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xr:revisionPtr revIDLastSave="0" documentId="13_ncr:1_{4074ABC8-3926-404C-A560-8703952DE68A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FELÚJÍTÁS" sheetId="5" r:id="rId1"/>
  </sheets>
  <definedNames>
    <definedName name="_xlnm.Print_Titles" localSheetId="0">FELÚJÍTÁS!$3:$4</definedName>
    <definedName name="_xlnm.Print_Area" localSheetId="0">FELÚJÍTÁS!$A$1:$E$115</definedName>
  </definedNames>
  <calcPr calcId="191029"/>
</workbook>
</file>

<file path=xl/calcChain.xml><?xml version="1.0" encoding="utf-8"?>
<calcChain xmlns="http://schemas.openxmlformats.org/spreadsheetml/2006/main">
  <c r="E36" i="5" l="1"/>
  <c r="E35" i="5"/>
  <c r="D6" i="5" l="1"/>
  <c r="C6" i="5"/>
  <c r="D9" i="5"/>
  <c r="C9" i="5"/>
  <c r="D21" i="5"/>
  <c r="C21" i="5"/>
  <c r="D29" i="5"/>
  <c r="C29" i="5"/>
  <c r="D39" i="5"/>
  <c r="C39" i="5"/>
  <c r="D50" i="5"/>
  <c r="C50" i="5"/>
  <c r="D52" i="5"/>
  <c r="C52" i="5"/>
  <c r="D56" i="5"/>
  <c r="C56" i="5"/>
  <c r="D83" i="5"/>
  <c r="C83" i="5"/>
  <c r="C88" i="5"/>
  <c r="D93" i="5"/>
  <c r="C93" i="5"/>
  <c r="C5" i="5" l="1"/>
  <c r="D5" i="5"/>
  <c r="E104" i="5"/>
  <c r="E94" i="5"/>
  <c r="E86" i="5" l="1"/>
  <c r="D108" i="5" l="1"/>
  <c r="D114" i="5" s="1"/>
  <c r="C109" i="5"/>
  <c r="E109" i="5" s="1"/>
  <c r="C110" i="5"/>
  <c r="E110" i="5" s="1"/>
  <c r="C111" i="5"/>
  <c r="E111" i="5" s="1"/>
  <c r="E108" i="5" l="1"/>
  <c r="E113" i="5"/>
  <c r="E112" i="5" s="1"/>
  <c r="E106" i="5" l="1"/>
  <c r="E100" i="5"/>
  <c r="E98" i="5"/>
  <c r="E96" i="5"/>
  <c r="E95" i="5"/>
  <c r="E97" i="5"/>
  <c r="E107" i="5"/>
  <c r="E103" i="5"/>
  <c r="E102" i="5"/>
  <c r="E99" i="5"/>
  <c r="E101" i="5"/>
  <c r="E92" i="5"/>
  <c r="E91" i="5"/>
  <c r="E90" i="5"/>
  <c r="E89" i="5"/>
  <c r="E88" i="5" s="1"/>
  <c r="E87" i="5"/>
  <c r="E85" i="5"/>
  <c r="E84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5" i="5"/>
  <c r="E54" i="5"/>
  <c r="E53" i="5"/>
  <c r="E51" i="5"/>
  <c r="E50" i="5" s="1"/>
  <c r="E49" i="5"/>
  <c r="E48" i="5"/>
  <c r="E47" i="5"/>
  <c r="E46" i="5"/>
  <c r="E45" i="5"/>
  <c r="E44" i="5"/>
  <c r="E43" i="5"/>
  <c r="E42" i="5"/>
  <c r="E41" i="5"/>
  <c r="E40" i="5"/>
  <c r="E38" i="5"/>
  <c r="E37" i="5"/>
  <c r="E34" i="5"/>
  <c r="E33" i="5"/>
  <c r="E32" i="5"/>
  <c r="E31" i="5"/>
  <c r="E30" i="5"/>
  <c r="E28" i="5"/>
  <c r="E27" i="5"/>
  <c r="E26" i="5"/>
  <c r="E25" i="5"/>
  <c r="E24" i="5"/>
  <c r="E23" i="5"/>
  <c r="E20" i="5"/>
  <c r="E11" i="5"/>
  <c r="E19" i="5"/>
  <c r="E14" i="5"/>
  <c r="E16" i="5"/>
  <c r="E13" i="5"/>
  <c r="E10" i="5"/>
  <c r="E8" i="5"/>
  <c r="E7" i="5"/>
  <c r="E29" i="5" l="1"/>
  <c r="E52" i="5"/>
  <c r="E21" i="5"/>
  <c r="E93" i="5"/>
  <c r="E6" i="5"/>
  <c r="E9" i="5"/>
  <c r="E39" i="5"/>
  <c r="E56" i="5"/>
  <c r="E83" i="5"/>
  <c r="C108" i="5"/>
  <c r="C114" i="5" s="1"/>
  <c r="C112" i="5"/>
  <c r="E5" i="5" l="1"/>
  <c r="E114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<sst xmlns="http://schemas.openxmlformats.org/spreadsheetml/2006/main" count="133" uniqueCount="131">
  <si>
    <t>INTÉZMÉNY/FELADAT MEGNEVEZÉSE</t>
  </si>
  <si>
    <t>MINDÖSSZESEN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</si>
  <si>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</si>
  <si>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</si>
  <si>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</si>
  <si>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</si>
  <si>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</si>
  <si>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felújítások</t>
  </si>
  <si>
    <t>Lakás és lakóház felújítás feladatai</t>
  </si>
  <si>
    <t>P1015126</t>
  </si>
  <si>
    <t>P1015146</t>
  </si>
  <si>
    <t>Út, járda, parksétány és kapcsolódó építmények felújítása</t>
  </si>
  <si>
    <t xml:space="preserve">O1116281    </t>
  </si>
  <si>
    <t>O1116152</t>
  </si>
  <si>
    <t>O1116153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</si>
  <si>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</si>
  <si>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</si>
  <si>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</si>
  <si>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</si>
  <si>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</si>
  <si>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Pétervárad u. 11-17. épület felújításához kapcsolódó feladatok</t>
  </si>
  <si>
    <t>O3013226</t>
  </si>
  <si>
    <t>PH épületek felújítása</t>
  </si>
  <si>
    <t>O1116151</t>
  </si>
  <si>
    <t>Hivatali személyszállító lift felújítása</t>
  </si>
  <si>
    <t>III.</t>
  </si>
  <si>
    <t>Épület, gép, műszer felújítás</t>
  </si>
  <si>
    <t>Zuglói Egészségügyi Szolgálat</t>
  </si>
  <si>
    <t>O1116274</t>
  </si>
  <si>
    <t>Hivatali helyiségek felújítási kiadásai</t>
  </si>
  <si>
    <t>P1015153</t>
  </si>
  <si>
    <t xml:space="preserve"> 7. melléklet a .../2025. (…..) önkormányzati rendelethez</t>
  </si>
  <si>
    <t>Budapest Főváros XIV. Kerület Zugló Önkormányzata 2025. évi felújítási kiadásai</t>
  </si>
  <si>
    <t>2025. évi eredeti előirányzat</t>
  </si>
  <si>
    <t>Útburkolat megerősítések I-es ütem (szőnyegezések)</t>
  </si>
  <si>
    <t>O1116272</t>
  </si>
  <si>
    <t>új</t>
  </si>
  <si>
    <t>Csapadékvíz elvezető és szikkasztó rendszerek felújítása</t>
  </si>
  <si>
    <t>Önkormányzati helyiségek, egyéb épületek felújítása és hozzá kapcsolódó kiadások</t>
  </si>
  <si>
    <t>Önkormányzati lakások felújítása</t>
  </si>
  <si>
    <t xml:space="preserve">Ilka utca 13. sz. alatti lakóépület homlokzati nyílászáró cseréje </t>
  </si>
  <si>
    <t>Várna utca 9. sz. alatti lakóépület vízhálózat gerincvezeték cseréje</t>
  </si>
  <si>
    <t>Nagy Lajos király útja 129. sz. alatti lakóépület homlokzati nyílászáró cseréje</t>
  </si>
  <si>
    <t>Meseház Bölcsőde víz-szennyvíz és fűtési hálózat felújítása</t>
  </si>
  <si>
    <t>Vadvirág Bölcsőde tetőfedésének felújítása</t>
  </si>
  <si>
    <t>Micimackó Kuckója Bölcsőde HMV keringetőrendszer kiépítése</t>
  </si>
  <si>
    <t>Óperenciás Óvoda magastető felújítása</t>
  </si>
  <si>
    <t>Csicsergő Óvoda - Fráter Gy. tér homlokzatvakolás felújítása, zárófödém hőszigetelése</t>
  </si>
  <si>
    <t>Meseház Óvoda- Őrnagy u. homlokzati függönyfal felújítása</t>
  </si>
  <si>
    <t>Rózsavár Óvoda elektromos hálózat felújítása</t>
  </si>
  <si>
    <t>Radó Dezső park fehér burkolatának cseréje Terrawayre</t>
  </si>
  <si>
    <t>Füredi u. 7/b melletti játszótér felújítása (játszóvár cseréje, gumiburkolatok cseréje)</t>
  </si>
  <si>
    <t>Padlizsán utcai játszótér felújítása (játszóvár és hinták cseréje, gumiburkolat cseréje, napvitorla kihelyezés, ping-pong asztal cseréje)</t>
  </si>
  <si>
    <t>Kombinált játszóvárak (20 évnél idősebb) cseréje 3 db -  Zugló közigazgatási területén</t>
  </si>
  <si>
    <t>Hinták cseréje 5 db - Zugló közigazgatási területén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</si>
  <si>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</si>
  <si>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</si>
  <si>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</si>
  <si>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</si>
  <si>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</si>
  <si>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Gumiburkolatok cseréje - Róna utca 148. mögött</t>
  </si>
  <si>
    <t>Sportpálya burkolat felső rétegének cseréje - Kassai tér</t>
  </si>
  <si>
    <t>Homokozó játékok kihelyezése (házikó - Hags Unimini Nebi, homokozó asztal - Hags Sand Table Danny) - Ond Vezér útja 17/d mögött</t>
  </si>
  <si>
    <t>Függeszkedő játék kihelyezése (Hags NRG Cheddar Gorge) - Zsivora park</t>
  </si>
  <si>
    <t>Gumiburkolatok cseréje - Füredi u. 7/b mellett (hinta alatt 45m2)</t>
  </si>
  <si>
    <t>Gumiburkolatok cseréje - Füredi u. 60-62., Tipegő u. 5. (150m2)</t>
  </si>
  <si>
    <t>Gumiburkolatok cseréje - Nagybecskerek tér (120m2)</t>
  </si>
  <si>
    <t>Gumiburkolatok cseréje - Róna utca 106-108. és 110-112. között (70m2)</t>
  </si>
  <si>
    <t>Gumiburkolatok cseréje - Zsivora park (400m2)</t>
  </si>
  <si>
    <t>Zsálya park kutyafuttató palló javítása, ívókút körül vízelvezetés és burkolat kialakítása</t>
  </si>
  <si>
    <t>Kutyafuttatókba játékok beszerzése 5-8 db</t>
  </si>
  <si>
    <t>Újvidék téri sportpálya burkolatának cseréje</t>
  </si>
  <si>
    <t>Örs vezér tere 20. mögötti sportpálya felújítása</t>
  </si>
  <si>
    <t>Útburkolat megerősítések a Mogyoródi út a Szederkény utca és a Vezseny utca között</t>
  </si>
  <si>
    <t>Útburkolat megerősítések a Buzogány utca - Törökőr utca és Fráter György utca között</t>
  </si>
  <si>
    <t>Útburkolat megerősítések a Xantus János utca - a Bolgárkertész utca és Bánki Donát utca között</t>
  </si>
  <si>
    <t>Útburkolat megerősítések a Gödöllői utca (Gvadányi utca és Cinkotai utca között)</t>
  </si>
  <si>
    <t xml:space="preserve">Park, tér, játszótér  rekonstrukció  </t>
  </si>
  <si>
    <t>ZCSK nyílászáró cseréje</t>
  </si>
  <si>
    <t>Őszi Rózsa Idősek Klubja tetőfelújítása</t>
  </si>
  <si>
    <t>Harmónia Idősek klubja lift építése</t>
  </si>
  <si>
    <t>Napraforgó Óvoda - Újvidék tér lapostető felújítása</t>
  </si>
  <si>
    <t>Az új 81-es számú trolibusz vonalon 9 db új trolibusz megállóhely kiépítése</t>
  </si>
  <si>
    <t>MLSZ Országos Pályafelújítási Program Zuglói műfüves pályák</t>
  </si>
  <si>
    <t>Rákosszeg park (Ungvár utca 46.) sportpálya burkolat cseréje</t>
  </si>
  <si>
    <t>Örs vezér tere fejlesztése</t>
  </si>
  <si>
    <t>Zsálya park játszótér felújítása</t>
  </si>
  <si>
    <t>Ond vezér sétányi Százholdas Pagony fejlesztés</t>
  </si>
  <si>
    <t>Parkfejlesztés - Kacsóh Pongrác úti lakótelep - Nezsider park</t>
  </si>
  <si>
    <t>Kerepesi út 50. kazán javítása</t>
  </si>
  <si>
    <t>Járdafelújítás</t>
  </si>
  <si>
    <t>Egressy út -Egressy köz járdák felújítása</t>
  </si>
  <si>
    <t>Óbudai gyermektábor felújítása</t>
  </si>
  <si>
    <t>Sárrét park 4. lift felújítása</t>
  </si>
  <si>
    <t>Örs vezér tere rekonstrukció</t>
  </si>
  <si>
    <t>Sportpálya világítás felújítás</t>
  </si>
  <si>
    <t>Németpróna utca műszaki állapotának javítása (felújítás)</t>
  </si>
  <si>
    <t>Rákospatak u. - Bosnyák köz gyalogos híd</t>
  </si>
  <si>
    <t>Óvodai fejlesztések</t>
  </si>
  <si>
    <t>Bölcsődei fejlesztések</t>
  </si>
  <si>
    <t>Önkormányzati helyiségek, egyéb épületek felújítása</t>
  </si>
  <si>
    <t>Önkormányzati épületek felújítása</t>
  </si>
  <si>
    <t>Kerékgyártó utca II-V. ütem elhasználódott szakasza útépítési engedélyes tervek frissítése</t>
  </si>
  <si>
    <t>Rákosszeg utca (Ungvár utca és Ungvár köz közötti szakaszának) meglévő, de elhasználódott aszfalt burkolatának felújítása</t>
  </si>
  <si>
    <t>Szuglói körvasút sor a Komáromi út és Tengerszem utca közötti szakaszán és röviden a Tengerszem utcán túlfutva (29842 hrsz. földút) szilárd burkolatú útépítés és csapadékvíz elvezetés megoldása (végig egyoldali szegélyépítéssel a vasút felőli oldalon), az Egressy út páros házszámozású oldalának szervizútja a Róna utca és a Törökőr utca közötti szakaszán (32149 hrsz. földút) szilárd burkolatú út- és parkolóépítés (szegélyépítéssel), valamint a csapadékvíz elvezetés megoldása, továbbá az Egressy köz és a Törökőr utca közötti szakaszon a közvilágítás fejlesztése</t>
  </si>
  <si>
    <t>Teleki Blanka utca kerületi tulajdonban és kezelésben lévő szakaszának kivitelezése</t>
  </si>
  <si>
    <t>Zsivora parki parkoló kiépítésének és közvilágítás fejlesztésének kivitelezése</t>
  </si>
  <si>
    <t>Egressy út és a Vezér utca kereszteződésében a kerékpárút átvezetés kivitelezése</t>
  </si>
  <si>
    <t>adatok eFt-ban</t>
  </si>
  <si>
    <t>2024. évi áthúzódó előirányzat</t>
  </si>
  <si>
    <t>Sportpályák felújítása</t>
  </si>
  <si>
    <t>2025. évi tervezett előirányzat</t>
  </si>
  <si>
    <t>Erzsébet királyné útja 104. alatti lakóépület külső felújítása homlokzati hőszigeteléssel, a leromlott állapotú homlokzati nyílászárók cseréjével és tetőfedés részleges cseréjével</t>
  </si>
  <si>
    <t>Szugló utca 99. alatti lakóépület elekromos betáplálásának felújítása</t>
  </si>
  <si>
    <t>Sárrét park 4. alatti lakóépület elektromos gerincvezetékének cseréje</t>
  </si>
  <si>
    <t>Sárrét park 4. alatti lakóépület tetőszigetelés felújítása</t>
  </si>
  <si>
    <t>Telepes utca 81. sz. alatti lakóépület homlokzat felújítása hőszigeteléssel és a leromlott állapotú homlokzati nyílászárók cseréjével</t>
  </si>
  <si>
    <t>Nagy Lajos király útja 129. sz. alatti lakóépület homlokzati felújítása hőszigeteléssel és a leromlott állapotú homlokzati nyílászárók cseréjével</t>
  </si>
  <si>
    <t>Az Egressy út páros házszámozású oldalának szervízútja mentén az Egressy köz és a Törökőr utca közötti szakaszon a közvilágítás fejlesztése</t>
  </si>
  <si>
    <t>Újtfelújítási céltartalék</t>
  </si>
  <si>
    <t>Egyéb önkormányzati lakás és nem lakás felújítás</t>
  </si>
  <si>
    <t>Egyéb önkormányzati helyiségek, egyéb épületek felújítása</t>
  </si>
  <si>
    <t>Mályva Bölcsőde épületbővítás és SNI udvar kialakítása</t>
  </si>
  <si>
    <t>Meseház bölcsőde mosókonyha felújítása</t>
  </si>
  <si>
    <t>Csibe Bölcsőde homlokzat felújítás hőszigeteléssel</t>
  </si>
  <si>
    <t>Micimackó Kuckója Bölcsőde étellift felújítása</t>
  </si>
  <si>
    <t>Móka-Kacagás Bölcsőde elekt. Mérőhelyek felújítása és óvoda áramkörök leválasztása</t>
  </si>
  <si>
    <t>Tündérkert Óvoda csoportszobák nyílászáróinak cseréje és a tető buborékablakainak cseréje</t>
  </si>
  <si>
    <t>Hétszínvirág Óvoda elektromos hálózat felújítása</t>
  </si>
  <si>
    <t>Hétszínvirág Óvoda 4 db mosóhelyiség felújítása</t>
  </si>
  <si>
    <t>Pöttöm Park Óvoda gépészeti hálózatok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</si>
</sst>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10" xfId="0" applyFont="1" applyBorder="1" applyAlignment="1">
      <alignment horizontal="center"/>
    </xf>
    <xf numFmtId="0" fontId="36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0" fontId="36" fillId="0" borderId="0" xfId="0" applyFont="1"/>
    <xf numFmtId="0" fontId="33" fillId="19" borderId="0" xfId="0" applyFont="1" applyFill="1"/>
    <xf numFmtId="164" fontId="29" fillId="0" borderId="12" xfId="645" applyNumberFormat="1" applyFont="1" applyFill="1" applyBorder="1" applyAlignment="1">
      <alignment horizontal="center" vertical="top"/>
    </xf>
    <xf numFmtId="0" fontId="37" fillId="0" borderId="13" xfId="0" applyFont="1" applyBorder="1" applyAlignment="1">
      <alignment horizontal="center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6" fillId="20" borderId="10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 wrapText="1"/>
    </xf>
    <xf numFmtId="0" fontId="36" fillId="18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164" fontId="28" fillId="21" borderId="14" xfId="645" applyNumberFormat="1" applyFont="1" applyFill="1" applyBorder="1" applyAlignment="1">
      <alignment horizontal="center" vertical="center"/>
    </xf>
    <xf numFmtId="6" fontId="39" fillId="0" borderId="15" xfId="0" applyNumberFormat="1" applyFont="1" applyBorder="1" applyAlignment="1">
      <alignment horizontal="left"/>
    </xf>
    <xf numFmtId="0" fontId="3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left" vertical="center"/>
    </xf>
    <xf numFmtId="164" fontId="29" fillId="0" borderId="12" xfId="645" applyNumberFormat="1" applyFont="1" applyFill="1" applyBorder="1" applyAlignment="1">
      <alignment horizontal="center"/>
    </xf>
    <xf numFmtId="164" fontId="30" fillId="21" borderId="11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horizontal="left" wrapText="1"/>
    </xf>
    <xf numFmtId="0" fontId="36" fillId="18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16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/>
    <xf numFmtId="0" fontId="42" fillId="0" borderId="0" xfId="0" applyFont="1" applyAlignment="1">
      <alignment horizontal="center"/>
    </xf>
    <xf numFmtId="0" fontId="39" fillId="0" borderId="15" xfId="0" applyFont="1" applyFill="1" applyBorder="1" applyAlignment="1">
      <alignment horizontal="left" wrapText="1"/>
    </xf>
    <xf numFmtId="0" fontId="39" fillId="0" borderId="15" xfId="0" applyFont="1" applyFill="1" applyBorder="1" applyAlignment="1">
      <alignment horizontal="left"/>
    </xf>
    <xf numFmtId="6" fontId="29" fillId="0" borderId="15" xfId="0" applyNumberFormat="1" applyFont="1" applyFill="1" applyBorder="1" applyAlignment="1">
      <alignment horizontal="left" wrapText="1"/>
    </xf>
    <xf numFmtId="164" fontId="29" fillId="0" borderId="12" xfId="645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wrapText="1"/>
    </xf>
    <xf numFmtId="165" fontId="28" fillId="20" borderId="10" xfId="687" applyNumberFormat="1" applyFont="1" applyFill="1" applyBorder="1" applyAlignment="1">
      <alignment horizontal="center" vertical="center" wrapText="1"/>
    </xf>
    <xf numFmtId="165" fontId="28" fillId="20" borderId="14" xfId="687" applyNumberFormat="1" applyFont="1" applyFill="1" applyBorder="1" applyAlignment="1">
      <alignment horizontal="center" vertical="center" wrapText="1"/>
    </xf>
    <xf numFmtId="164" fontId="30" fillId="21" borderId="12" xfId="645" applyNumberFormat="1" applyFont="1" applyFill="1" applyBorder="1" applyAlignment="1">
      <alignment horizontal="center"/>
    </xf>
    <xf numFmtId="164" fontId="30" fillId="21" borderId="15" xfId="645" applyNumberFormat="1" applyFont="1" applyFill="1" applyBorder="1" applyAlignment="1">
      <alignment horizontal="center"/>
    </xf>
    <xf numFmtId="164" fontId="29" fillId="21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right" vertical="center"/>
    </xf>
    <xf numFmtId="164" fontId="29" fillId="0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 vertical="center"/>
    </xf>
    <xf numFmtId="164" fontId="28" fillId="18" borderId="10" xfId="645" applyNumberFormat="1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vertical="center" wrapText="1"/>
    </xf>
    <xf numFmtId="2" fontId="29" fillId="0" borderId="15" xfId="0" applyNumberFormat="1" applyFont="1" applyFill="1" applyBorder="1" applyAlignment="1">
      <alignment horizontal="left" wrapText="1"/>
    </xf>
    <xf numFmtId="0" fontId="34" fillId="0" borderId="0" xfId="0" applyFont="1" applyAlignment="1">
      <alignment horizontal="right"/>
    </xf>
    <xf numFmtId="3" fontId="37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 wrapText="1"/>
    </xf>
    <xf numFmtId="6" fontId="39" fillId="0" borderId="15" xfId="0" applyNumberFormat="1" applyFont="1" applyFill="1" applyBorder="1" applyAlignment="1">
      <alignment horizontal="left" wrapText="1"/>
    </xf>
    <xf numFmtId="6" fontId="39" fillId="0" borderId="15" xfId="0" applyNumberFormat="1" applyFont="1" applyFill="1" applyBorder="1" applyAlignment="1">
      <alignment horizontal="left" vertical="top"/>
    </xf>
    <xf numFmtId="0" fontId="41" fillId="0" borderId="0" xfId="0" applyFont="1" applyAlignment="1">
      <alignment vertical="center"/>
    </xf>
    <xf numFmtId="16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34" fillId="0" borderId="0" xfId="0" applyFont="1"/>
    <xf numFmtId="0" fontId="3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32" fillId="0" borderId="0" xfId="0" applyFont="1" applyAlignment="1">
      <alignment vertical="center"/>
    </xf>
    <xf numFmtId="6" fontId="39" fillId="0" borderId="15" xfId="0" applyNumberFormat="1" applyFont="1" applyFill="1" applyBorder="1" applyAlignment="1">
      <alignment horizontal="left"/>
    </xf>
    <xf numFmtId="3" fontId="39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3" fontId="39" fillId="0" borderId="2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top"/>
    </xf>
    <xf numFmtId="164" fontId="28" fillId="0" borderId="0" xfId="645" applyNumberFormat="1" applyFont="1" applyFill="1" applyBorder="1" applyAlignment="1">
      <alignment horizontal="left" vertical="top" indent="1"/>
    </xf>
    <xf numFmtId="0" fontId="44" fillId="0" borderId="0" xfId="0" applyFont="1" applyBorder="1" applyAlignment="1">
      <alignment vertical="top"/>
    </xf>
    <xf numFmtId="164" fontId="30" fillId="21" borderId="12" xfId="645" applyNumberFormat="1" applyFont="1" applyFill="1" applyBorder="1" applyAlignment="1">
      <alignment horizontal="center" vertical="top"/>
    </xf>
    <xf numFmtId="164" fontId="30" fillId="21" borderId="15" xfId="645" applyNumberFormat="1" applyFont="1" applyFill="1" applyBorder="1" applyAlignment="1">
      <alignment horizontal="center" vertical="top"/>
    </xf>
    <xf numFmtId="164" fontId="30" fillId="21" borderId="15" xfId="645" applyNumberFormat="1" applyFont="1" applyFill="1" applyBorder="1" applyAlignment="1">
      <alignment horizontal="center" vertical="center"/>
    </xf>
    <xf numFmtId="164" fontId="30" fillId="18" borderId="14" xfId="645" applyNumberFormat="1" applyFont="1" applyFill="1" applyBorder="1" applyAlignment="1">
      <alignment horizontal="center" vertical="center"/>
    </xf>
    <xf numFmtId="164" fontId="30" fillId="21" borderId="12" xfId="0" applyNumberFormat="1" applyFont="1" applyFill="1" applyBorder="1" applyAlignment="1">
      <alignment horizontal="left" vertical="center" wrapText="1"/>
    </xf>
    <xf numFmtId="164" fontId="30" fillId="21" borderId="15" xfId="0" applyNumberFormat="1" applyFont="1" applyFill="1" applyBorder="1" applyAlignment="1">
      <alignment horizontal="left" vertical="center" wrapText="1"/>
    </xf>
    <xf numFmtId="164" fontId="29" fillId="0" borderId="15" xfId="645" applyNumberFormat="1" applyFont="1" applyFill="1" applyBorder="1" applyAlignment="1">
      <alignment horizontal="left"/>
    </xf>
    <xf numFmtId="164" fontId="29" fillId="0" borderId="12" xfId="645" applyNumberFormat="1" applyFont="1" applyFill="1" applyBorder="1" applyAlignment="1">
      <alignment horizontal="left"/>
    </xf>
    <xf numFmtId="164" fontId="30" fillId="18" borderId="10" xfId="645" applyNumberFormat="1" applyFont="1" applyFill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/>
    </xf>
    <xf numFmtId="0" fontId="40" fillId="0" borderId="0" xfId="0" applyFont="1" applyAlignment="1">
      <alignment horizontal="center" vertical="center" wrapText="1"/>
    </xf>
  </cellXfs>
  <cellStyles count="7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3" xfId="649" xr:uid="{00000000-0005-0000-0000-000088020000}"/>
    <cellStyle name="Ezres 2 4" xfId="650" xr:uid="{00000000-0005-0000-0000-000089020000}"/>
    <cellStyle name="Ezres 3" xfId="651" xr:uid="{00000000-0005-0000-0000-00008A020000}"/>
    <cellStyle name="Ezres 3 2" xfId="652" xr:uid="{00000000-0005-0000-0000-00008B020000}"/>
    <cellStyle name="Ezres 3 3" xfId="653" xr:uid="{00000000-0005-0000-0000-00008C020000}"/>
    <cellStyle name="Ezres 4" xfId="654" xr:uid="{00000000-0005-0000-0000-00008D020000}"/>
    <cellStyle name="Ezres 4 2" xfId="655" xr:uid="{00000000-0005-0000-0000-00008E020000}"/>
    <cellStyle name="Ezres 5" xfId="656" xr:uid="{00000000-0005-0000-0000-00008F020000}"/>
    <cellStyle name="Ezres 5 2" xfId="657" xr:uid="{00000000-0005-0000-0000-000090020000}"/>
    <cellStyle name="Ezres 6" xfId="658" xr:uid="{00000000-0005-0000-0000-000091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3" xfId="690" xr:uid="{00000000-0005-0000-0000-0000B2020000}"/>
    <cellStyle name="Pénznem 2 4" xfId="691" xr:uid="{00000000-0005-0000-0000-0000B3020000}"/>
    <cellStyle name="Pénznem 3" xfId="692" xr:uid="{00000000-0005-0000-0000-0000B4020000}"/>
    <cellStyle name="Pénznem 3 2" xfId="693" xr:uid="{00000000-0005-0000-0000-0000B5020000}"/>
    <cellStyle name="Pénznem 3 3" xfId="694" xr:uid="{00000000-0005-0000-0000-0000B6020000}"/>
    <cellStyle name="Pénznem 3 4" xfId="695" xr:uid="{00000000-0005-0000-0000-0000B7020000}"/>
    <cellStyle name="Pénznem 4" xfId="696" xr:uid="{00000000-0005-0000-0000-0000B8020000}"/>
    <cellStyle name="Pénznem 5" xfId="697" xr:uid="{00000000-0005-0000-0000-0000B9020000}"/>
    <cellStyle name="Pénznem 6" xfId="698" xr:uid="{00000000-0005-0000-0000-0000BA020000}"/>
    <cellStyle name="Pénznem 6 2" xfId="699" xr:uid="{00000000-0005-0000-0000-0000BB02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L123"/>
  <sheetViews>
    <sheetView tabSelected="1" topLeftCell="A97" zoomScale="80" zoomScaleNormal="80" zoomScaleSheetLayoutView="80" zoomScalePageLayoutView="80" workbookViewId="0">
      <selection activeCell="H87" sqref="H87"/>
    </sheetView>
  </sheetViews>
  <sheetFormatPr defaultColWidth="9.140625" defaultRowHeight="15" x14ac:dyDescent="0.25"/>
  <cols>
    <col min="1" max="1" width="4.85546875" style="5" customWidth="1"/>
    <col min="2" max="2" width="114.140625" style="6" customWidth="1"/>
    <col min="3" max="5" width="29.5703125" style="6" customWidth="1"/>
    <col min="6" max="6" width="15.28515625" style="32" hidden="1" customWidth="1"/>
    <col min="7" max="7" width="23.140625" style="6" customWidth="1"/>
    <col min="8" max="8" width="28.28515625" style="77" customWidth="1"/>
    <col min="9" max="9" width="31.85546875" style="6" customWidth="1"/>
    <col min="10" max="16384" width="9.140625" style="6"/>
  </cols>
  <sheetData>
    <row r="1" spans="1:9" ht="22.5" x14ac:dyDescent="0.3">
      <c r="D1" s="9"/>
      <c r="E1" s="9" t="s">
        <v>31</v>
      </c>
    </row>
    <row r="2" spans="1:9" ht="73.5" customHeight="1" x14ac:dyDescent="0.3">
      <c r="A2" s="98" t="s">
        <v>32</v>
      </c>
      <c r="B2" s="98"/>
      <c r="C2" s="98"/>
      <c r="D2" s="98"/>
      <c r="E2" s="98"/>
      <c r="G2" s="46"/>
    </row>
    <row r="3" spans="1:9" ht="22.5" customHeight="1" thickBot="1" x14ac:dyDescent="0.3">
      <c r="B3" s="1"/>
      <c r="C3" s="1"/>
      <c r="D3" s="1"/>
      <c r="E3" s="65" t="s">
        <v>108</v>
      </c>
      <c r="G3" s="70"/>
    </row>
    <row r="4" spans="1:9" s="11" customFormat="1" ht="55.5" customHeight="1" thickBot="1" x14ac:dyDescent="0.35">
      <c r="A4" s="7"/>
      <c r="B4" s="16" t="s">
        <v>0</v>
      </c>
      <c r="C4" s="40" t="s">
        <v>111</v>
      </c>
      <c r="D4" s="52" t="s">
        <v>109</v>
      </c>
      <c r="E4" s="53" t="s">
        <v>33</v>
      </c>
      <c r="F4" s="30"/>
      <c r="G4" s="66"/>
    </row>
    <row r="5" spans="1:9" s="8" customFormat="1" ht="44.25" customHeight="1" thickBot="1" x14ac:dyDescent="0.3">
      <c r="A5" s="14" t="s">
        <v>2</v>
      </c>
      <c r="B5" s="19" t="s">
        <v>4</v>
      </c>
      <c r="C5" s="10">
        <f>C6+C9+C21+C29+C50+C52+C56+C83+C88+C93+C39</f>
        <v>3144097</v>
      </c>
      <c r="D5" s="61">
        <f>D6+D9+D21+D29+D39+D50+D52+D56+D83+D88+D93</f>
        <v>564829</v>
      </c>
      <c r="E5" s="61">
        <f>E6+E9+E21+E29+E39+E50+E52+E56+E83+E88+E93</f>
        <v>3708926</v>
      </c>
      <c r="F5" s="30"/>
      <c r="G5" s="86"/>
      <c r="H5" s="75"/>
      <c r="I5" s="76"/>
    </row>
    <row r="6" spans="1:9" s="4" customFormat="1" ht="33" customHeight="1" x14ac:dyDescent="0.3">
      <c r="A6" s="23"/>
      <c r="B6" s="17" t="s">
        <v>8</v>
      </c>
      <c r="C6" s="36">
        <f>SUM(C7:C8)</f>
        <v>0</v>
      </c>
      <c r="D6" s="55">
        <f>SUM(D7:D8)</f>
        <v>56934</v>
      </c>
      <c r="E6" s="54">
        <f>SUM(E7:E8)</f>
        <v>56934</v>
      </c>
      <c r="F6" s="33"/>
      <c r="G6" s="66"/>
    </row>
    <row r="7" spans="1:9" s="4" customFormat="1" ht="20.25" x14ac:dyDescent="0.3">
      <c r="A7" s="22"/>
      <c r="B7" s="63" t="s">
        <v>89</v>
      </c>
      <c r="C7" s="62"/>
      <c r="D7" s="35">
        <v>31602</v>
      </c>
      <c r="E7" s="35">
        <f>+C7+D7</f>
        <v>31602</v>
      </c>
      <c r="F7" s="33"/>
      <c r="G7" s="66"/>
    </row>
    <row r="8" spans="1:9" s="4" customFormat="1" ht="20.25" x14ac:dyDescent="0.3">
      <c r="A8" s="22"/>
      <c r="B8" s="63" t="s">
        <v>93</v>
      </c>
      <c r="C8" s="62"/>
      <c r="D8" s="35">
        <v>25332</v>
      </c>
      <c r="E8" s="35">
        <f>+C8+D8</f>
        <v>25332</v>
      </c>
      <c r="F8" s="33"/>
      <c r="G8" s="66"/>
    </row>
    <row r="9" spans="1:9" s="2" customFormat="1" ht="27.75" customHeight="1" x14ac:dyDescent="0.25">
      <c r="A9" s="22"/>
      <c r="B9" s="20" t="s">
        <v>101</v>
      </c>
      <c r="C9" s="88">
        <f>SUM(C11:C19)</f>
        <v>598000</v>
      </c>
      <c r="D9" s="89">
        <f>SUM(D11:D19)</f>
        <v>63073</v>
      </c>
      <c r="E9" s="88">
        <f>SUM(E11:E19)</f>
        <v>661073</v>
      </c>
      <c r="F9" s="31" t="s">
        <v>13</v>
      </c>
      <c r="G9" s="67"/>
      <c r="H9" s="78"/>
    </row>
    <row r="10" spans="1:9" s="2" customFormat="1" ht="20.25" hidden="1" x14ac:dyDescent="0.3">
      <c r="A10" s="22"/>
      <c r="B10" s="81" t="s">
        <v>40</v>
      </c>
      <c r="C10" s="35">
        <v>0</v>
      </c>
      <c r="D10" s="57"/>
      <c r="E10" s="35">
        <f t="shared" ref="E10:E20" si="0">+C10+D10</f>
        <v>0</v>
      </c>
      <c r="F10" s="31"/>
      <c r="G10" s="84"/>
      <c r="H10" s="85"/>
    </row>
    <row r="11" spans="1:9" s="2" customFormat="1" ht="20.25" x14ac:dyDescent="0.3">
      <c r="A11" s="22"/>
      <c r="B11" s="81" t="s">
        <v>120</v>
      </c>
      <c r="C11" s="35">
        <v>199000</v>
      </c>
      <c r="D11" s="57"/>
      <c r="E11" s="35">
        <f>+C11+D11</f>
        <v>199000</v>
      </c>
      <c r="F11" s="31"/>
      <c r="G11" s="84"/>
      <c r="H11" s="85"/>
    </row>
    <row r="12" spans="1:9" s="2" customFormat="1" ht="40.5" x14ac:dyDescent="0.3">
      <c r="A12" s="22"/>
      <c r="B12" s="72" t="s">
        <v>112</v>
      </c>
      <c r="C12" s="35">
        <v>83000</v>
      </c>
      <c r="D12" s="57"/>
      <c r="E12" s="35">
        <v>83000</v>
      </c>
      <c r="F12" s="31"/>
      <c r="G12" s="84"/>
      <c r="H12" s="85"/>
    </row>
    <row r="13" spans="1:9" s="2" customFormat="1" ht="40.5" x14ac:dyDescent="0.3">
      <c r="A13" s="22"/>
      <c r="B13" s="72" t="s">
        <v>117</v>
      </c>
      <c r="C13" s="35">
        <v>45000</v>
      </c>
      <c r="D13" s="57"/>
      <c r="E13" s="35">
        <f>+C13+D13</f>
        <v>45000</v>
      </c>
      <c r="F13" s="31"/>
      <c r="G13" s="84"/>
      <c r="H13" s="85"/>
    </row>
    <row r="14" spans="1:9" s="2" customFormat="1" ht="20.25" x14ac:dyDescent="0.3">
      <c r="A14" s="22"/>
      <c r="B14" s="81" t="s">
        <v>39</v>
      </c>
      <c r="C14" s="35">
        <v>99000</v>
      </c>
      <c r="D14" s="57">
        <v>63073</v>
      </c>
      <c r="E14" s="35">
        <f>+C14+D14</f>
        <v>162073</v>
      </c>
      <c r="F14" s="31"/>
      <c r="G14" s="84"/>
      <c r="H14" s="85"/>
    </row>
    <row r="15" spans="1:9" s="2" customFormat="1" ht="20.25" x14ac:dyDescent="0.3">
      <c r="A15" s="22"/>
      <c r="B15" s="72" t="s">
        <v>114</v>
      </c>
      <c r="C15" s="35">
        <v>64000</v>
      </c>
      <c r="D15" s="57"/>
      <c r="E15" s="35">
        <v>64000</v>
      </c>
      <c r="F15" s="31"/>
      <c r="G15" s="84"/>
      <c r="H15" s="85"/>
    </row>
    <row r="16" spans="1:9" s="2" customFormat="1" ht="20.25" hidden="1" x14ac:dyDescent="0.3">
      <c r="A16" s="22"/>
      <c r="B16" s="81" t="s">
        <v>42</v>
      </c>
      <c r="C16" s="35">
        <v>0</v>
      </c>
      <c r="D16" s="57"/>
      <c r="E16" s="35">
        <f>+C16+D16</f>
        <v>0</v>
      </c>
      <c r="F16" s="31"/>
      <c r="G16" s="84"/>
      <c r="H16" s="85"/>
    </row>
    <row r="17" spans="1:8" s="2" customFormat="1" ht="20.25" x14ac:dyDescent="0.3">
      <c r="A17" s="22"/>
      <c r="B17" s="81" t="s">
        <v>115</v>
      </c>
      <c r="C17" s="35">
        <v>25000</v>
      </c>
      <c r="D17" s="57"/>
      <c r="E17" s="35">
        <v>25000</v>
      </c>
      <c r="F17" s="31"/>
      <c r="G17" s="84"/>
      <c r="H17" s="85"/>
    </row>
    <row r="18" spans="1:8" s="2" customFormat="1" ht="20.25" x14ac:dyDescent="0.3">
      <c r="A18" s="22"/>
      <c r="B18" s="72" t="s">
        <v>113</v>
      </c>
      <c r="C18" s="35">
        <v>19000</v>
      </c>
      <c r="D18" s="57"/>
      <c r="E18" s="35">
        <v>19000</v>
      </c>
      <c r="F18" s="31"/>
      <c r="G18" s="84"/>
      <c r="H18" s="85"/>
    </row>
    <row r="19" spans="1:8" s="2" customFormat="1" ht="40.5" x14ac:dyDescent="0.3">
      <c r="A19" s="22"/>
      <c r="B19" s="72" t="s">
        <v>116</v>
      </c>
      <c r="C19" s="35">
        <v>64000</v>
      </c>
      <c r="D19" s="57"/>
      <c r="E19" s="35">
        <f>+C19+D19</f>
        <v>64000</v>
      </c>
      <c r="F19" s="31"/>
      <c r="G19" s="84"/>
      <c r="H19" s="85"/>
    </row>
    <row r="20" spans="1:8" s="2" customFormat="1" ht="20.25" hidden="1" x14ac:dyDescent="0.3">
      <c r="A20" s="22"/>
      <c r="B20" s="81" t="s">
        <v>41</v>
      </c>
      <c r="C20" s="35">
        <v>0</v>
      </c>
      <c r="D20" s="57"/>
      <c r="E20" s="35">
        <f t="shared" si="0"/>
        <v>0</v>
      </c>
      <c r="F20" s="31"/>
      <c r="G20" s="84"/>
      <c r="H20" s="85"/>
    </row>
    <row r="21" spans="1:8" s="2" customFormat="1" ht="33.75" customHeight="1" x14ac:dyDescent="0.25">
      <c r="A21" s="22"/>
      <c r="B21" s="20" t="s">
        <v>100</v>
      </c>
      <c r="C21" s="88">
        <f>SUM(C22:C28)</f>
        <v>380445</v>
      </c>
      <c r="D21" s="89">
        <f>SUM(D22:D28)</f>
        <v>11072</v>
      </c>
      <c r="E21" s="88">
        <f>SUM(E22:E28)</f>
        <v>391517</v>
      </c>
      <c r="F21" s="31" t="s">
        <v>14</v>
      </c>
      <c r="G21" s="67"/>
      <c r="H21" s="78"/>
    </row>
    <row r="22" spans="1:8" s="2" customFormat="1" ht="20.25" x14ac:dyDescent="0.3">
      <c r="A22" s="22"/>
      <c r="B22" s="72" t="s">
        <v>121</v>
      </c>
      <c r="C22" s="35">
        <v>44445</v>
      </c>
      <c r="D22" s="58"/>
      <c r="E22" s="35">
        <v>44445</v>
      </c>
      <c r="F22" s="31"/>
      <c r="G22" s="67"/>
      <c r="H22" s="78"/>
    </row>
    <row r="23" spans="1:8" s="2" customFormat="1" ht="20.25" x14ac:dyDescent="0.3">
      <c r="A23" s="22"/>
      <c r="B23" s="47" t="s">
        <v>80</v>
      </c>
      <c r="C23" s="35">
        <v>45000</v>
      </c>
      <c r="D23" s="57"/>
      <c r="E23" s="35">
        <f t="shared" ref="E23:E28" si="1">+C23+D23</f>
        <v>45000</v>
      </c>
      <c r="F23" s="31"/>
      <c r="G23" s="67"/>
      <c r="H23" s="78"/>
    </row>
    <row r="24" spans="1:8" s="2" customFormat="1" ht="20.25" x14ac:dyDescent="0.3">
      <c r="A24" s="22"/>
      <c r="B24" s="47" t="s">
        <v>38</v>
      </c>
      <c r="C24" s="35"/>
      <c r="D24" s="57">
        <v>2656</v>
      </c>
      <c r="E24" s="35">
        <f t="shared" si="1"/>
        <v>2656</v>
      </c>
      <c r="F24" s="31"/>
      <c r="G24" s="67"/>
      <c r="H24" s="78"/>
    </row>
    <row r="25" spans="1:8" s="2" customFormat="1" ht="20.25" x14ac:dyDescent="0.3">
      <c r="A25" s="22"/>
      <c r="B25" s="47" t="s">
        <v>79</v>
      </c>
      <c r="C25" s="35">
        <v>65000</v>
      </c>
      <c r="D25" s="57"/>
      <c r="E25" s="35">
        <f t="shared" si="1"/>
        <v>65000</v>
      </c>
      <c r="F25" s="31"/>
      <c r="G25" s="67"/>
      <c r="H25" s="78"/>
    </row>
    <row r="26" spans="1:8" s="2" customFormat="1" ht="19.5" customHeight="1" x14ac:dyDescent="0.3">
      <c r="A26" s="22"/>
      <c r="B26" s="73" t="s">
        <v>20</v>
      </c>
      <c r="C26" s="24">
        <v>80000</v>
      </c>
      <c r="D26" s="57"/>
      <c r="E26" s="35">
        <f t="shared" si="1"/>
        <v>80000</v>
      </c>
      <c r="F26" s="31" t="s">
        <v>21</v>
      </c>
      <c r="G26" s="69"/>
      <c r="H26" s="78"/>
    </row>
    <row r="27" spans="1:8" s="2" customFormat="1" ht="19.5" customHeight="1" x14ac:dyDescent="0.3">
      <c r="A27" s="22"/>
      <c r="B27" s="72" t="s">
        <v>22</v>
      </c>
      <c r="C27" s="35">
        <v>127000</v>
      </c>
      <c r="D27" s="58">
        <v>8416</v>
      </c>
      <c r="E27" s="35">
        <f t="shared" si="1"/>
        <v>135416</v>
      </c>
      <c r="F27" s="31"/>
      <c r="G27" s="69"/>
      <c r="H27" s="78"/>
    </row>
    <row r="28" spans="1:8" s="2" customFormat="1" ht="19.5" customHeight="1" x14ac:dyDescent="0.3">
      <c r="A28" s="22"/>
      <c r="B28" s="47" t="s">
        <v>78</v>
      </c>
      <c r="C28" s="35">
        <v>19000</v>
      </c>
      <c r="D28" s="57"/>
      <c r="E28" s="35">
        <f t="shared" si="1"/>
        <v>19000</v>
      </c>
      <c r="F28" s="31" t="s">
        <v>23</v>
      </c>
      <c r="G28" s="69"/>
      <c r="H28" s="78"/>
    </row>
    <row r="29" spans="1:8" s="2" customFormat="1" ht="28.5" customHeight="1" x14ac:dyDescent="0.25">
      <c r="A29" s="22"/>
      <c r="B29" s="20" t="s">
        <v>99</v>
      </c>
      <c r="C29" s="88">
        <f>SUM(C30:C37)</f>
        <v>381000</v>
      </c>
      <c r="D29" s="89">
        <f>SUM(D30:D38)</f>
        <v>40642</v>
      </c>
      <c r="E29" s="88">
        <f>SUM(E30:E38)</f>
        <v>421642</v>
      </c>
      <c r="F29" s="31" t="s">
        <v>18</v>
      </c>
      <c r="G29" s="67"/>
      <c r="H29" s="78"/>
    </row>
    <row r="30" spans="1:8" s="2" customFormat="1" ht="20.25" x14ac:dyDescent="0.3">
      <c r="A30" s="22"/>
      <c r="B30" s="48" t="s">
        <v>124</v>
      </c>
      <c r="C30" s="35">
        <v>60000</v>
      </c>
      <c r="D30" s="57"/>
      <c r="E30" s="35">
        <f t="shared" ref="E30:E38" si="2">+C30+D30</f>
        <v>60000</v>
      </c>
      <c r="F30" s="31"/>
      <c r="G30" s="67"/>
      <c r="H30" s="78"/>
    </row>
    <row r="31" spans="1:8" s="2" customFormat="1" ht="20.25" x14ac:dyDescent="0.3">
      <c r="A31" s="22"/>
      <c r="B31" s="48" t="s">
        <v>43</v>
      </c>
      <c r="C31" s="35">
        <v>20000</v>
      </c>
      <c r="D31" s="57"/>
      <c r="E31" s="35">
        <f t="shared" si="2"/>
        <v>20000</v>
      </c>
      <c r="F31" s="31"/>
      <c r="G31" s="67"/>
      <c r="H31" s="78"/>
    </row>
    <row r="32" spans="1:8" s="2" customFormat="1" ht="20.25" x14ac:dyDescent="0.3">
      <c r="A32" s="22"/>
      <c r="B32" s="48" t="s">
        <v>45</v>
      </c>
      <c r="C32" s="35">
        <v>4000</v>
      </c>
      <c r="D32" s="57"/>
      <c r="E32" s="35">
        <f t="shared" si="2"/>
        <v>4000</v>
      </c>
      <c r="F32" s="31"/>
      <c r="G32" s="67"/>
      <c r="H32" s="78"/>
    </row>
    <row r="33" spans="1:8" s="2" customFormat="1" ht="20.25" x14ac:dyDescent="0.3">
      <c r="A33" s="22"/>
      <c r="B33" s="48" t="s">
        <v>125</v>
      </c>
      <c r="C33" s="35">
        <v>6500</v>
      </c>
      <c r="D33" s="57"/>
      <c r="E33" s="35">
        <f t="shared" si="2"/>
        <v>6500</v>
      </c>
      <c r="F33" s="31"/>
      <c r="G33" s="67"/>
      <c r="H33" s="78"/>
    </row>
    <row r="34" spans="1:8" s="2" customFormat="1" ht="20.25" x14ac:dyDescent="0.3">
      <c r="A34" s="22"/>
      <c r="B34" s="48" t="s">
        <v>126</v>
      </c>
      <c r="C34" s="35">
        <v>14500</v>
      </c>
      <c r="D34" s="57"/>
      <c r="E34" s="35">
        <f t="shared" si="2"/>
        <v>14500</v>
      </c>
      <c r="F34" s="31"/>
      <c r="G34" s="67"/>
      <c r="H34" s="78"/>
    </row>
    <row r="35" spans="1:8" s="2" customFormat="1" ht="20.25" x14ac:dyDescent="0.3">
      <c r="A35" s="22"/>
      <c r="B35" s="48" t="s">
        <v>122</v>
      </c>
      <c r="C35" s="35">
        <v>216000</v>
      </c>
      <c r="D35" s="57"/>
      <c r="E35" s="35">
        <f t="shared" si="2"/>
        <v>216000</v>
      </c>
      <c r="F35" s="31"/>
      <c r="G35" s="67"/>
      <c r="H35" s="78"/>
    </row>
    <row r="36" spans="1:8" s="2" customFormat="1" ht="20.25" x14ac:dyDescent="0.3">
      <c r="A36" s="22"/>
      <c r="B36" s="48" t="s">
        <v>123</v>
      </c>
      <c r="C36" s="35">
        <v>10000</v>
      </c>
      <c r="D36" s="57"/>
      <c r="E36" s="35">
        <f t="shared" si="2"/>
        <v>10000</v>
      </c>
      <c r="F36" s="31"/>
      <c r="G36" s="67"/>
      <c r="H36" s="78"/>
    </row>
    <row r="37" spans="1:8" s="2" customFormat="1" ht="20.25" x14ac:dyDescent="0.3">
      <c r="A37" s="22"/>
      <c r="B37" s="48" t="s">
        <v>44</v>
      </c>
      <c r="C37" s="35">
        <v>50000</v>
      </c>
      <c r="D37" s="57"/>
      <c r="E37" s="35">
        <f t="shared" si="2"/>
        <v>50000</v>
      </c>
      <c r="F37" s="31"/>
      <c r="G37" s="67"/>
      <c r="H37" s="78"/>
    </row>
    <row r="38" spans="1:8" s="2" customFormat="1" ht="20.25" x14ac:dyDescent="0.3">
      <c r="A38" s="22"/>
      <c r="B38" s="48" t="s">
        <v>17</v>
      </c>
      <c r="C38" s="35"/>
      <c r="D38" s="57">
        <v>40642</v>
      </c>
      <c r="E38" s="35">
        <f t="shared" si="2"/>
        <v>40642</v>
      </c>
      <c r="F38" s="31"/>
      <c r="G38" s="67"/>
      <c r="H38" s="78"/>
    </row>
    <row r="39" spans="1:8" s="2" customFormat="1" ht="27.75" customHeight="1" x14ac:dyDescent="0.25">
      <c r="A39" s="22"/>
      <c r="B39" s="20" t="s">
        <v>98</v>
      </c>
      <c r="C39" s="88">
        <f>SUM(C40:C48)</f>
        <v>381000</v>
      </c>
      <c r="D39" s="89">
        <f>SUM(D40:D49)</f>
        <v>82392</v>
      </c>
      <c r="E39" s="88">
        <f>SUM(E40:E49)</f>
        <v>463392</v>
      </c>
      <c r="F39" s="31" t="s">
        <v>16</v>
      </c>
      <c r="G39" s="67"/>
      <c r="H39" s="78"/>
    </row>
    <row r="40" spans="1:8" s="2" customFormat="1" ht="20.25" hidden="1" x14ac:dyDescent="0.3">
      <c r="A40" s="22"/>
      <c r="B40" s="48" t="s">
        <v>47</v>
      </c>
      <c r="C40" s="35"/>
      <c r="D40" s="57"/>
      <c r="E40" s="35">
        <f t="shared" ref="E40:E49" si="3">+C40+D40</f>
        <v>0</v>
      </c>
      <c r="F40" s="31"/>
      <c r="G40" s="67"/>
      <c r="H40" s="78"/>
    </row>
    <row r="41" spans="1:8" s="2" customFormat="1" ht="20.25" x14ac:dyDescent="0.3">
      <c r="A41" s="22"/>
      <c r="B41" s="48" t="s">
        <v>128</v>
      </c>
      <c r="C41" s="35">
        <v>60000</v>
      </c>
      <c r="D41" s="57"/>
      <c r="E41" s="35">
        <f t="shared" si="3"/>
        <v>60000</v>
      </c>
      <c r="F41" s="31"/>
      <c r="G41" s="67"/>
      <c r="H41" s="78"/>
    </row>
    <row r="42" spans="1:8" s="2" customFormat="1" ht="20.25" x14ac:dyDescent="0.3">
      <c r="A42" s="22"/>
      <c r="B42" s="48" t="s">
        <v>129</v>
      </c>
      <c r="C42" s="35">
        <v>32000</v>
      </c>
      <c r="D42" s="57"/>
      <c r="E42" s="35">
        <f t="shared" si="3"/>
        <v>32000</v>
      </c>
      <c r="F42" s="31"/>
      <c r="G42" s="67"/>
      <c r="H42" s="78"/>
    </row>
    <row r="43" spans="1:8" s="2" customFormat="1" ht="20.25" x14ac:dyDescent="0.3">
      <c r="A43" s="22"/>
      <c r="B43" s="48" t="s">
        <v>48</v>
      </c>
      <c r="C43" s="35">
        <v>13000</v>
      </c>
      <c r="D43" s="57"/>
      <c r="E43" s="35">
        <f t="shared" si="3"/>
        <v>13000</v>
      </c>
      <c r="F43" s="31"/>
      <c r="G43" s="67"/>
      <c r="H43" s="78"/>
    </row>
    <row r="44" spans="1:8" s="2" customFormat="1" ht="20.25" x14ac:dyDescent="0.3">
      <c r="A44" s="22"/>
      <c r="B44" s="48" t="s">
        <v>81</v>
      </c>
      <c r="C44" s="35">
        <v>25000</v>
      </c>
      <c r="D44" s="57"/>
      <c r="E44" s="35">
        <f t="shared" si="3"/>
        <v>25000</v>
      </c>
      <c r="F44" s="31"/>
      <c r="G44" s="67"/>
      <c r="H44" s="78"/>
    </row>
    <row r="45" spans="1:8" s="2" customFormat="1" ht="20.25" x14ac:dyDescent="0.3">
      <c r="A45" s="22"/>
      <c r="B45" s="48" t="s">
        <v>46</v>
      </c>
      <c r="C45" s="35">
        <v>75000</v>
      </c>
      <c r="D45" s="57"/>
      <c r="E45" s="35">
        <f t="shared" si="3"/>
        <v>75000</v>
      </c>
      <c r="F45" s="31"/>
      <c r="G45" s="67"/>
      <c r="H45" s="78"/>
    </row>
    <row r="46" spans="1:8" s="2" customFormat="1" ht="20.25" x14ac:dyDescent="0.3">
      <c r="A46" s="22"/>
      <c r="B46" s="48" t="s">
        <v>130</v>
      </c>
      <c r="C46" s="35">
        <v>80000</v>
      </c>
      <c r="D46" s="57"/>
      <c r="E46" s="35">
        <f t="shared" si="3"/>
        <v>80000</v>
      </c>
      <c r="F46" s="31"/>
      <c r="G46" s="67"/>
      <c r="H46" s="78"/>
    </row>
    <row r="47" spans="1:8" s="2" customFormat="1" ht="20.25" x14ac:dyDescent="0.3">
      <c r="A47" s="22"/>
      <c r="B47" s="48" t="s">
        <v>49</v>
      </c>
      <c r="C47" s="35">
        <v>50000</v>
      </c>
      <c r="D47" s="57"/>
      <c r="E47" s="35">
        <f t="shared" si="3"/>
        <v>50000</v>
      </c>
      <c r="F47" s="31"/>
      <c r="G47" s="67"/>
      <c r="H47" s="78"/>
    </row>
    <row r="48" spans="1:8" s="2" customFormat="1" ht="20.25" x14ac:dyDescent="0.3">
      <c r="A48" s="22"/>
      <c r="B48" s="48" t="s">
        <v>127</v>
      </c>
      <c r="C48" s="35">
        <v>46000</v>
      </c>
      <c r="D48" s="57"/>
      <c r="E48" s="35">
        <f t="shared" si="3"/>
        <v>46000</v>
      </c>
      <c r="F48" s="31"/>
      <c r="G48" s="67"/>
      <c r="H48" s="78"/>
    </row>
    <row r="49" spans="1:8" s="2" customFormat="1" ht="20.25" x14ac:dyDescent="0.3">
      <c r="A49" s="22"/>
      <c r="B49" s="48" t="s">
        <v>15</v>
      </c>
      <c r="C49" s="35"/>
      <c r="D49" s="57">
        <v>82392</v>
      </c>
      <c r="E49" s="35">
        <f t="shared" si="3"/>
        <v>82392</v>
      </c>
      <c r="F49" s="31"/>
      <c r="G49" s="67"/>
      <c r="H49" s="78"/>
    </row>
    <row r="50" spans="1:8" s="2" customFormat="1" ht="33" customHeight="1" x14ac:dyDescent="0.25">
      <c r="A50" s="22"/>
      <c r="B50" s="18" t="s">
        <v>6</v>
      </c>
      <c r="C50" s="92">
        <f>C51</f>
        <v>0</v>
      </c>
      <c r="D50" s="93">
        <f>D51</f>
        <v>792</v>
      </c>
      <c r="E50" s="92">
        <f>E51</f>
        <v>792</v>
      </c>
      <c r="F50" s="31"/>
      <c r="G50" s="69"/>
      <c r="H50" s="78"/>
    </row>
    <row r="51" spans="1:8" s="2" customFormat="1" ht="20.25" x14ac:dyDescent="0.3">
      <c r="A51" s="22"/>
      <c r="B51" s="51" t="s">
        <v>83</v>
      </c>
      <c r="C51" s="35"/>
      <c r="D51" s="94">
        <v>792</v>
      </c>
      <c r="E51" s="95">
        <f t="shared" ref="E51" si="4">+C51+D51</f>
        <v>792</v>
      </c>
      <c r="F51" s="31"/>
      <c r="G51" s="69"/>
      <c r="H51" s="78"/>
    </row>
    <row r="52" spans="1:8" s="2" customFormat="1" ht="27.75" customHeight="1" x14ac:dyDescent="0.3">
      <c r="A52" s="22"/>
      <c r="B52" s="18" t="s">
        <v>7</v>
      </c>
      <c r="C52" s="54">
        <f>SUM(C53:C55)</f>
        <v>30000</v>
      </c>
      <c r="D52" s="55">
        <f>SUM(D53:D55)</f>
        <v>30397</v>
      </c>
      <c r="E52" s="54">
        <f>SUM(E53:E55)</f>
        <v>60397</v>
      </c>
      <c r="F52" s="31"/>
      <c r="G52" s="69"/>
      <c r="H52" s="78"/>
    </row>
    <row r="53" spans="1:8" s="2" customFormat="1" ht="20.25" x14ac:dyDescent="0.3">
      <c r="A53" s="22"/>
      <c r="B53" s="27" t="s">
        <v>37</v>
      </c>
      <c r="C53" s="13">
        <v>30000</v>
      </c>
      <c r="D53" s="59"/>
      <c r="E53" s="35">
        <f>+C53+D53</f>
        <v>30000</v>
      </c>
      <c r="F53" s="34" t="s">
        <v>36</v>
      </c>
      <c r="G53" s="69"/>
      <c r="H53" s="78"/>
    </row>
    <row r="54" spans="1:8" s="2" customFormat="1" ht="20.25" x14ac:dyDescent="0.3">
      <c r="A54" s="22"/>
      <c r="B54" s="37" t="s">
        <v>92</v>
      </c>
      <c r="C54" s="13"/>
      <c r="D54" s="59">
        <v>30100</v>
      </c>
      <c r="E54" s="35">
        <f>+C54+D54</f>
        <v>30100</v>
      </c>
      <c r="F54" s="34"/>
      <c r="G54" s="69"/>
      <c r="H54" s="78"/>
    </row>
    <row r="55" spans="1:8" s="2" customFormat="1" ht="20.25" x14ac:dyDescent="0.3">
      <c r="A55" s="22"/>
      <c r="B55" s="37" t="s">
        <v>97</v>
      </c>
      <c r="C55" s="13"/>
      <c r="D55" s="59">
        <v>297</v>
      </c>
      <c r="E55" s="35">
        <f>+C55+D55</f>
        <v>297</v>
      </c>
      <c r="F55" s="34"/>
      <c r="G55" s="69"/>
      <c r="H55" s="78"/>
    </row>
    <row r="56" spans="1:8" s="42" customFormat="1" ht="30" customHeight="1" x14ac:dyDescent="0.25">
      <c r="A56" s="41"/>
      <c r="B56" s="18" t="s">
        <v>77</v>
      </c>
      <c r="C56" s="88">
        <f>SUM(C57:C82)</f>
        <v>489724</v>
      </c>
      <c r="D56" s="89">
        <f>SUM(D57:D81)</f>
        <v>169843</v>
      </c>
      <c r="E56" s="88">
        <f>SUM(E57:E82)</f>
        <v>659567</v>
      </c>
      <c r="F56" s="43" t="s">
        <v>28</v>
      </c>
      <c r="G56" s="71"/>
      <c r="H56" s="79"/>
    </row>
    <row r="57" spans="1:8" s="42" customFormat="1" ht="20.25" x14ac:dyDescent="0.3">
      <c r="A57" s="41"/>
      <c r="B57" s="49" t="s">
        <v>63</v>
      </c>
      <c r="C57" s="13">
        <v>2540</v>
      </c>
      <c r="D57" s="59"/>
      <c r="E57" s="35">
        <f t="shared" ref="E57:E82" si="5">+C57+D57</f>
        <v>2540</v>
      </c>
      <c r="F57" s="43"/>
      <c r="G57" s="71"/>
      <c r="H57" s="79"/>
    </row>
    <row r="58" spans="1:8" s="42" customFormat="1" ht="20.25" x14ac:dyDescent="0.3">
      <c r="A58" s="41"/>
      <c r="B58" s="49" t="s">
        <v>51</v>
      </c>
      <c r="C58" s="13">
        <v>31394</v>
      </c>
      <c r="D58" s="59"/>
      <c r="E58" s="35">
        <f t="shared" si="5"/>
        <v>31394</v>
      </c>
      <c r="F58" s="43"/>
      <c r="G58" s="71"/>
      <c r="H58" s="79"/>
    </row>
    <row r="59" spans="1:8" s="42" customFormat="1" ht="20.25" x14ac:dyDescent="0.3">
      <c r="A59" s="41"/>
      <c r="B59" s="49" t="s">
        <v>65</v>
      </c>
      <c r="C59" s="13">
        <v>8573</v>
      </c>
      <c r="D59" s="59"/>
      <c r="E59" s="35">
        <f t="shared" si="5"/>
        <v>8573</v>
      </c>
      <c r="F59" s="43"/>
      <c r="G59" s="71"/>
      <c r="H59" s="79"/>
    </row>
    <row r="60" spans="1:8" s="42" customFormat="1" ht="20.25" x14ac:dyDescent="0.3">
      <c r="A60" s="41"/>
      <c r="B60" s="49" t="s">
        <v>64</v>
      </c>
      <c r="C60" s="13">
        <v>2572</v>
      </c>
      <c r="D60" s="59"/>
      <c r="E60" s="35">
        <f t="shared" si="5"/>
        <v>2572</v>
      </c>
      <c r="F60" s="43"/>
      <c r="G60" s="71"/>
      <c r="H60" s="79"/>
    </row>
    <row r="61" spans="1:8" s="42" customFormat="1" ht="20.25" x14ac:dyDescent="0.3">
      <c r="A61" s="41"/>
      <c r="B61" s="49" t="s">
        <v>66</v>
      </c>
      <c r="C61" s="13">
        <v>6858</v>
      </c>
      <c r="D61" s="59"/>
      <c r="E61" s="35">
        <f t="shared" si="5"/>
        <v>6858</v>
      </c>
      <c r="F61" s="43"/>
      <c r="G61" s="71"/>
      <c r="H61" s="79"/>
    </row>
    <row r="62" spans="1:8" s="42" customFormat="1" ht="20.25" x14ac:dyDescent="0.3">
      <c r="A62" s="41"/>
      <c r="B62" s="49" t="s">
        <v>67</v>
      </c>
      <c r="C62" s="13">
        <v>4001</v>
      </c>
      <c r="D62" s="59"/>
      <c r="E62" s="35">
        <f t="shared" si="5"/>
        <v>4001</v>
      </c>
      <c r="F62" s="43"/>
      <c r="G62" s="71"/>
      <c r="H62" s="79"/>
    </row>
    <row r="63" spans="1:8" s="42" customFormat="1" ht="20.25" x14ac:dyDescent="0.3">
      <c r="A63" s="41"/>
      <c r="B63" s="49" t="s">
        <v>60</v>
      </c>
      <c r="C63" s="13">
        <v>8863</v>
      </c>
      <c r="D63" s="59"/>
      <c r="E63" s="35">
        <f t="shared" si="5"/>
        <v>8863</v>
      </c>
      <c r="F63" s="43"/>
      <c r="G63" s="71"/>
      <c r="H63" s="79"/>
    </row>
    <row r="64" spans="1:8" s="42" customFormat="1" ht="20.25" x14ac:dyDescent="0.3">
      <c r="A64" s="41"/>
      <c r="B64" s="49" t="s">
        <v>68</v>
      </c>
      <c r="C64" s="13">
        <v>20320</v>
      </c>
      <c r="D64" s="59"/>
      <c r="E64" s="35">
        <f t="shared" si="5"/>
        <v>20320</v>
      </c>
      <c r="F64" s="43"/>
      <c r="G64" s="71"/>
      <c r="H64" s="79"/>
    </row>
    <row r="65" spans="1:8" s="42" customFormat="1" ht="20.25" x14ac:dyDescent="0.3">
      <c r="A65" s="41"/>
      <c r="B65" s="49" t="s">
        <v>54</v>
      </c>
      <c r="C65" s="13">
        <v>31750</v>
      </c>
      <c r="D65" s="59"/>
      <c r="E65" s="35">
        <f t="shared" si="5"/>
        <v>31750</v>
      </c>
      <c r="F65" s="43"/>
      <c r="G65" s="71"/>
      <c r="H65" s="79"/>
    </row>
    <row r="66" spans="1:8" s="42" customFormat="1" ht="40.5" x14ac:dyDescent="0.3">
      <c r="A66" s="41"/>
      <c r="B66" s="49" t="s">
        <v>62</v>
      </c>
      <c r="C66" s="35">
        <v>4445</v>
      </c>
      <c r="D66" s="60"/>
      <c r="E66" s="35">
        <f t="shared" si="5"/>
        <v>4445</v>
      </c>
      <c r="F66" s="43"/>
      <c r="G66" s="71"/>
      <c r="H66" s="79"/>
    </row>
    <row r="67" spans="1:8" s="42" customFormat="1" ht="20.25" x14ac:dyDescent="0.3">
      <c r="A67" s="41"/>
      <c r="B67" s="49" t="s">
        <v>53</v>
      </c>
      <c r="C67" s="13">
        <v>190500</v>
      </c>
      <c r="D67" s="59"/>
      <c r="E67" s="35">
        <f t="shared" si="5"/>
        <v>190500</v>
      </c>
      <c r="F67" s="43"/>
      <c r="G67" s="71"/>
      <c r="H67" s="79"/>
    </row>
    <row r="68" spans="1:8" s="42" customFormat="1" ht="20.25" x14ac:dyDescent="0.3">
      <c r="A68" s="41"/>
      <c r="B68" s="49" t="s">
        <v>70</v>
      </c>
      <c r="C68" s="13">
        <v>12700</v>
      </c>
      <c r="D68" s="59"/>
      <c r="E68" s="35">
        <f t="shared" si="5"/>
        <v>12700</v>
      </c>
      <c r="F68" s="43"/>
      <c r="G68" s="71"/>
      <c r="H68" s="79"/>
    </row>
    <row r="69" spans="1:8" s="42" customFormat="1" ht="20.25" x14ac:dyDescent="0.3">
      <c r="A69" s="41"/>
      <c r="B69" s="49" t="s">
        <v>55</v>
      </c>
      <c r="C69" s="13">
        <v>1905</v>
      </c>
      <c r="D69" s="59"/>
      <c r="E69" s="35">
        <f t="shared" si="5"/>
        <v>1905</v>
      </c>
      <c r="F69" s="43"/>
      <c r="G69" s="71"/>
      <c r="H69" s="79"/>
    </row>
    <row r="70" spans="1:8" s="42" customFormat="1" ht="20.25" x14ac:dyDescent="0.3">
      <c r="A70" s="41"/>
      <c r="B70" s="49" t="s">
        <v>56</v>
      </c>
      <c r="C70" s="13">
        <v>1905</v>
      </c>
      <c r="D70" s="59"/>
      <c r="E70" s="35">
        <f t="shared" si="5"/>
        <v>1905</v>
      </c>
      <c r="F70" s="43"/>
      <c r="G70" s="71"/>
      <c r="H70" s="79"/>
    </row>
    <row r="71" spans="1:8" s="42" customFormat="1" ht="20.25" x14ac:dyDescent="0.3">
      <c r="A71" s="41"/>
      <c r="B71" s="49" t="s">
        <v>57</v>
      </c>
      <c r="C71" s="13">
        <v>1905</v>
      </c>
      <c r="D71" s="59"/>
      <c r="E71" s="35">
        <f t="shared" si="5"/>
        <v>1905</v>
      </c>
      <c r="F71" s="43"/>
      <c r="G71" s="71"/>
      <c r="H71" s="79"/>
    </row>
    <row r="72" spans="1:8" s="42" customFormat="1" ht="20.25" x14ac:dyDescent="0.3">
      <c r="A72" s="41"/>
      <c r="B72" s="49" t="s">
        <v>58</v>
      </c>
      <c r="C72" s="13">
        <v>2845</v>
      </c>
      <c r="D72" s="59"/>
      <c r="E72" s="35">
        <f t="shared" si="5"/>
        <v>2845</v>
      </c>
      <c r="F72" s="43"/>
      <c r="G72" s="71"/>
      <c r="H72" s="79"/>
    </row>
    <row r="73" spans="1:8" s="42" customFormat="1" ht="20.25" x14ac:dyDescent="0.3">
      <c r="A73" s="41"/>
      <c r="B73" s="49" t="s">
        <v>59</v>
      </c>
      <c r="C73" s="13">
        <v>1905</v>
      </c>
      <c r="D73" s="59"/>
      <c r="E73" s="35">
        <f t="shared" si="5"/>
        <v>1905</v>
      </c>
      <c r="F73" s="43"/>
      <c r="G73" s="71"/>
      <c r="H73" s="79"/>
    </row>
    <row r="74" spans="1:8" s="42" customFormat="1" ht="20.25" x14ac:dyDescent="0.3">
      <c r="A74" s="41"/>
      <c r="B74" s="49" t="s">
        <v>87</v>
      </c>
      <c r="C74" s="13"/>
      <c r="D74" s="59">
        <v>66051</v>
      </c>
      <c r="E74" s="35">
        <f t="shared" si="5"/>
        <v>66051</v>
      </c>
      <c r="F74" s="43"/>
      <c r="G74" s="71"/>
      <c r="H74" s="79"/>
    </row>
    <row r="75" spans="1:8" s="42" customFormat="1" ht="20.25" x14ac:dyDescent="0.3">
      <c r="A75" s="41"/>
      <c r="B75" s="51" t="s">
        <v>85</v>
      </c>
      <c r="C75" s="13">
        <v>100000</v>
      </c>
      <c r="D75" s="59"/>
      <c r="E75" s="35">
        <f t="shared" si="5"/>
        <v>100000</v>
      </c>
      <c r="F75" s="43"/>
      <c r="G75" s="71"/>
      <c r="H75" s="79"/>
    </row>
    <row r="76" spans="1:8" s="42" customFormat="1" ht="20.25" x14ac:dyDescent="0.3">
      <c r="A76" s="41"/>
      <c r="B76" s="51" t="s">
        <v>94</v>
      </c>
      <c r="C76" s="13"/>
      <c r="D76" s="59">
        <v>74201</v>
      </c>
      <c r="E76" s="35">
        <f t="shared" si="5"/>
        <v>74201</v>
      </c>
      <c r="F76" s="43"/>
      <c r="G76" s="71"/>
      <c r="H76" s="79"/>
    </row>
    <row r="77" spans="1:8" s="42" customFormat="1" ht="40.5" x14ac:dyDescent="0.3">
      <c r="A77" s="41"/>
      <c r="B77" s="49" t="s">
        <v>52</v>
      </c>
      <c r="C77" s="97">
        <v>34678</v>
      </c>
      <c r="D77" s="60"/>
      <c r="E77" s="35">
        <f t="shared" si="5"/>
        <v>34678</v>
      </c>
      <c r="F77" s="43"/>
      <c r="G77" s="71"/>
      <c r="H77" s="79"/>
    </row>
    <row r="78" spans="1:8" s="42" customFormat="1" ht="20.25" x14ac:dyDescent="0.3">
      <c r="A78" s="41"/>
      <c r="B78" s="49" t="s">
        <v>88</v>
      </c>
      <c r="C78" s="50"/>
      <c r="D78" s="60">
        <v>19287</v>
      </c>
      <c r="E78" s="35">
        <f t="shared" si="5"/>
        <v>19287</v>
      </c>
      <c r="F78" s="43"/>
      <c r="G78" s="71"/>
      <c r="H78" s="79"/>
    </row>
    <row r="79" spans="1:8" s="42" customFormat="1" ht="20.25" x14ac:dyDescent="0.3">
      <c r="A79" s="41"/>
      <c r="B79" s="49" t="s">
        <v>50</v>
      </c>
      <c r="C79" s="13">
        <v>7620</v>
      </c>
      <c r="D79" s="59"/>
      <c r="E79" s="35">
        <f t="shared" si="5"/>
        <v>7620</v>
      </c>
      <c r="F79" s="43"/>
      <c r="G79" s="71"/>
      <c r="H79" s="79"/>
    </row>
    <row r="80" spans="1:8" s="42" customFormat="1" ht="20.25" x14ac:dyDescent="0.3">
      <c r="A80" s="41"/>
      <c r="B80" s="49" t="s">
        <v>61</v>
      </c>
      <c r="C80" s="13">
        <v>11430</v>
      </c>
      <c r="D80" s="59"/>
      <c r="E80" s="35">
        <f t="shared" si="5"/>
        <v>11430</v>
      </c>
      <c r="F80" s="43"/>
      <c r="G80" s="71"/>
      <c r="H80" s="79"/>
    </row>
    <row r="81" spans="1:10" s="42" customFormat="1" ht="20.25" x14ac:dyDescent="0.3">
      <c r="A81" s="41"/>
      <c r="B81" s="72" t="s">
        <v>86</v>
      </c>
      <c r="C81" s="13"/>
      <c r="D81" s="59">
        <v>10304</v>
      </c>
      <c r="E81" s="35">
        <f t="shared" si="5"/>
        <v>10304</v>
      </c>
      <c r="F81" s="43"/>
      <c r="G81" s="71"/>
      <c r="H81" s="79"/>
    </row>
    <row r="82" spans="1:10" s="42" customFormat="1" ht="20.25" x14ac:dyDescent="0.3">
      <c r="A82" s="41"/>
      <c r="B82" s="49" t="s">
        <v>69</v>
      </c>
      <c r="C82" s="13">
        <v>1015</v>
      </c>
      <c r="D82" s="59"/>
      <c r="E82" s="35">
        <f t="shared" si="5"/>
        <v>1015</v>
      </c>
      <c r="F82" s="43"/>
      <c r="G82" s="71"/>
      <c r="H82" s="79"/>
    </row>
    <row r="83" spans="1:10" s="42" customFormat="1" ht="27.75" customHeight="1" x14ac:dyDescent="0.25">
      <c r="A83" s="41"/>
      <c r="B83" s="18" t="s">
        <v>110</v>
      </c>
      <c r="C83" s="88">
        <f>SUM(C84:C87)</f>
        <v>90000</v>
      </c>
      <c r="D83" s="89">
        <f>SUM(D84:D87)</f>
        <v>15000</v>
      </c>
      <c r="E83" s="88">
        <f>SUM(E84:E87)</f>
        <v>105000</v>
      </c>
      <c r="F83" s="44" t="s">
        <v>36</v>
      </c>
      <c r="G83" s="67"/>
      <c r="H83" s="79"/>
    </row>
    <row r="84" spans="1:10" s="42" customFormat="1" ht="20.25" x14ac:dyDescent="0.3">
      <c r="A84" s="41"/>
      <c r="B84" s="51" t="s">
        <v>72</v>
      </c>
      <c r="C84" s="13">
        <v>20000</v>
      </c>
      <c r="D84" s="59"/>
      <c r="E84" s="35">
        <f>+C84+D84</f>
        <v>20000</v>
      </c>
      <c r="F84" s="44"/>
      <c r="G84" s="67"/>
      <c r="H84" s="79"/>
    </row>
    <row r="85" spans="1:10" s="42" customFormat="1" ht="20.25" x14ac:dyDescent="0.3">
      <c r="A85" s="41"/>
      <c r="B85" s="51" t="s">
        <v>84</v>
      </c>
      <c r="C85" s="13">
        <v>35000</v>
      </c>
      <c r="D85" s="59"/>
      <c r="E85" s="35">
        <f>+C85+D85</f>
        <v>35000</v>
      </c>
      <c r="F85" s="44"/>
      <c r="G85" s="67"/>
      <c r="H85" s="79"/>
    </row>
    <row r="86" spans="1:10" s="42" customFormat="1" ht="20.25" x14ac:dyDescent="0.3">
      <c r="A86" s="41"/>
      <c r="B86" s="72" t="s">
        <v>95</v>
      </c>
      <c r="C86" s="13"/>
      <c r="D86" s="59">
        <v>15000</v>
      </c>
      <c r="E86" s="35">
        <f>+C86+D86</f>
        <v>15000</v>
      </c>
      <c r="F86" s="44"/>
      <c r="G86" s="67"/>
      <c r="H86" s="79"/>
    </row>
    <row r="87" spans="1:10" s="42" customFormat="1" ht="20.25" x14ac:dyDescent="0.3">
      <c r="A87" s="41"/>
      <c r="B87" s="51" t="s">
        <v>71</v>
      </c>
      <c r="C87" s="13">
        <v>35000</v>
      </c>
      <c r="D87" s="59"/>
      <c r="E87" s="35">
        <f>+C87+D87</f>
        <v>35000</v>
      </c>
      <c r="F87" s="44"/>
      <c r="G87" s="67"/>
      <c r="H87" s="79"/>
    </row>
    <row r="88" spans="1:10" s="42" customFormat="1" ht="26.25" customHeight="1" x14ac:dyDescent="0.25">
      <c r="A88" s="41"/>
      <c r="B88" s="18" t="s">
        <v>34</v>
      </c>
      <c r="C88" s="88">
        <f>SUM(C89:C92)</f>
        <v>226454</v>
      </c>
      <c r="D88" s="56"/>
      <c r="E88" s="88">
        <f>SUM(E89:E92)</f>
        <v>226454</v>
      </c>
      <c r="F88" s="43" t="s">
        <v>35</v>
      </c>
      <c r="G88" s="67"/>
      <c r="H88" s="79"/>
    </row>
    <row r="89" spans="1:10" s="42" customFormat="1" ht="20.25" x14ac:dyDescent="0.3">
      <c r="A89" s="41"/>
      <c r="B89" s="49" t="s">
        <v>74</v>
      </c>
      <c r="C89" s="35">
        <v>60900</v>
      </c>
      <c r="D89" s="57"/>
      <c r="E89" s="35">
        <f>+C89+D89</f>
        <v>60900</v>
      </c>
      <c r="F89" s="43"/>
      <c r="G89" s="67"/>
      <c r="H89" s="79"/>
    </row>
    <row r="90" spans="1:10" s="42" customFormat="1" ht="20.25" x14ac:dyDescent="0.3">
      <c r="A90" s="41"/>
      <c r="B90" s="49" t="s">
        <v>76</v>
      </c>
      <c r="C90" s="35">
        <v>106580</v>
      </c>
      <c r="D90" s="57"/>
      <c r="E90" s="35">
        <f>+C90+D90</f>
        <v>106580</v>
      </c>
      <c r="F90" s="43"/>
      <c r="G90" s="67"/>
      <c r="H90" s="79"/>
    </row>
    <row r="91" spans="1:10" s="42" customFormat="1" ht="20.25" x14ac:dyDescent="0.3">
      <c r="A91" s="41"/>
      <c r="B91" s="49" t="s">
        <v>73</v>
      </c>
      <c r="C91" s="35">
        <v>31000</v>
      </c>
      <c r="D91" s="57"/>
      <c r="E91" s="35">
        <f>+C91+D91</f>
        <v>31000</v>
      </c>
      <c r="F91" s="43"/>
      <c r="G91" s="67"/>
      <c r="H91" s="79"/>
    </row>
    <row r="92" spans="1:10" s="42" customFormat="1" ht="40.5" x14ac:dyDescent="0.3">
      <c r="A92" s="41"/>
      <c r="B92" s="49" t="s">
        <v>75</v>
      </c>
      <c r="C92" s="35">
        <v>27974</v>
      </c>
      <c r="D92" s="57"/>
      <c r="E92" s="35">
        <f>+C92+D92</f>
        <v>27974</v>
      </c>
      <c r="F92" s="43"/>
      <c r="G92" s="67"/>
      <c r="H92" s="79"/>
    </row>
    <row r="93" spans="1:10" s="42" customFormat="1" ht="26.25" customHeight="1" x14ac:dyDescent="0.25">
      <c r="A93" s="41"/>
      <c r="B93" s="18" t="s">
        <v>11</v>
      </c>
      <c r="C93" s="88">
        <f>SUM(C94:C107)</f>
        <v>567474</v>
      </c>
      <c r="D93" s="90">
        <f>SUM(D95:D106)</f>
        <v>94684</v>
      </c>
      <c r="E93" s="88">
        <f>SUM(E94:E107)</f>
        <v>662158</v>
      </c>
      <c r="F93" s="43" t="s">
        <v>12</v>
      </c>
      <c r="G93" s="67"/>
      <c r="H93" s="79"/>
    </row>
    <row r="94" spans="1:10" s="42" customFormat="1" ht="40.5" x14ac:dyDescent="0.3">
      <c r="A94" s="41"/>
      <c r="B94" s="49" t="s">
        <v>118</v>
      </c>
      <c r="C94" s="35">
        <v>50475</v>
      </c>
      <c r="D94" s="57"/>
      <c r="E94" s="35">
        <f t="shared" ref="E94:E104" si="6">+C94+D94</f>
        <v>50475</v>
      </c>
      <c r="F94" s="43"/>
      <c r="G94" s="67"/>
      <c r="H94" s="79"/>
    </row>
    <row r="95" spans="1:10" s="42" customFormat="1" ht="20.25" x14ac:dyDescent="0.3">
      <c r="A95" s="41"/>
      <c r="B95" s="49" t="s">
        <v>82</v>
      </c>
      <c r="C95" s="35">
        <v>64770</v>
      </c>
      <c r="D95" s="57"/>
      <c r="E95" s="35">
        <f t="shared" si="6"/>
        <v>64770</v>
      </c>
      <c r="F95" s="43"/>
      <c r="G95" s="67"/>
      <c r="H95" s="79"/>
    </row>
    <row r="96" spans="1:10" s="42" customFormat="1" ht="20.25" x14ac:dyDescent="0.3">
      <c r="A96" s="41"/>
      <c r="B96" s="51" t="s">
        <v>91</v>
      </c>
      <c r="C96" s="35"/>
      <c r="D96" s="57">
        <v>33000</v>
      </c>
      <c r="E96" s="35">
        <f t="shared" si="6"/>
        <v>33000</v>
      </c>
      <c r="F96" s="43"/>
      <c r="G96" s="67"/>
      <c r="H96" s="79"/>
      <c r="J96" s="74"/>
    </row>
    <row r="97" spans="1:38" s="42" customFormat="1" ht="20.25" x14ac:dyDescent="0.3">
      <c r="A97" s="41"/>
      <c r="B97" s="49" t="s">
        <v>107</v>
      </c>
      <c r="C97" s="35">
        <v>25000</v>
      </c>
      <c r="D97" s="60"/>
      <c r="E97" s="35">
        <f t="shared" si="6"/>
        <v>25000</v>
      </c>
      <c r="F97" s="43"/>
      <c r="G97" s="67"/>
      <c r="H97" s="79"/>
    </row>
    <row r="98" spans="1:38" s="42" customFormat="1" ht="20.25" x14ac:dyDescent="0.3">
      <c r="A98" s="41"/>
      <c r="B98" s="51" t="s">
        <v>90</v>
      </c>
      <c r="C98" s="35"/>
      <c r="D98" s="57">
        <v>20000</v>
      </c>
      <c r="E98" s="35">
        <f t="shared" si="6"/>
        <v>20000</v>
      </c>
      <c r="F98" s="43"/>
      <c r="G98" s="67"/>
      <c r="H98" s="79"/>
    </row>
    <row r="99" spans="1:38" s="42" customFormat="1" ht="20.25" x14ac:dyDescent="0.3">
      <c r="A99" s="41"/>
      <c r="B99" s="49" t="s">
        <v>102</v>
      </c>
      <c r="C99" s="35">
        <v>6000</v>
      </c>
      <c r="D99" s="57"/>
      <c r="E99" s="35">
        <f t="shared" si="6"/>
        <v>6000</v>
      </c>
      <c r="F99" s="43"/>
      <c r="G99" s="84"/>
      <c r="H99" s="83"/>
    </row>
    <row r="100" spans="1:38" s="42" customFormat="1" ht="20.25" x14ac:dyDescent="0.3">
      <c r="A100" s="41"/>
      <c r="B100" s="64" t="s">
        <v>96</v>
      </c>
      <c r="C100" s="35"/>
      <c r="D100" s="57">
        <v>38000</v>
      </c>
      <c r="E100" s="35">
        <f t="shared" si="6"/>
        <v>38000</v>
      </c>
      <c r="F100" s="43"/>
      <c r="G100" s="84"/>
      <c r="H100" s="87"/>
    </row>
    <row r="101" spans="1:38" s="42" customFormat="1" ht="40.5" x14ac:dyDescent="0.3">
      <c r="A101" s="41"/>
      <c r="B101" s="49" t="s">
        <v>103</v>
      </c>
      <c r="C101" s="35">
        <v>60000</v>
      </c>
      <c r="D101" s="60"/>
      <c r="E101" s="35">
        <f t="shared" si="6"/>
        <v>60000</v>
      </c>
      <c r="F101" s="43"/>
      <c r="G101" s="84"/>
      <c r="H101" s="87"/>
    </row>
    <row r="102" spans="1:38" s="42" customFormat="1" ht="141.75" hidden="1" x14ac:dyDescent="0.3">
      <c r="A102" s="41"/>
      <c r="B102" s="49" t="s">
        <v>104</v>
      </c>
      <c r="C102" s="35">
        <v>0</v>
      </c>
      <c r="D102" s="57"/>
      <c r="E102" s="35">
        <f t="shared" si="6"/>
        <v>0</v>
      </c>
      <c r="F102" s="43"/>
      <c r="G102" s="84"/>
      <c r="H102" s="83"/>
    </row>
    <row r="103" spans="1:38" s="42" customFormat="1" ht="20.25" x14ac:dyDescent="0.3">
      <c r="A103" s="41"/>
      <c r="B103" s="49" t="s">
        <v>105</v>
      </c>
      <c r="C103" s="35">
        <v>66054</v>
      </c>
      <c r="D103" s="57"/>
      <c r="E103" s="35">
        <f t="shared" si="6"/>
        <v>66054</v>
      </c>
      <c r="F103" s="43"/>
      <c r="G103" s="84"/>
      <c r="H103" s="87"/>
    </row>
    <row r="104" spans="1:38" s="42" customFormat="1" ht="20.25" x14ac:dyDescent="0.3">
      <c r="A104" s="41"/>
      <c r="B104" s="49" t="s">
        <v>119</v>
      </c>
      <c r="C104" s="35">
        <v>232175</v>
      </c>
      <c r="D104" s="57"/>
      <c r="E104" s="35">
        <f t="shared" si="6"/>
        <v>232175</v>
      </c>
      <c r="F104" s="43"/>
      <c r="G104" s="84"/>
      <c r="H104" s="83"/>
    </row>
    <row r="105" spans="1:38" s="42" customFormat="1" ht="20.25" hidden="1" x14ac:dyDescent="0.3">
      <c r="A105" s="41"/>
      <c r="B105" s="49"/>
      <c r="C105" s="35"/>
      <c r="D105" s="57"/>
      <c r="E105" s="35"/>
      <c r="F105" s="43"/>
      <c r="G105" s="82"/>
      <c r="H105" s="83"/>
    </row>
    <row r="106" spans="1:38" s="42" customFormat="1" ht="20.25" x14ac:dyDescent="0.3">
      <c r="A106" s="41"/>
      <c r="B106" s="49" t="s">
        <v>11</v>
      </c>
      <c r="C106" s="35"/>
      <c r="D106" s="57">
        <v>3684</v>
      </c>
      <c r="E106" s="35">
        <f>+C106+D106</f>
        <v>3684</v>
      </c>
      <c r="F106" s="43"/>
      <c r="G106" s="67"/>
      <c r="H106" s="79"/>
    </row>
    <row r="107" spans="1:38" s="42" customFormat="1" ht="21" thickBot="1" x14ac:dyDescent="0.35">
      <c r="A107" s="41"/>
      <c r="B107" s="49" t="s">
        <v>106</v>
      </c>
      <c r="C107" s="35">
        <v>63000</v>
      </c>
      <c r="D107" s="57"/>
      <c r="E107" s="35">
        <f>+C107+D107</f>
        <v>63000</v>
      </c>
      <c r="F107" s="43"/>
      <c r="G107" s="67"/>
      <c r="H107" s="79"/>
    </row>
    <row r="108" spans="1:38" s="3" customFormat="1" ht="44.25" customHeight="1" thickBot="1" x14ac:dyDescent="0.3">
      <c r="A108" s="25" t="s">
        <v>3</v>
      </c>
      <c r="B108" s="38" t="s">
        <v>5</v>
      </c>
      <c r="C108" s="91">
        <f>SUM(C109:C111)</f>
        <v>38100</v>
      </c>
      <c r="D108" s="15">
        <f>SUM(D109:D111)</f>
        <v>0</v>
      </c>
      <c r="E108" s="91">
        <f>SUM(E109:E111)</f>
        <v>38100</v>
      </c>
      <c r="F108" s="31"/>
      <c r="G108" s="68"/>
      <c r="H108" s="80"/>
    </row>
    <row r="109" spans="1:38" s="12" customFormat="1" ht="20.25" customHeight="1" x14ac:dyDescent="0.3">
      <c r="A109" s="22"/>
      <c r="B109" s="21" t="s">
        <v>19</v>
      </c>
      <c r="C109" s="24">
        <f>12000*1.27</f>
        <v>15240</v>
      </c>
      <c r="D109" s="58"/>
      <c r="E109" s="35">
        <f>+C109+D109</f>
        <v>15240</v>
      </c>
      <c r="F109" s="31" t="s">
        <v>10</v>
      </c>
      <c r="G109" s="69"/>
      <c r="H109" s="7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s="12" customFormat="1" ht="20.25" x14ac:dyDescent="0.3">
      <c r="A110" s="22"/>
      <c r="B110" s="21" t="s">
        <v>29</v>
      </c>
      <c r="C110" s="24">
        <f>15000*1.27</f>
        <v>19050</v>
      </c>
      <c r="D110" s="58"/>
      <c r="E110" s="35">
        <f>+C110+D110</f>
        <v>19050</v>
      </c>
      <c r="F110" s="31" t="s">
        <v>30</v>
      </c>
      <c r="G110" s="69"/>
      <c r="H110" s="7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s="12" customFormat="1" ht="21" customHeight="1" thickBot="1" x14ac:dyDescent="0.35">
      <c r="A111" s="22"/>
      <c r="B111" s="29" t="s">
        <v>24</v>
      </c>
      <c r="C111" s="13">
        <f>3000*1.27</f>
        <v>3810</v>
      </c>
      <c r="D111" s="59"/>
      <c r="E111" s="35">
        <f>+C111+D111</f>
        <v>3810</v>
      </c>
      <c r="F111" s="31" t="s">
        <v>9</v>
      </c>
      <c r="G111" s="69"/>
      <c r="H111" s="7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s="12" customFormat="1" ht="23.25" thickBot="1" x14ac:dyDescent="0.35">
      <c r="A112" s="22" t="s">
        <v>25</v>
      </c>
      <c r="B112" s="38" t="s">
        <v>27</v>
      </c>
      <c r="C112" s="91">
        <f>C113</f>
        <v>129327</v>
      </c>
      <c r="D112" s="61"/>
      <c r="E112" s="96">
        <f>SUM(E113)</f>
        <v>129327</v>
      </c>
      <c r="F112" s="31"/>
      <c r="G112" s="69"/>
      <c r="H112" s="7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s="12" customFormat="1" ht="21" customHeight="1" thickBot="1" x14ac:dyDescent="0.35">
      <c r="A113" s="22"/>
      <c r="B113" s="21" t="s">
        <v>26</v>
      </c>
      <c r="C113" s="13">
        <v>129327</v>
      </c>
      <c r="D113" s="59"/>
      <c r="E113" s="35">
        <f t="shared" ref="E113" si="7">+C113+D113</f>
        <v>129327</v>
      </c>
      <c r="F113" s="31"/>
      <c r="G113" s="69"/>
      <c r="H113" s="7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s="8" customFormat="1" ht="50.25" customHeight="1" thickBot="1" x14ac:dyDescent="0.3">
      <c r="A114" s="26"/>
      <c r="B114" s="39" t="s">
        <v>1</v>
      </c>
      <c r="C114" s="28">
        <f>SUM(C5+C108+C112)</f>
        <v>3311524</v>
      </c>
      <c r="D114" s="28">
        <f>SUM(D5+D108+D112)</f>
        <v>564829</v>
      </c>
      <c r="E114" s="28">
        <f>SUM(E5+E108+E112)</f>
        <v>3876353</v>
      </c>
      <c r="F114" s="30"/>
      <c r="G114" s="66"/>
    </row>
    <row r="115" spans="1:38" ht="20.25" x14ac:dyDescent="0.25">
      <c r="G115" s="69"/>
    </row>
    <row r="116" spans="1:38" ht="20.25" x14ac:dyDescent="0.25">
      <c r="G116" s="69"/>
    </row>
    <row r="117" spans="1:38" ht="20.25" x14ac:dyDescent="0.25">
      <c r="G117" s="69"/>
    </row>
    <row r="118" spans="1:38" ht="20.25" x14ac:dyDescent="0.25">
      <c r="G118" s="69"/>
    </row>
    <row r="119" spans="1:38" ht="20.25" x14ac:dyDescent="0.25">
      <c r="G119" s="69"/>
    </row>
    <row r="120" spans="1:38" ht="20.25" x14ac:dyDescent="0.25">
      <c r="G120" s="69"/>
    </row>
    <row r="121" spans="1:38" ht="20.25" x14ac:dyDescent="0.25">
      <c r="G121" s="69"/>
    </row>
    <row r="122" spans="1:38" ht="20.25" x14ac:dyDescent="0.25">
      <c r="G122" s="69"/>
    </row>
    <row r="123" spans="1:38" ht="20.25" x14ac:dyDescent="0.3">
      <c r="G123" s="45"/>
    </row>
  </sheetData>
  <sortState ref="B107:E109">
    <sortCondition ref="B107"/>
  </sortState>
  <mergeCells count="1">
    <mergeCell ref="A2:E2"/>
  </mergeCells>
  <printOptions horizontalCentered="1"/>
  <pageMargins left="0.51181102362204722" right="0.51181102362204722" top="0.55118110236220474" bottom="0.47244094488188981" header="0.31496062992125984" footer="0.31496062992125984"/>
  <pageSetup paperSize="9" scale="29" firstPageNumber="3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2025-02-13T08:01:50Z</cp:lastPrinted>
  <dcterms:created xsi:type="dcterms:W3CDTF">2017-01-11T07:24:52Z</dcterms:created>
  <dcterms:modified xsi:type="dcterms:W3CDTF">2025-02-13T08:01:52Z</dcterms:modified>
</cp:coreProperties>
</file>