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bookViews>
    <workbookView xWindow="0" yWindow="0" windowWidth="28800" windowHeight="11790" tabRatio="566"/>
  </bookViews>
  <sheets>
    <sheet name="Gördülő tervezés" sheetId="13" r:id="rId1"/>
    <sheet name="Munka1" sheetId="14" r:id="rId2"/>
  </sheets>
  <definedNames>
    <definedName name="_xlnm.Print_Titles" localSheetId="0">'Gördülő tervezés'!$A:$C</definedName>
    <definedName name="_xlnm.Print_Area" localSheetId="0">'Gördülő tervezés'!$A$1:$G$71</definedName>
  </definedNames>
  <calcPr calcId="191029"/>
</workbook>
</file>

<file path=xl/calcChain.xml><?xml version="1.0" encoding="utf-8"?>
<calcChain xmlns="http://schemas.openxmlformats.org/spreadsheetml/2006/main">
  <c r="D55" i="13" l="1"/>
  <c r="D53" i="13"/>
  <c r="E45" i="13" l="1"/>
  <c r="E56" i="13"/>
  <c r="E55" i="13"/>
  <c r="E53" i="13"/>
  <c r="E37" i="13"/>
  <c r="E27" i="13"/>
  <c r="F14" i="13"/>
  <c r="F11" i="13"/>
  <c r="D28" i="13" l="1"/>
  <c r="D10" i="13"/>
  <c r="D47" i="13" l="1"/>
  <c r="D54" i="13" s="1"/>
  <c r="F55" i="13" l="1"/>
  <c r="G23" i="13"/>
  <c r="E24" i="13"/>
  <c r="E25" i="13"/>
  <c r="G49" i="13" l="1"/>
  <c r="E49" i="13"/>
  <c r="E50" i="13"/>
  <c r="E51" i="13"/>
  <c r="F51" i="13" s="1"/>
  <c r="G51" i="13" s="1"/>
  <c r="E35" i="13"/>
  <c r="F35" i="13" s="1"/>
  <c r="G35" i="13" s="1"/>
  <c r="E36" i="13"/>
  <c r="F36" i="13" s="1"/>
  <c r="G36" i="13" s="1"/>
  <c r="F24" i="13"/>
  <c r="G24" i="13" s="1"/>
  <c r="F25" i="13"/>
  <c r="G25" i="13" s="1"/>
  <c r="G26" i="13"/>
  <c r="F16" i="13"/>
  <c r="G16" i="13" s="1"/>
  <c r="G11" i="13"/>
  <c r="E12" i="13"/>
  <c r="E13" i="13"/>
  <c r="F13" i="13" s="1"/>
  <c r="G13" i="13" s="1"/>
  <c r="F45" i="13"/>
  <c r="G45" i="13" s="1"/>
  <c r="E44" i="13"/>
  <c r="E43" i="13"/>
  <c r="F43" i="13" s="1"/>
  <c r="G43" i="13" s="1"/>
  <c r="F37" i="13"/>
  <c r="G37" i="13" s="1"/>
  <c r="E38" i="13"/>
  <c r="F38" i="13"/>
  <c r="G38" i="13" s="1"/>
  <c r="D70" i="13"/>
  <c r="D57" i="13"/>
  <c r="D62" i="13" s="1"/>
  <c r="D40" i="13"/>
  <c r="D23" i="13"/>
  <c r="D19" i="13"/>
  <c r="D15" i="13"/>
  <c r="F12" i="13" l="1"/>
  <c r="G12" i="13" s="1"/>
  <c r="D63" i="13"/>
  <c r="D71" i="13" s="1"/>
  <c r="D31" i="13"/>
  <c r="D22" i="13"/>
  <c r="D32" i="13" l="1"/>
  <c r="D41" i="13" s="1"/>
  <c r="E61" i="13"/>
  <c r="F61" i="13" s="1"/>
  <c r="G61" i="13" s="1"/>
  <c r="E60" i="13"/>
  <c r="F60" i="13" s="1"/>
  <c r="G60" i="13" s="1"/>
  <c r="F56" i="13"/>
  <c r="G56" i="13" s="1"/>
  <c r="G55" i="13"/>
  <c r="F53" i="13"/>
  <c r="G53" i="13" s="1"/>
  <c r="E52" i="13"/>
  <c r="F52" i="13" s="1"/>
  <c r="G52" i="13" s="1"/>
  <c r="F50" i="13"/>
  <c r="G50" i="13" s="1"/>
  <c r="E48" i="13"/>
  <c r="F27" i="13"/>
  <c r="G27" i="13" s="1"/>
  <c r="E46" i="13"/>
  <c r="F46" i="13" s="1"/>
  <c r="G46" i="13" s="1"/>
  <c r="F44" i="13"/>
  <c r="G44" i="13" s="1"/>
  <c r="F30" i="13"/>
  <c r="G30" i="13" s="1"/>
  <c r="F29" i="13"/>
  <c r="G29" i="13" s="1"/>
  <c r="E21" i="13"/>
  <c r="F21" i="13" s="1"/>
  <c r="G21" i="13" s="1"/>
  <c r="F20" i="13"/>
  <c r="G20" i="13" s="1"/>
  <c r="F48" i="13" l="1"/>
  <c r="G48" i="13" s="1"/>
  <c r="E47" i="13"/>
  <c r="F18" i="13"/>
  <c r="G18" i="13" s="1"/>
  <c r="F17" i="13"/>
  <c r="G17" i="13" s="1"/>
  <c r="G14" i="13"/>
  <c r="E15" i="13" l="1"/>
  <c r="F15" i="13"/>
  <c r="G15" i="13"/>
  <c r="E19" i="13"/>
  <c r="G57" i="13"/>
  <c r="G62" i="13" s="1"/>
  <c r="G19" i="13"/>
  <c r="E40" i="13"/>
  <c r="E57" i="13"/>
  <c r="E62" i="13" s="1"/>
  <c r="E54" i="13"/>
  <c r="E28" i="13"/>
  <c r="E10" i="13"/>
  <c r="F47" i="13"/>
  <c r="F54" i="13" s="1"/>
  <c r="F57" i="13"/>
  <c r="F62" i="13" s="1"/>
  <c r="G47" i="13"/>
  <c r="E70" i="13"/>
  <c r="G28" i="13"/>
  <c r="F28" i="13"/>
  <c r="G40" i="13"/>
  <c r="F40" i="13"/>
  <c r="F10" i="13"/>
  <c r="G10" i="13"/>
  <c r="F19" i="13"/>
  <c r="G70" i="13"/>
  <c r="F70" i="13"/>
  <c r="E63" i="13" l="1"/>
  <c r="E71" i="13" s="1"/>
  <c r="G31" i="13"/>
  <c r="E22" i="13"/>
  <c r="E31" i="13"/>
  <c r="F22" i="13"/>
  <c r="G22" i="13"/>
  <c r="F31" i="13"/>
  <c r="G54" i="13"/>
  <c r="G63" i="13" s="1"/>
  <c r="G71" i="13" s="1"/>
  <c r="F63" i="13"/>
  <c r="F71" i="13" s="1"/>
  <c r="D76" i="13"/>
  <c r="D81" i="13"/>
  <c r="G32" i="13" l="1"/>
  <c r="G41" i="13" s="1"/>
  <c r="G76" i="13" s="1"/>
  <c r="E32" i="13"/>
  <c r="E41" i="13" s="1"/>
  <c r="E76" i="13" s="1"/>
  <c r="F32" i="13"/>
  <c r="F41" i="13" s="1"/>
  <c r="F76" i="13" s="1"/>
  <c r="F81" i="13" l="1"/>
</calcChain>
</file>

<file path=xl/sharedStrings.xml><?xml version="1.0" encoding="utf-8"?>
<sst xmlns="http://schemas.openxmlformats.org/spreadsheetml/2006/main" count="132" uniqueCount="87">
  <si>
    <t>Dologi kiadások</t>
  </si>
  <si>
    <t>KIADÁSOK</t>
  </si>
  <si>
    <t>BEVÉTELEK</t>
  </si>
  <si>
    <t>Ellátottak pénzbeli juttatásai</t>
  </si>
  <si>
    <t>BEVÉTELEK MINDÖSSZESEN</t>
  </si>
  <si>
    <t>Egyéb működési célú kiadások</t>
  </si>
  <si>
    <t>KIADÁSOK MINDÖSSZESEN</t>
  </si>
  <si>
    <t>Személyi juttatások</t>
  </si>
  <si>
    <t>elvonások és befizetések</t>
  </si>
  <si>
    <t>tartalékok</t>
  </si>
  <si>
    <t>Beruházások</t>
  </si>
  <si>
    <t>Felújítások</t>
  </si>
  <si>
    <t>Egyéb felhalmozási célú kiadások</t>
  </si>
  <si>
    <t>Finanszírozási kiadások</t>
  </si>
  <si>
    <t>elvonások és befizetések bevételei</t>
  </si>
  <si>
    <t>Közhatalmi bevételek</t>
  </si>
  <si>
    <t>Működési bevételek</t>
  </si>
  <si>
    <t>Felhalmozási bevételek</t>
  </si>
  <si>
    <t>Működési célú átvett pénzeszközök</t>
  </si>
  <si>
    <t>Felhalmozási célú átvett pénzeszközök</t>
  </si>
  <si>
    <t>Finanszírozási bevételek</t>
  </si>
  <si>
    <t>Működési kiadások összesen (1+…+5)</t>
  </si>
  <si>
    <t>hitelek, kölcsönök törlesztése</t>
  </si>
  <si>
    <t>értékpapírok vásárlása</t>
  </si>
  <si>
    <t>pénzeszközök betétként való elhelyezése</t>
  </si>
  <si>
    <t>helyi önkormányzatok működési támogatásai</t>
  </si>
  <si>
    <t>helyi önkormányzatok felhalmozási támogatásai</t>
  </si>
  <si>
    <t>KÖLTSÉGVETÉSI KIADÁSOK ÖSSZESEN</t>
  </si>
  <si>
    <t>FINANSZÍROZÁSI KIADÁSOK ÖSSZESEN</t>
  </si>
  <si>
    <t>értékpapírok kibocsátása, beváltása, értékesítése</t>
  </si>
  <si>
    <t>FINANSZÍROZÁSI BEVÉTELEK ÖSSZESEN</t>
  </si>
  <si>
    <t>KÖLTSÉGVETÉSI BEVÉTELEK ÖSSZESEN</t>
  </si>
  <si>
    <t>betét megszüntetése, visszautalása</t>
  </si>
  <si>
    <t>államháztartáson belüli megelőlegezések visszafizetése</t>
  </si>
  <si>
    <t>INTÉMZÉNY MEGNEVEZÉSE</t>
  </si>
  <si>
    <t>ELŐIRÁNYZATOK MEGNEVEZÉSE</t>
  </si>
  <si>
    <t>KERÜLET ÖSSZESEN (KONSZOLIDÁLT)</t>
  </si>
  <si>
    <t>irányító szervi támogatás folyósítása (kerület összesenből kihagyva duplázódás miatt-konszolidálás)</t>
  </si>
  <si>
    <t>irányító szervi támogatás (kerület összesenből kihagyva duplázódás miatt-konszolidálás)</t>
  </si>
  <si>
    <t xml:space="preserve">
Budapest Főváros XIV. Kerület Zugló Önkormányzata 
2017. évi bevételei és kiadásai intézményenként</t>
  </si>
  <si>
    <t>adatok eFt-ban</t>
  </si>
  <si>
    <t>Irányítószervi támogatás összesen:</t>
  </si>
  <si>
    <t xml:space="preserve"> - irányítószervi támogatásból állami  támogatás</t>
  </si>
  <si>
    <t xml:space="preserve"> - irányítószervi támogatásból önkormányzati támogatás</t>
  </si>
  <si>
    <t>Budapest Főváros XIV. Kerület Zugló Önkormányzata                                                                 3 éves gördülő tervezése</t>
  </si>
  <si>
    <t>1.</t>
  </si>
  <si>
    <t>a)</t>
  </si>
  <si>
    <t>b)</t>
  </si>
  <si>
    <t>c)</t>
  </si>
  <si>
    <t>d)</t>
  </si>
  <si>
    <t>2.</t>
  </si>
  <si>
    <t>3.</t>
  </si>
  <si>
    <t>4.</t>
  </si>
  <si>
    <t>5.</t>
  </si>
  <si>
    <t>Működési bevételek összesen (1+2+3+4)</t>
  </si>
  <si>
    <t>6.</t>
  </si>
  <si>
    <t>7.</t>
  </si>
  <si>
    <t>8.</t>
  </si>
  <si>
    <t>9.</t>
  </si>
  <si>
    <t>Felhalmozási bevételek összesen (6+7+8)</t>
  </si>
  <si>
    <t>10.</t>
  </si>
  <si>
    <t>e)</t>
  </si>
  <si>
    <t>f)</t>
  </si>
  <si>
    <t>Felhalmozási kiadások összesen (7+8+9)</t>
  </si>
  <si>
    <t>11.</t>
  </si>
  <si>
    <t>az előterjesztés 6. függeléke</t>
  </si>
  <si>
    <t>visszatérítendő támogatás, kölcsön visszatérülése, igénybevétele államháztartáson belülről</t>
  </si>
  <si>
    <t>egyéb támogatások bevételei államháztartáson belülről</t>
  </si>
  <si>
    <t>adók (helyi, központi átengedett)</t>
  </si>
  <si>
    <t>egyéb közhatalmi bevételek</t>
  </si>
  <si>
    <t>visszatérítendő támogatás, kölcsön visszatérülése államháztartáson kívülről</t>
  </si>
  <si>
    <t>egyéb átvett pénzeszköz államháztartáson kívülről</t>
  </si>
  <si>
    <t>Felhalmozási célú támogatások államháztartáson belülről</t>
  </si>
  <si>
    <t>egyéb támogatás bevétele államháztartáson belülről</t>
  </si>
  <si>
    <t>hitelek, kölcsönök felvétele (folyószámla hitelkeret)</t>
  </si>
  <si>
    <t>előző évek költségvetési maradványának igénybevétele</t>
  </si>
  <si>
    <t>Államháztartáson belüli megelőlegezések bevétele</t>
  </si>
  <si>
    <t>Munkaadókat terhelő járulékok és szociális hozzájárulási adó</t>
  </si>
  <si>
    <t>visszatérítendő támogatás, kölcsön nyújtása, törlesztése államháztartáson belülre</t>
  </si>
  <si>
    <t>egyéb támogatás nyújtása államháztartáson belülre</t>
  </si>
  <si>
    <t>visszatérítendő támogatás, kölcsön nyújtása, törlesztése államháztartáson kívülre</t>
  </si>
  <si>
    <t>egyéb támogatás nyújtása államháztartáson kívülre</t>
  </si>
  <si>
    <t>Működési célú támogatások államháztartáson belülről</t>
  </si>
  <si>
    <t>2026. évi várható                terv előirányzat</t>
  </si>
  <si>
    <t>2027. évi várható                terv előirányzat</t>
  </si>
  <si>
    <t>2025. évi eredeti előirányzat</t>
  </si>
  <si>
    <t>2028. évi várható                terv előirányzat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</si>
</sst>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22" x14ac:knownFonts="1">
    <font>
      <sz val="10"/>
      <name val="Arial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MS Sans Serif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03">
    <xf numFmtId="0" fontId="0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0" fillId="0" borderId="0"/>
    <xf numFmtId="0" fontId="2" fillId="0" borderId="0"/>
    <xf numFmtId="0" fontId="13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3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0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" fillId="0" borderId="0"/>
    <xf numFmtId="0" fontId="4" fillId="0" borderId="0"/>
    <xf numFmtId="0" fontId="2" fillId="0" borderId="0"/>
    <xf numFmtId="0" fontId="21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2" fillId="0" borderId="0"/>
    <xf numFmtId="0" fontId="3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10" fillId="0" borderId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0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22">
    <xf numFmtId="0" fontId="0" fillId="0" borderId="0" xfId="0"/>
    <xf numFmtId="0" fontId="1" fillId="0" borderId="1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</xf>
    <xf numFmtId="0" fontId="8" fillId="2" borderId="1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top"/>
    </xf>
    <xf numFmtId="0" fontId="7" fillId="2" borderId="2" xfId="0" applyFont="1" applyFill="1" applyBorder="1" applyAlignment="1" applyProtection="1">
      <alignment vertical="center"/>
    </xf>
    <xf numFmtId="0" fontId="7" fillId="2" borderId="3" xfId="0" applyFont="1" applyFill="1" applyBorder="1" applyAlignment="1" applyProtection="1">
      <alignment vertical="center"/>
    </xf>
    <xf numFmtId="0" fontId="7" fillId="2" borderId="4" xfId="0" applyFont="1" applyFill="1" applyBorder="1" applyAlignment="1" applyProtection="1">
      <alignment vertical="center"/>
    </xf>
    <xf numFmtId="0" fontId="1" fillId="0" borderId="5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vertical="center"/>
    </xf>
    <xf numFmtId="0" fontId="8" fillId="2" borderId="5" xfId="0" applyFont="1" applyFill="1" applyBorder="1" applyAlignment="1" applyProtection="1">
      <alignment vertical="center"/>
    </xf>
    <xf numFmtId="0" fontId="16" fillId="0" borderId="0" xfId="0" applyFont="1" applyFill="1"/>
    <xf numFmtId="0" fontId="1" fillId="0" borderId="0" xfId="0" applyFont="1" applyFill="1"/>
    <xf numFmtId="0" fontId="7" fillId="0" borderId="0" xfId="0" applyFont="1" applyFill="1"/>
    <xf numFmtId="0" fontId="7" fillId="2" borderId="0" xfId="0" applyFont="1" applyFill="1"/>
    <xf numFmtId="0" fontId="9" fillId="2" borderId="0" xfId="0" applyFont="1" applyFill="1"/>
    <xf numFmtId="0" fontId="9" fillId="0" borderId="0" xfId="0" applyFont="1" applyFill="1"/>
    <xf numFmtId="0" fontId="1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5" xfId="0" applyFont="1" applyFill="1" applyBorder="1" applyAlignment="1" applyProtection="1">
      <alignment vertical="top"/>
    </xf>
    <xf numFmtId="0" fontId="7" fillId="0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3" fontId="18" fillId="0" borderId="0" xfId="349" applyNumberFormat="1" applyFont="1" applyFill="1" applyAlignment="1">
      <alignment horizontal="right"/>
    </xf>
    <xf numFmtId="0" fontId="13" fillId="0" borderId="0" xfId="457" applyFont="1" applyFill="1" applyAlignment="1">
      <alignment horizontal="right" vertical="center"/>
    </xf>
    <xf numFmtId="0" fontId="13" fillId="0" borderId="0" xfId="457" applyFont="1" applyFill="1" applyAlignment="1">
      <alignment horizontal="right" vertical="top"/>
    </xf>
    <xf numFmtId="0" fontId="12" fillId="3" borderId="6" xfId="0" applyFont="1" applyFill="1" applyBorder="1" applyAlignment="1" applyProtection="1">
      <alignment vertical="center"/>
    </xf>
    <xf numFmtId="0" fontId="1" fillId="0" borderId="7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center" vertical="top"/>
    </xf>
    <xf numFmtId="0" fontId="8" fillId="2" borderId="7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>
      <alignment vertical="center"/>
    </xf>
    <xf numFmtId="0" fontId="12" fillId="3" borderId="8" xfId="0" applyFont="1" applyFill="1" applyBorder="1" applyAlignment="1" applyProtection="1">
      <alignment horizontal="left" vertical="center"/>
    </xf>
    <xf numFmtId="0" fontId="19" fillId="0" borderId="0" xfId="0" applyFont="1" applyAlignment="1">
      <alignment horizontal="right" vertical="center"/>
    </xf>
    <xf numFmtId="0" fontId="9" fillId="2" borderId="2" xfId="0" applyFont="1" applyFill="1" applyBorder="1" applyAlignment="1" applyProtection="1">
      <alignment vertical="center" wrapText="1"/>
    </xf>
    <xf numFmtId="0" fontId="9" fillId="2" borderId="3" xfId="0" applyFont="1" applyFill="1" applyBorder="1" applyAlignment="1" applyProtection="1">
      <alignment vertical="center" wrapText="1"/>
    </xf>
    <xf numFmtId="0" fontId="9" fillId="2" borderId="4" xfId="0" applyFont="1" applyFill="1" applyBorder="1" applyAlignment="1" applyProtection="1">
      <alignment vertical="center" wrapText="1"/>
    </xf>
    <xf numFmtId="3" fontId="12" fillId="0" borderId="9" xfId="0" applyNumberFormat="1" applyFont="1" applyFill="1" applyBorder="1" applyAlignment="1" applyProtection="1">
      <alignment vertical="center"/>
    </xf>
    <xf numFmtId="3" fontId="12" fillId="0" borderId="10" xfId="0" applyNumberFormat="1" applyFont="1" applyFill="1" applyBorder="1" applyAlignment="1" applyProtection="1">
      <alignment vertical="center"/>
    </xf>
    <xf numFmtId="3" fontId="12" fillId="0" borderId="11" xfId="0" applyNumberFormat="1" applyFont="1" applyFill="1" applyBorder="1" applyAlignment="1" applyProtection="1">
      <alignment vertical="center"/>
    </xf>
    <xf numFmtId="3" fontId="1" fillId="0" borderId="12" xfId="0" applyNumberFormat="1" applyFont="1" applyFill="1" applyBorder="1" applyAlignment="1" applyProtection="1">
      <alignment vertical="center"/>
    </xf>
    <xf numFmtId="3" fontId="1" fillId="0" borderId="1" xfId="0" applyNumberFormat="1" applyFont="1" applyFill="1" applyBorder="1" applyAlignment="1" applyProtection="1">
      <alignment vertical="center"/>
    </xf>
    <xf numFmtId="3" fontId="1" fillId="0" borderId="5" xfId="0" applyNumberFormat="1" applyFont="1" applyFill="1" applyBorder="1" applyAlignment="1" applyProtection="1">
      <alignment vertical="center"/>
    </xf>
    <xf numFmtId="3" fontId="7" fillId="0" borderId="7" xfId="0" applyNumberFormat="1" applyFont="1" applyFill="1" applyBorder="1" applyAlignment="1" applyProtection="1">
      <alignment vertical="center"/>
    </xf>
    <xf numFmtId="3" fontId="7" fillId="0" borderId="1" xfId="0" applyNumberFormat="1" applyFont="1" applyFill="1" applyBorder="1" applyAlignment="1" applyProtection="1">
      <alignment vertical="center"/>
    </xf>
    <xf numFmtId="3" fontId="7" fillId="0" borderId="5" xfId="0" applyNumberFormat="1" applyFont="1" applyFill="1" applyBorder="1" applyAlignment="1" applyProtection="1">
      <alignment vertical="center"/>
    </xf>
    <xf numFmtId="3" fontId="8" fillId="2" borderId="7" xfId="0" applyNumberFormat="1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/>
    </xf>
    <xf numFmtId="3" fontId="8" fillId="2" borderId="5" xfId="0" applyNumberFormat="1" applyFont="1" applyFill="1" applyBorder="1" applyAlignment="1" applyProtection="1">
      <alignment vertical="center"/>
    </xf>
    <xf numFmtId="3" fontId="12" fillId="3" borderId="8" xfId="0" applyNumberFormat="1" applyFont="1" applyFill="1" applyBorder="1" applyAlignment="1" applyProtection="1">
      <alignment vertical="center"/>
    </xf>
    <xf numFmtId="3" fontId="12" fillId="3" borderId="6" xfId="0" applyNumberFormat="1" applyFont="1" applyFill="1" applyBorder="1" applyAlignment="1" applyProtection="1">
      <alignment vertical="center"/>
    </xf>
    <xf numFmtId="3" fontId="12" fillId="3" borderId="13" xfId="0" applyNumberFormat="1" applyFont="1" applyFill="1" applyBorder="1" applyAlignment="1" applyProtection="1">
      <alignment vertical="center"/>
    </xf>
    <xf numFmtId="0" fontId="12" fillId="0" borderId="15" xfId="0" applyFont="1" applyFill="1" applyBorder="1" applyAlignment="1" applyProtection="1">
      <alignment vertical="center"/>
    </xf>
    <xf numFmtId="0" fontId="12" fillId="0" borderId="16" xfId="0" applyFont="1" applyFill="1" applyBorder="1" applyAlignment="1" applyProtection="1">
      <alignment vertical="center"/>
    </xf>
    <xf numFmtId="3" fontId="1" fillId="0" borderId="0" xfId="0" applyNumberFormat="1" applyFont="1" applyFill="1"/>
    <xf numFmtId="0" fontId="1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1" fillId="0" borderId="7" xfId="0" applyFont="1" applyFill="1" applyBorder="1" applyAlignment="1" applyProtection="1">
      <alignment vertical="center"/>
    </xf>
    <xf numFmtId="0" fontId="7" fillId="0" borderId="9" xfId="0" applyFont="1" applyFill="1" applyBorder="1" applyAlignment="1" applyProtection="1">
      <alignment horizontal="center" vertical="center"/>
    </xf>
    <xf numFmtId="0" fontId="7" fillId="0" borderId="10" xfId="0" applyFont="1" applyFill="1" applyBorder="1" applyAlignment="1" applyProtection="1">
      <alignment vertical="center"/>
    </xf>
    <xf numFmtId="0" fontId="7" fillId="0" borderId="11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>
      <alignment vertical="center"/>
    </xf>
    <xf numFmtId="3" fontId="8" fillId="0" borderId="7" xfId="0" applyNumberFormat="1" applyFont="1" applyFill="1" applyBorder="1" applyAlignment="1" applyProtection="1">
      <alignment vertical="center"/>
    </xf>
    <xf numFmtId="3" fontId="8" fillId="0" borderId="1" xfId="0" applyNumberFormat="1" applyFont="1" applyFill="1" applyBorder="1" applyAlignment="1" applyProtection="1">
      <alignment vertical="center"/>
    </xf>
    <xf numFmtId="3" fontId="8" fillId="0" borderId="5" xfId="0" applyNumberFormat="1" applyFont="1" applyFill="1" applyBorder="1" applyAlignment="1" applyProtection="1">
      <alignment vertical="center"/>
    </xf>
    <xf numFmtId="0" fontId="8" fillId="0" borderId="0" xfId="0" applyFont="1" applyFill="1" applyAlignment="1">
      <alignment vertical="center"/>
    </xf>
    <xf numFmtId="0" fontId="7" fillId="0" borderId="9" xfId="0" applyFont="1" applyFill="1" applyBorder="1" applyAlignment="1" applyProtection="1">
      <alignment vertical="center"/>
    </xf>
    <xf numFmtId="0" fontId="7" fillId="0" borderId="17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vertical="center"/>
    </xf>
    <xf numFmtId="3" fontId="7" fillId="0" borderId="18" xfId="0" applyNumberFormat="1" applyFont="1" applyFill="1" applyBorder="1" applyAlignment="1" applyProtection="1">
      <alignment vertical="center"/>
    </xf>
    <xf numFmtId="0" fontId="8" fillId="2" borderId="1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vertical="center"/>
    </xf>
    <xf numFmtId="0" fontId="12" fillId="0" borderId="30" xfId="0" applyFont="1" applyFill="1" applyBorder="1" applyAlignment="1" applyProtection="1">
      <alignment vertical="center"/>
    </xf>
    <xf numFmtId="3" fontId="7" fillId="0" borderId="31" xfId="0" applyNumberFormat="1" applyFont="1" applyFill="1" applyBorder="1" applyAlignment="1" applyProtection="1">
      <alignment vertical="center"/>
    </xf>
    <xf numFmtId="3" fontId="1" fillId="0" borderId="32" xfId="0" applyNumberFormat="1" applyFont="1" applyFill="1" applyBorder="1" applyAlignment="1" applyProtection="1">
      <alignment vertical="center"/>
    </xf>
    <xf numFmtId="3" fontId="1" fillId="0" borderId="31" xfId="0" applyNumberFormat="1" applyFont="1" applyFill="1" applyBorder="1" applyAlignment="1" applyProtection="1">
      <alignment vertical="center"/>
    </xf>
    <xf numFmtId="3" fontId="8" fillId="0" borderId="31" xfId="0" applyNumberFormat="1" applyFont="1" applyFill="1" applyBorder="1" applyAlignment="1" applyProtection="1">
      <alignment vertical="center"/>
    </xf>
    <xf numFmtId="3" fontId="8" fillId="2" borderId="31" xfId="0" applyNumberFormat="1" applyFont="1" applyFill="1" applyBorder="1" applyAlignment="1" applyProtection="1">
      <alignment vertical="center"/>
    </xf>
    <xf numFmtId="3" fontId="12" fillId="3" borderId="33" xfId="0" applyNumberFormat="1" applyFont="1" applyFill="1" applyBorder="1" applyAlignment="1" applyProtection="1">
      <alignment vertical="center"/>
    </xf>
    <xf numFmtId="0" fontId="12" fillId="3" borderId="13" xfId="0" applyFont="1" applyFill="1" applyBorder="1" applyAlignment="1" applyProtection="1">
      <alignment vertical="center"/>
    </xf>
    <xf numFmtId="3" fontId="1" fillId="0" borderId="7" xfId="0" applyNumberFormat="1" applyFont="1" applyFill="1" applyBorder="1" applyAlignment="1" applyProtection="1">
      <alignment vertical="center"/>
    </xf>
    <xf numFmtId="0" fontId="17" fillId="0" borderId="0" xfId="0" applyFont="1" applyFill="1" applyAlignment="1">
      <alignment horizontal="center" vertical="center" wrapText="1"/>
    </xf>
    <xf numFmtId="0" fontId="7" fillId="0" borderId="34" xfId="0" applyFont="1" applyFill="1" applyBorder="1" applyAlignment="1" applyProtection="1">
      <alignment horizontal="center" vertical="center" wrapText="1"/>
    </xf>
    <xf numFmtId="0" fontId="7" fillId="0" borderId="35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  <xf numFmtId="0" fontId="7" fillId="0" borderId="36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7" fillId="0" borderId="4" xfId="0" applyFont="1" applyFill="1" applyBorder="1" applyAlignment="1" applyProtection="1">
      <alignment horizontal="center" vertical="center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7" fillId="0" borderId="29" xfId="0" applyFont="1" applyFill="1" applyBorder="1" applyAlignment="1" applyProtection="1">
      <alignment horizontal="center" vertical="center"/>
    </xf>
    <xf numFmtId="0" fontId="9" fillId="2" borderId="19" xfId="0" applyFont="1" applyFill="1" applyBorder="1" applyAlignment="1" applyProtection="1">
      <alignment horizontal="center" vertical="center" wrapText="1"/>
    </xf>
    <xf numFmtId="0" fontId="9" fillId="2" borderId="20" xfId="0" applyFont="1" applyFill="1" applyBorder="1" applyAlignment="1" applyProtection="1">
      <alignment horizontal="center" vertical="center" wrapText="1"/>
    </xf>
    <xf numFmtId="0" fontId="9" fillId="2" borderId="21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/>
    </xf>
    <xf numFmtId="0" fontId="9" fillId="2" borderId="19" xfId="0" applyFont="1" applyFill="1" applyBorder="1" applyAlignment="1" applyProtection="1">
      <alignment horizontal="center" vertical="center"/>
    </xf>
    <xf numFmtId="0" fontId="9" fillId="2" borderId="20" xfId="0" applyFont="1" applyFill="1" applyBorder="1" applyAlignment="1" applyProtection="1">
      <alignment horizontal="center" vertical="center"/>
    </xf>
    <xf numFmtId="0" fontId="9" fillId="2" borderId="21" xfId="0" applyFont="1" applyFill="1" applyBorder="1" applyAlignment="1" applyProtection="1">
      <alignment horizontal="center" vertical="center"/>
    </xf>
    <xf numFmtId="0" fontId="7" fillId="0" borderId="22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</xf>
    <xf numFmtId="0" fontId="12" fillId="3" borderId="7" xfId="0" applyFont="1" applyFill="1" applyBorder="1" applyAlignment="1" applyProtection="1">
      <alignment horizontal="center" vertical="center"/>
    </xf>
    <xf numFmtId="0" fontId="12" fillId="3" borderId="1" xfId="0" applyFont="1" applyFill="1" applyBorder="1" applyAlignment="1" applyProtection="1">
      <alignment horizontal="center" vertical="center"/>
    </xf>
    <xf numFmtId="0" fontId="12" fillId="3" borderId="5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vertical="center"/>
    </xf>
    <xf numFmtId="0" fontId="8" fillId="0" borderId="5" xfId="0" applyFont="1" applyFill="1" applyBorder="1" applyAlignment="1" applyProtection="1">
      <alignment vertical="center"/>
    </xf>
    <xf numFmtId="0" fontId="8" fillId="2" borderId="7" xfId="0" applyFont="1" applyFill="1" applyBorder="1" applyAlignment="1" applyProtection="1">
      <alignment vertical="center"/>
    </xf>
    <xf numFmtId="0" fontId="8" fillId="2" borderId="1" xfId="0" applyFont="1" applyFill="1" applyBorder="1" applyAlignment="1" applyProtection="1">
      <alignment vertical="center"/>
    </xf>
    <xf numFmtId="0" fontId="8" fillId="2" borderId="5" xfId="0" applyFont="1" applyFill="1" applyBorder="1" applyAlignment="1" applyProtection="1">
      <alignment vertical="center"/>
    </xf>
    <xf numFmtId="0" fontId="12" fillId="3" borderId="24" xfId="0" applyFont="1" applyFill="1" applyBorder="1" applyAlignment="1" applyProtection="1">
      <alignment horizontal="left" vertical="center"/>
    </xf>
    <xf numFmtId="0" fontId="12" fillId="3" borderId="25" xfId="0" applyFont="1" applyFill="1" applyBorder="1" applyAlignment="1" applyProtection="1">
      <alignment horizontal="left" vertical="center"/>
    </xf>
    <xf numFmtId="0" fontId="12" fillId="3" borderId="26" xfId="0" applyFont="1" applyFill="1" applyBorder="1" applyAlignment="1" applyProtection="1">
      <alignment horizontal="left" vertical="center"/>
    </xf>
    <xf numFmtId="0" fontId="12" fillId="3" borderId="14" xfId="0" applyFont="1" applyFill="1" applyBorder="1" applyAlignment="1" applyProtection="1">
      <alignment horizontal="center" vertical="center"/>
    </xf>
    <xf numFmtId="0" fontId="12" fillId="3" borderId="15" xfId="0" applyFont="1" applyFill="1" applyBorder="1" applyAlignment="1" applyProtection="1">
      <alignment horizontal="center" vertical="center"/>
    </xf>
    <xf numFmtId="0" fontId="12" fillId="3" borderId="16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vertical="center"/>
    </xf>
    <xf numFmtId="0" fontId="7" fillId="0" borderId="5" xfId="0" applyFont="1" applyFill="1" applyBorder="1" applyAlignment="1" applyProtection="1">
      <alignment vertical="center"/>
    </xf>
  </cellXfs>
  <cellStyles count="503">
    <cellStyle name=" 1" xfId="1"/>
    <cellStyle name=" 10" xfId="2"/>
    <cellStyle name=" 11" xfId="3"/>
    <cellStyle name=" 12" xfId="4"/>
    <cellStyle name=" 13" xfId="5"/>
    <cellStyle name=" 14" xfId="6"/>
    <cellStyle name=" 15" xfId="7"/>
    <cellStyle name=" 16" xfId="8"/>
    <cellStyle name=" 17" xfId="9"/>
    <cellStyle name=" 18" xfId="10"/>
    <cellStyle name=" 19" xfId="11"/>
    <cellStyle name=" 2" xfId="12"/>
    <cellStyle name=" 20" xfId="13"/>
    <cellStyle name=" 21" xfId="14"/>
    <cellStyle name=" 22" xfId="15"/>
    <cellStyle name=" 23" xfId="16"/>
    <cellStyle name=" 3" xfId="17"/>
    <cellStyle name=" 4" xfId="18"/>
    <cellStyle name=" 5" xfId="19"/>
    <cellStyle name=" 6" xfId="20"/>
    <cellStyle name=" 7" xfId="21"/>
    <cellStyle name=" 8" xfId="22"/>
    <cellStyle name=" 9" xfId="23"/>
    <cellStyle name="_0434BESZ" xfId="24"/>
    <cellStyle name="_0434BESZ_1" xfId="25"/>
    <cellStyle name="_0434BESZ_1 2" xfId="26"/>
    <cellStyle name="_0434BESZ_1 3" xfId="27"/>
    <cellStyle name="_0434BESZ_1 4" xfId="28"/>
    <cellStyle name="_0434BESZ_1 5" xfId="29"/>
    <cellStyle name="_04FELBEV" xfId="30"/>
    <cellStyle name="_04FELBEV_1" xfId="31"/>
    <cellStyle name="_04FELBEV_1 2" xfId="32"/>
    <cellStyle name="_04FELBEV_1 3" xfId="33"/>
    <cellStyle name="_04FELBEV_1 4" xfId="34"/>
    <cellStyle name="_04FELBEV_1 5" xfId="35"/>
    <cellStyle name="_04FELBEV_2" xfId="36"/>
    <cellStyle name="_04FELBEV_2_PH KVI 2014 KV 2014 02 20 elfogadott TEST2" xfId="37"/>
    <cellStyle name="_05FELBE" xfId="38"/>
    <cellStyle name="_05FELBE_1" xfId="39"/>
    <cellStyle name="_05FELBE_1 2" xfId="40"/>
    <cellStyle name="_05FELBE_1 3" xfId="41"/>
    <cellStyle name="_05FELBE_1 4" xfId="42"/>
    <cellStyle name="_05FELBE_1 5" xfId="43"/>
    <cellStyle name="_05FELBE_PH KVI 2014 KV 2014 02 20 elfogadott TEST2" xfId="44"/>
    <cellStyle name="_06FELBE" xfId="45"/>
    <cellStyle name="_06FELBE 2" xfId="46"/>
    <cellStyle name="_06FELBE 3" xfId="47"/>
    <cellStyle name="_06FELBE_1" xfId="48"/>
    <cellStyle name="_06FELBEküld" xfId="49"/>
    <cellStyle name="_06FELBEküld_1" xfId="50"/>
    <cellStyle name="_06FELBEküld_PH KVI 2014 KV 2014 02 20 elfogadott TEST2" xfId="51"/>
    <cellStyle name="_07háromnegyedBesz" xfId="52"/>
    <cellStyle name="_07háromnegyedBesz 2" xfId="53"/>
    <cellStyle name="_07háromnegyedBesz 3" xfId="54"/>
    <cellStyle name="_07háromnegyedBesz 4" xfId="55"/>
    <cellStyle name="_07háromnegyedBesz 5" xfId="56"/>
    <cellStyle name="_07háromnegyedBesz_1" xfId="57"/>
    <cellStyle name="_08FELBE" xfId="58"/>
    <cellStyle name="_08FELBE 2" xfId="59"/>
    <cellStyle name="_08FELBE 3" xfId="60"/>
    <cellStyle name="_08FELBE 4" xfId="61"/>
    <cellStyle name="_08FELBE 5" xfId="62"/>
    <cellStyle name="_08FELBE_1" xfId="63"/>
    <cellStyle name="_09FELBE" xfId="64"/>
    <cellStyle name="_09FELBE_1" xfId="65"/>
    <cellStyle name="_09FELBE_1 2" xfId="66"/>
    <cellStyle name="_09FELBE_1 3" xfId="67"/>
    <cellStyle name="_09FELBEküld" xfId="68"/>
    <cellStyle name="_09FELBEküld 2" xfId="69"/>
    <cellStyle name="_09FELBEküld 3" xfId="70"/>
    <cellStyle name="_09FELBEküld_1" xfId="71"/>
    <cellStyle name="_09FELBEotthoni" xfId="72"/>
    <cellStyle name="_09FELBEotthoni 2" xfId="73"/>
    <cellStyle name="_09FELBEotthoni 3" xfId="74"/>
    <cellStyle name="_09FELBEotthoni_1" xfId="75"/>
    <cellStyle name="_09FELBEotthoni_2" xfId="76"/>
    <cellStyle name="_09háromnegyedBESZ" xfId="77"/>
    <cellStyle name="_09háromnegyedBESZ_1" xfId="78"/>
    <cellStyle name="_09háromnegyedBESZ_1 2" xfId="79"/>
    <cellStyle name="_09háromnegyedBESZ_1 3" xfId="80"/>
    <cellStyle name="_2006.évi első rendelet-módosítás" xfId="81"/>
    <cellStyle name="_2006.évi első rendelet-módosítás 2" xfId="82"/>
    <cellStyle name="_2006.évi első rendelet-módosítás 3" xfId="83"/>
    <cellStyle name="_2006.évi első rendelet-módosítás_1" xfId="84"/>
    <cellStyle name="_2006.évi első rendelet-módosítás_2" xfId="85"/>
    <cellStyle name="_2006.évi első rendelet-módosítás_3" xfId="86"/>
    <cellStyle name="_2006.évi első rendelet-módosítás_4" xfId="87"/>
    <cellStyle name="_2006.évi hatodik rendelet-módosítás" xfId="88"/>
    <cellStyle name="_2006.évi hatodik rendelet-módosítás_1" xfId="89"/>
    <cellStyle name="_2006.évi hatodik rendelet-módosítás_2" xfId="90"/>
    <cellStyle name="_2006.évi hatodik rendelet-módosítás_3" xfId="91"/>
    <cellStyle name="_2006.évi hatodik rendelet-módosítás_4" xfId="92"/>
    <cellStyle name="_2006.évi hatodik rendelet-módosítás_4 2" xfId="93"/>
    <cellStyle name="_2006.évi hatodik rendelet-módosítás_4 3" xfId="94"/>
    <cellStyle name="_2006.évi második rendelet-módosítás" xfId="95"/>
    <cellStyle name="_2006.évi második rendelet-módosítás_1" xfId="96"/>
    <cellStyle name="_2006.évi második rendelet-módosítás_1 2" xfId="97"/>
    <cellStyle name="_2006.évi második rendelet-módosítás_1 3" xfId="98"/>
    <cellStyle name="_2006.évi második rendelet-módosítás_2" xfId="99"/>
    <cellStyle name="_2006.évi második rendelet-módosítás_3" xfId="100"/>
    <cellStyle name="_2006.évi ötödik rendelet-módosítás" xfId="101"/>
    <cellStyle name="_2006.évi ötödik rendelet-módosítás_1" xfId="102"/>
    <cellStyle name="_2006.évi ötödik rendelet-módosítás_2" xfId="103"/>
    <cellStyle name="_2006.évi ötödik rendelet-módosítás_3" xfId="104"/>
    <cellStyle name="_2006KVI0307" xfId="105"/>
    <cellStyle name="_2006KVI0307_PH KVI 2014 KV 2014 02 20 elfogadott TEST2" xfId="106"/>
    <cellStyle name="_2006KVI0307alapokÚJ" xfId="107"/>
    <cellStyle name="_2006KVI0307alapokÚJ_ÖNK FORRÁS JELENLEGI 2013 02 11" xfId="108"/>
    <cellStyle name="_2006KVI0307alapokÚJ_ÖNK FORRÁS JELENLEGI 2013 02 11_PH KVI 2014 KV 2014 02 20 elfogadott TEST2" xfId="109"/>
    <cellStyle name="_2007.évi második rendelet-módosítás" xfId="110"/>
    <cellStyle name="_2007.évi második rendelet-módosítás 2" xfId="111"/>
    <cellStyle name="_2007.évi második rendelet-módosítás 3" xfId="112"/>
    <cellStyle name="_2007.évi második rendelet-módosítás_1" xfId="113"/>
    <cellStyle name="_2007.évi második rendelet-módosítás_2" xfId="114"/>
    <cellStyle name="_2007.évi második rendelet-módosítás_3" xfId="115"/>
    <cellStyle name="_2007.évi negyedik rendelet-módosítás" xfId="116"/>
    <cellStyle name="_2007.évi negyedik rendelet-módosítás 2" xfId="117"/>
    <cellStyle name="_2007.évi negyedik rendelet-módosítás 3" xfId="118"/>
    <cellStyle name="_2007.évi negyedik rendelet-módosítás_1" xfId="119"/>
    <cellStyle name="_2007.évi negyedik rendelet-módosítás_2" xfId="120"/>
    <cellStyle name="_2007.évi negyedik rendelet-módosítás_3" xfId="121"/>
    <cellStyle name="_2007.évi ötödik rendelet-módosítás" xfId="122"/>
    <cellStyle name="_2007.évi ötödik rendelet-módosítás_1" xfId="123"/>
    <cellStyle name="_2007.évi ötödik rendelet-módosítás_2" xfId="124"/>
    <cellStyle name="_2007.évi ötödik rendelet-módosítás_2 2" xfId="125"/>
    <cellStyle name="_2007.évi ötödik rendelet-módosítás_2 3" xfId="126"/>
    <cellStyle name="_2007.évi ötödik rendelet-módosítás_3" xfId="127"/>
    <cellStyle name="_2007KVI2" xfId="128"/>
    <cellStyle name="_2007KVIvégleges20070306alapok" xfId="129"/>
    <cellStyle name="_2007KVIvégleges20070306alapok_ÖNK FORRÁS JELENLEGI 2013 02 11" xfId="130"/>
    <cellStyle name="_2007KVIvégleges20070306alapok_ÖNK FORRÁS JELENLEGI 2013 02 11_PH KVI 2014 KV 2014 02 20 elfogadott TEST2" xfId="131"/>
    <cellStyle name="_2008.évi első rendelet-módosítás" xfId="132"/>
    <cellStyle name="_2008.évi első rendelet-módosítás_1" xfId="133"/>
    <cellStyle name="_2008.évi első rendelet-módosítás_2" xfId="134"/>
    <cellStyle name="_2008.évi első rendelet-módosítás_2 2" xfId="135"/>
    <cellStyle name="_2008.évi első rendelet-módosítás_2 3" xfId="136"/>
    <cellStyle name="_2008.évi első rendelet-módosítás_3" xfId="137"/>
    <cellStyle name="_2008.évi első rendelet-módosításküld" xfId="138"/>
    <cellStyle name="_2008.évi első rendelet-módosításküld_1" xfId="139"/>
    <cellStyle name="_2008.évi első rendelet-módosításküld_2" xfId="140"/>
    <cellStyle name="_2008.évi első rendelet-módosításküld_2 2" xfId="141"/>
    <cellStyle name="_2008.évi első rendelet-módosításküld_2 3" xfId="142"/>
    <cellStyle name="_2008.évi első rendelet-módosításküld_3" xfId="143"/>
    <cellStyle name="_2008.évi harmadik rendelet-módosítás intézményi" xfId="144"/>
    <cellStyle name="_2008.évi harmadik rendelet-módosítás intézményi_1" xfId="145"/>
    <cellStyle name="_2008.évi harmadik rendelet-módosítás intézményi_1 2" xfId="146"/>
    <cellStyle name="_2008.évi harmadik rendelet-módosítás intézményi_1 3" xfId="147"/>
    <cellStyle name="_2008.évi harmadik rendelet-módosítás intézményi_2" xfId="148"/>
    <cellStyle name="_2008.évi harmadik rendelet-módosítás intézményi_3" xfId="149"/>
    <cellStyle name="_2008.évi harmadik rendelet-módosítás intézményi_4" xfId="150"/>
    <cellStyle name="_2008.évi második rendelet-módosítás" xfId="151"/>
    <cellStyle name="_2008.évi második rendelet-módosítás_1" xfId="152"/>
    <cellStyle name="_2008.évi második rendelet-módosítás_1_2009besz" xfId="153"/>
    <cellStyle name="_2008.évi második rendelet-módosítás_1_2010FELBEküld" xfId="154"/>
    <cellStyle name="_2008.évi második rendelet-módosítás_1_2011. évi második rendelet-módosítás" xfId="155"/>
    <cellStyle name="_2008.évi második rendelet-módosítás_1_futamidős törlesztés alakulása" xfId="156"/>
    <cellStyle name="_2008.évi második rendelet-módosítás_1_kötvénylekötés és kamatbevétel" xfId="157"/>
    <cellStyle name="_2008.évi második rendelet-módosítás_1_TaralékKötvényLekötésEgyebek2011" xfId="158"/>
    <cellStyle name="_2008.évi második rendelet-módosítás_1_TartalékKötvényLekötésEgyebek2011" xfId="159"/>
    <cellStyle name="_2008.évi második rendelet-módosítás_1_TartalékKötvényLekötésekEgyebek2011" xfId="160"/>
    <cellStyle name="_2008.évi második rendelet-módosítás_1_TartalékKötvényLekötésekEgyebek2012" xfId="161"/>
    <cellStyle name="_2008.évi második rendelet-módosítás_2" xfId="162"/>
    <cellStyle name="_2008.évi második rendelet-módosítás_2 2" xfId="163"/>
    <cellStyle name="_2008.évi második rendelet-módosítás_2 3" xfId="164"/>
    <cellStyle name="_2008.évi második rendelet-módosítás_2_2009besz" xfId="165"/>
    <cellStyle name="_2008.évi második rendelet-módosítás_2_2009besz 2" xfId="166"/>
    <cellStyle name="_2008.évi második rendelet-módosítás_2_2009besz 3" xfId="167"/>
    <cellStyle name="_2008.évi második rendelet-módosítás_2_2010FELBEküld" xfId="168"/>
    <cellStyle name="_2008.évi második rendelet-módosítás_2_2010FELBEküld 2" xfId="169"/>
    <cellStyle name="_2008.évi második rendelet-módosítás_2_2010FELBEküld 3" xfId="170"/>
    <cellStyle name="_2008.évi második rendelet-módosítás_2_2011. évi második rendelet-módosítás" xfId="171"/>
    <cellStyle name="_2008.évi második rendelet-módosítás_2_2011. évi második rendelet-módosítás 2" xfId="172"/>
    <cellStyle name="_2008.évi második rendelet-módosítás_2_2011. évi második rendelet-módosítás 3" xfId="173"/>
    <cellStyle name="_2008.évi második rendelet-módosítás_2_futamidős törlesztés alakulása" xfId="174"/>
    <cellStyle name="_2008.évi második rendelet-módosítás_2_kötvénylekötés és kamatbevétel" xfId="175"/>
    <cellStyle name="_2008.évi második rendelet-módosítás_2_TaralékKötvényLekötésEgyebek2011" xfId="176"/>
    <cellStyle name="_2008.évi második rendelet-módosítás_2_TartalékKötvényLekötésEgyebek2011" xfId="177"/>
    <cellStyle name="_2008.évi második rendelet-módosítás_2_TartalékKötvényLekötésekEgyebek2011" xfId="178"/>
    <cellStyle name="_2008.évi második rendelet-módosítás_2_TartalékKötvényLekötésekEgyebek2012" xfId="179"/>
    <cellStyle name="_2008.évi második rendelet-módosítás_2009besz" xfId="180"/>
    <cellStyle name="_2008.évi második rendelet-módosítás_2010FELBEküld" xfId="181"/>
    <cellStyle name="_2008.évi második rendelet-módosítás_2011. évi második rendelet-módosítás" xfId="182"/>
    <cellStyle name="_2008.évi második rendelet-módosítás_3" xfId="183"/>
    <cellStyle name="_2008.évi második rendelet-módosítás_3_2009besz" xfId="184"/>
    <cellStyle name="_2008.évi második rendelet-módosítás_3_2010FELBEküld" xfId="185"/>
    <cellStyle name="_2008.évi második rendelet-módosítás_3_2011. évi második rendelet-módosítás" xfId="186"/>
    <cellStyle name="_2008.évi második rendelet-módosítás_3_futamidős törlesztés alakulása" xfId="187"/>
    <cellStyle name="_2008.évi második rendelet-módosítás_3_kötvénylekötés és kamatbevétel" xfId="188"/>
    <cellStyle name="_2008.évi második rendelet-módosítás_3_TaralékKötvényLekötésEgyebek2011" xfId="189"/>
    <cellStyle name="_2008.évi második rendelet-módosítás_3_TartalékKötvényLekötésEgyebek2011" xfId="190"/>
    <cellStyle name="_2008.évi második rendelet-módosítás_3_TartalékKötvényLekötésekEgyebek2011" xfId="191"/>
    <cellStyle name="_2008.évi második rendelet-módosítás_3_TartalékKötvényLekötésekEgyebek2012" xfId="192"/>
    <cellStyle name="_2008.évi második rendelet-módosítás_futamidős törlesztés alakulása" xfId="193"/>
    <cellStyle name="_2008.évi második rendelet-módosítás_futamidős törlesztés alakulása 2" xfId="194"/>
    <cellStyle name="_2008.évi második rendelet-módosítás_futamidős törlesztés alakulása 3" xfId="195"/>
    <cellStyle name="_2008.évi második rendelet-módosítás_kötvénylekötés és kamatbevétel" xfId="196"/>
    <cellStyle name="_2008.évi második rendelet-módosítás_kötvénylekötés és kamatbevétel 2" xfId="197"/>
    <cellStyle name="_2008.évi második rendelet-módosítás_kötvénylekötés és kamatbevétel 3" xfId="198"/>
    <cellStyle name="_2008.évi második rendelet-módosítás_TaralékKötvényLekötésEgyebek2011" xfId="199"/>
    <cellStyle name="_2008.évi második rendelet-módosítás_TaralékKötvényLekötésEgyebek2011 2" xfId="200"/>
    <cellStyle name="_2008.évi második rendelet-módosítás_TaralékKötvényLekötésEgyebek2011 3" xfId="201"/>
    <cellStyle name="_2008.évi második rendelet-módosítás_TartalékKötvényLekötésEgyebek2011" xfId="202"/>
    <cellStyle name="_2008.évi második rendelet-módosítás_TartalékKötvényLekötésEgyebek2011 2" xfId="203"/>
    <cellStyle name="_2008.évi második rendelet-módosítás_TartalékKötvényLekötésEgyebek2011 3" xfId="204"/>
    <cellStyle name="_2008.évi második rendelet-módosítás_TartalékKötvényLekötésekEgyebek2011" xfId="205"/>
    <cellStyle name="_2008.évi második rendelet-módosítás_TartalékKötvényLekötésekEgyebek2011 2" xfId="206"/>
    <cellStyle name="_2008.évi második rendelet-módosítás_TartalékKötvényLekötésekEgyebek2011 3" xfId="207"/>
    <cellStyle name="_2008.évi második rendelet-módosítás_TartalékKötvényLekötésekEgyebek2012" xfId="208"/>
    <cellStyle name="_2008.évi második rendelet-módosítás_TartalékKötvényLekötésekEgyebek2012 2" xfId="209"/>
    <cellStyle name="_2008.évi második rendelet-módosítás_TartalékKötvényLekötésekEgyebek2012 3" xfId="210"/>
    <cellStyle name="_2008.évi negyedik rendelet-módosítás" xfId="211"/>
    <cellStyle name="_2008.évi negyedik rendelet-módosítás 2" xfId="212"/>
    <cellStyle name="_2008.évi negyedik rendelet-módosítás 3" xfId="213"/>
    <cellStyle name="_2008.évi negyedik rendelet-módosítás intézményi" xfId="214"/>
    <cellStyle name="_2008.évi negyedik rendelet-módosítás intézményi_1" xfId="215"/>
    <cellStyle name="_2008.évi negyedik rendelet-módosítás intézményi_1 2" xfId="216"/>
    <cellStyle name="_2008.évi negyedik rendelet-módosítás intézményi_1 3" xfId="217"/>
    <cellStyle name="_2008.évi negyedik rendelet-módosítás intézményi_2" xfId="218"/>
    <cellStyle name="_2008.évi negyedik rendelet-módosítás intézményi_3" xfId="219"/>
    <cellStyle name="_2008.évi negyedik rendelet-módosítás_1" xfId="220"/>
    <cellStyle name="_2008.évi negyedik rendelet-módosítás_2" xfId="221"/>
    <cellStyle name="_2008.évi negyedik rendelet-módosítás_3" xfId="222"/>
    <cellStyle name="_2008.évi negyedik rendelet-módosítás_4" xfId="223"/>
    <cellStyle name="_2008.évi negyedik rendelet-módosítás_4_PH KVI 2014 KV 2014 02 20 elfogadott TEST2" xfId="224"/>
    <cellStyle name="_2008KVIvégleges20080306alapok" xfId="225"/>
    <cellStyle name="_2008KVIvégleges20080306alapok_PH KVI 2014 KV 2014 02 20 elfogadott TEST2" xfId="226"/>
    <cellStyle name="_2009.évi első rendelet-módosítás" xfId="227"/>
    <cellStyle name="_2009.évi első rendelet-módosítás 2" xfId="228"/>
    <cellStyle name="_2009.évi első rendelet-módosítás 3" xfId="229"/>
    <cellStyle name="_2009.évi első rendelet-módosítás_1" xfId="230"/>
    <cellStyle name="_2009.évi első rendelet-módosítás_2" xfId="231"/>
    <cellStyle name="_2009.évi első rendelet-módosítás_3" xfId="232"/>
    <cellStyle name="_2009.évi első rendelet-módosítás_4" xfId="233"/>
    <cellStyle name="_2009.évi harmadik rendelet-módosítás" xfId="234"/>
    <cellStyle name="_2009.évi harmadik rendelet-módosítás_1" xfId="235"/>
    <cellStyle name="_2009.évi harmadik rendelet-módosítás_2" xfId="236"/>
    <cellStyle name="_2009.évi harmadik rendelet-módosítás_3" xfId="237"/>
    <cellStyle name="_2009.évi második rendelet-módosítás" xfId="238"/>
    <cellStyle name="_2009.évi második rendelet-módosítás intézményi" xfId="239"/>
    <cellStyle name="_2009.évi második rendelet-módosítás intézményi 2" xfId="240"/>
    <cellStyle name="_2009.évi második rendelet-módosítás intézményi 3" xfId="241"/>
    <cellStyle name="_2009.évi második rendelet-módosítás intézményi_1" xfId="242"/>
    <cellStyle name="_2009.évi második rendelet-módosítás intézményi_2" xfId="243"/>
    <cellStyle name="_2009.évi második rendelet-módosítás intézményi_3" xfId="244"/>
    <cellStyle name="_2009.évi második rendelet-módosítás_1" xfId="245"/>
    <cellStyle name="_2009.évi második rendelet-módosítás_2" xfId="246"/>
    <cellStyle name="_2009.évi második rendelet-módosítás_2 2" xfId="247"/>
    <cellStyle name="_2009.évi második rendelet-módosítás_2 3" xfId="248"/>
    <cellStyle name="_2009.évi második rendelet-módosítás_3" xfId="249"/>
    <cellStyle name="_2009.évi második rendelet-módosítás_4" xfId="250"/>
    <cellStyle name="_2009KVIvéglegesküld" xfId="251"/>
    <cellStyle name="_2010. évi ötödik rendelet-módosítás küld" xfId="252"/>
    <cellStyle name="_2010. évi ötödik rendelet-módosítás küld 2" xfId="253"/>
    <cellStyle name="_2010. évi ötödik rendelet-módosítás küld 3" xfId="254"/>
    <cellStyle name="_2010. évi ötödik rendelet-módosítás küld_1" xfId="255"/>
    <cellStyle name="_2010. évi ötödik rendelet-módosítás küld_2" xfId="256"/>
    <cellStyle name="_2010. évi ötödik rendelet-módosítás küld_3" xfId="257"/>
    <cellStyle name="_2010. évi ötödik rendelet-módosítás küld_4" xfId="258"/>
    <cellStyle name="_2010.évi első rendelet-módosítás" xfId="259"/>
    <cellStyle name="_2010.évi első rendelet-módosítás 2" xfId="260"/>
    <cellStyle name="_2010.évi első rendelet-módosítás 3" xfId="261"/>
    <cellStyle name="_2010.évi első rendelet-módosítás_1" xfId="262"/>
    <cellStyle name="_2010.évi első rendelet-módosítás_2" xfId="263"/>
    <cellStyle name="_2010.évi első rendelet-módosítás_3" xfId="264"/>
    <cellStyle name="_2010.évi harmadik rendelet-módosítás" xfId="265"/>
    <cellStyle name="_2010.évi harmadik rendelet-módosítás_1" xfId="266"/>
    <cellStyle name="_2010.évi harmadik rendelet-módosítás_1 2" xfId="267"/>
    <cellStyle name="_2010.évi harmadik rendelet-módosítás_1 3" xfId="268"/>
    <cellStyle name="_2010.évi harmadik rendelet-módosítás_2" xfId="269"/>
    <cellStyle name="_2010.évi harmadik rendelet-módosítás_3" xfId="270"/>
    <cellStyle name="_2010.évi második rendelet-módosítás küld" xfId="271"/>
    <cellStyle name="_2010.évi második rendelet-módosítás küld_1" xfId="272"/>
    <cellStyle name="_2010.évi második rendelet-módosítás küld_2" xfId="273"/>
    <cellStyle name="_2010.évi második rendelet-módosítás küld_3" xfId="274"/>
    <cellStyle name="_2010FELBE" xfId="275"/>
    <cellStyle name="_2010FELBE 2" xfId="276"/>
    <cellStyle name="_2010FELBE 3" xfId="277"/>
    <cellStyle name="_2010FELBE_1" xfId="278"/>
    <cellStyle name="_2010FELBEküld" xfId="279"/>
    <cellStyle name="_2010FELBEküld 2" xfId="280"/>
    <cellStyle name="_2010FELBEküld 3" xfId="281"/>
    <cellStyle name="_2010FELBEküld_1" xfId="282"/>
    <cellStyle name="_2010háromnegyedBesz küld" xfId="283"/>
    <cellStyle name="_2010háromnegyedBesz küld 2" xfId="284"/>
    <cellStyle name="_2010háromnegyedBesz küld 3" xfId="285"/>
    <cellStyle name="_2010háromnegyedBesz küld_1" xfId="286"/>
    <cellStyle name="_2010KVI_végleges küld" xfId="287"/>
    <cellStyle name="_2011. évi harmadik rendelet-módosítás" xfId="288"/>
    <cellStyle name="_2011. évi harmadik rendelet-módosítás_1" xfId="289"/>
    <cellStyle name="_2011. évi harmadik rendelet-módosítás_2" xfId="290"/>
    <cellStyle name="_2011. évi harmadik rendelet-módosítás_3" xfId="291"/>
    <cellStyle name="_2011. évi második rendelet-módosítás" xfId="292"/>
    <cellStyle name="_2011. évi második rendelet-módosítás_1" xfId="293"/>
    <cellStyle name="_2011. évi második rendelet-módosítás_1 2" xfId="294"/>
    <cellStyle name="_2011. évi második rendelet-módosítás_1 3" xfId="295"/>
    <cellStyle name="_2011. évi második rendelet-módosítás_1 4" xfId="296"/>
    <cellStyle name="_2011. évi második rendelet-módosítás_2" xfId="297"/>
    <cellStyle name="_2011. évi második rendelet-módosítás_3" xfId="298"/>
    <cellStyle name="_2011. évi ötödik rendelet-módosítás" xfId="299"/>
    <cellStyle name="_2011. évi ötödik rendelet-módosítás_1" xfId="300"/>
    <cellStyle name="_2011. évi ötödik rendelet-módosítás_2" xfId="301"/>
    <cellStyle name="_2011. évi ötödik rendelet-módosítás_3" xfId="302"/>
    <cellStyle name="_2011. évi ötödik rendelet-módosítás_4" xfId="303"/>
    <cellStyle name="_2011. évi Saját Hatáskör November EÜ " xfId="304"/>
    <cellStyle name="_2011. évi Saját Hatáskör November EÜ _1" xfId="305"/>
    <cellStyle name="_2011. évi Saját Hatáskör November EÜ _2" xfId="306"/>
    <cellStyle name="_2011. évi Saját Hatáskör November EÜ _3" xfId="307"/>
    <cellStyle name="_2011. évi Saját Hatáskör November EÜ _4" xfId="308"/>
    <cellStyle name="_2011FELBEküld" xfId="309"/>
    <cellStyle name="_2011FELBEküld 2" xfId="310"/>
    <cellStyle name="_2011FELBEküld 3" xfId="311"/>
    <cellStyle name="_2011FELBEküld_1" xfId="312"/>
    <cellStyle name="_2011KVI     2011 03 10" xfId="313"/>
    <cellStyle name="_2012. évi NEGYEDIK rendelet-módosítás ÖNK testületi része" xfId="314"/>
    <cellStyle name="_2012. évi NEGYEDIK rendelet-módosítás ÖNK testületi része_1" xfId="315"/>
    <cellStyle name="_2012. évi NEGYEDIK rendelet-módosítás ÖNK testületi része_2" xfId="316"/>
    <cellStyle name="_2012. évi NEGYEDIK rendelet-módosítás ÖNK testületi része_3" xfId="317"/>
    <cellStyle name="_2012.évi első rendelet-módosítás fkvi felosztás ÖNK" xfId="318"/>
    <cellStyle name="_2012.évi első rendelet-módosítás fkvi felosztás ÖNK_1" xfId="319"/>
    <cellStyle name="_2012.évi első rendelet-módosítás fkvi felosztás ÖNK_2" xfId="320"/>
    <cellStyle name="_2012.évi első rendelet-módosítás fkvi felosztás ÖNK_3" xfId="321"/>
    <cellStyle name="_2012.évi első rendelet-módosítás fkvi felosztás PH" xfId="322"/>
    <cellStyle name="_2012.évi első rendelet-módosítás fkvi felosztás PH_1" xfId="323"/>
    <cellStyle name="_2012.évi első rendelet-módosítás fkvi felosztás PH_2" xfId="324"/>
    <cellStyle name="_2012.évi első rendelet-módosítás fkvi felosztás PH_3" xfId="325"/>
    <cellStyle name="_2013. évi MÁSODIK rendelet-módosítás ÖNK testületi része" xfId="326"/>
    <cellStyle name="_2013. évi MÁSODIK rendelet-módosítás ÖNK testületi része_1" xfId="327"/>
    <cellStyle name="_2013. évi MÁSODIK rendelet-módosítás ÖNK testületi része_2" xfId="328"/>
    <cellStyle name="_2013. évi MÁSODIK rendelet-módosítás ÖNK testületi része_3" xfId="329"/>
    <cellStyle name="_2013. évi MÁSODIK rendelet-módosítás PH testületi része" xfId="330"/>
    <cellStyle name="_2013. évi MÁSODIK rendelet-módosítás PH testületi része_1" xfId="331"/>
    <cellStyle name="_2013. évi MÁSODIK rendelet-módosítás PH testületi része_2" xfId="332"/>
    <cellStyle name="_2013. évi MÁSODIK rendelet-módosítás PH testületi része_3" xfId="333"/>
    <cellStyle name="_2013. évi MÁSODIK rendelet-módosítás ZESZ testületi része" xfId="334"/>
    <cellStyle name="_2013. évi MÁSODIK rendelet-módosítás ZESZ testületi része_1" xfId="335"/>
    <cellStyle name="_2013. évi MÁSODIK rendelet-módosítás ZESZ testületi része_2" xfId="336"/>
    <cellStyle name="_2013. évi MÁSODIK rendelet-módosítás ZESZ testületi része_3" xfId="337"/>
    <cellStyle name="_34BESZ2005" xfId="338"/>
    <cellStyle name="_34BESZ2005_1" xfId="339"/>
    <cellStyle name="_34BESZ2005_1 2" xfId="340"/>
    <cellStyle name="_34BESZ2005_1 3" xfId="341"/>
    <cellStyle name="_34BESZ2005_1 4" xfId="342"/>
    <cellStyle name="_34BESZ2005_1 5" xfId="343"/>
    <cellStyle name="_34BESZ2006" xfId="344"/>
    <cellStyle name="_34BESZ2006 2" xfId="345"/>
    <cellStyle name="_34BESZ2006 3" xfId="346"/>
    <cellStyle name="_34BESZ2006 4" xfId="347"/>
    <cellStyle name="_34BESZ2006 5" xfId="348"/>
    <cellStyle name="_34BESZ2006_1" xfId="349"/>
    <cellStyle name="_34BESZ2006_2" xfId="350"/>
    <cellStyle name="_34BESZ2006_2_PH KVI 2014 KV 2014 02 20 elfogadott TEST2" xfId="351"/>
    <cellStyle name="_34BESZ2006bőv" xfId="352"/>
    <cellStyle name="_34BESZ2006bőv_1" xfId="353"/>
    <cellStyle name="_34BESZ2006bőv_1_PH KVI 2014 KV 2014 02 20 elfogadott TEST2" xfId="354"/>
    <cellStyle name="_34BESZ2006bőv1" xfId="355"/>
    <cellStyle name="_34BESZ2006bőv1_1" xfId="356"/>
    <cellStyle name="_34BESZ2006bőv1_1 2" xfId="357"/>
    <cellStyle name="_34BESZ2006bőv1_1 3" xfId="358"/>
    <cellStyle name="_34BESZ2006bőv1_1 4" xfId="359"/>
    <cellStyle name="_34BESZ2006bőv1_1 5" xfId="360"/>
    <cellStyle name="_34BESZ2006bőv1_1_Munkafüzet2" xfId="361"/>
    <cellStyle name="_34BESZ2006bőv1_1_Munkafüzet2_PH KVI 2014 KV 2014 02 20 elfogadott TEST2" xfId="362"/>
    <cellStyle name="_34BESZ2006otthon" xfId="363"/>
    <cellStyle name="_34BESZ2006otthon 2" xfId="364"/>
    <cellStyle name="_34BESZ2006otthon 3" xfId="365"/>
    <cellStyle name="_34BESZ2006otthon 4" xfId="366"/>
    <cellStyle name="_34BESZ2006otthon 5" xfId="367"/>
    <cellStyle name="_34BESZ2006otthon_1" xfId="368"/>
    <cellStyle name="_alapokmányok" xfId="369"/>
    <cellStyle name="_alapokmányok_PH KVI 2014 KV 2014 02 20 elfogadott TEST2" xfId="370"/>
    <cellStyle name="_EUs pályázatok intézmények felé" xfId="371"/>
    <cellStyle name="_költségvetési ALAPtábla rendelet módosításhoz" xfId="372"/>
    <cellStyle name="_költségvetési ALAPtábla rendelet módosításhoz_1" xfId="373"/>
    <cellStyle name="_költségvetési ALAPtábla rendelet módosításhoz_2" xfId="374"/>
    <cellStyle name="_költségvetési ALAPtábla rendelet módosításhoz_3" xfId="375"/>
    <cellStyle name="_költségvetési ALAPtábla rendelet módosításhoz_4" xfId="376"/>
    <cellStyle name="_Kötvény törlesztés éls kamat alakulása" xfId="377"/>
    <cellStyle name="_kötvénylekötés és kamatbevétel" xfId="378"/>
    <cellStyle name="_Másolat eredetije2006.évi harmadik rendelet-módosításO" xfId="379"/>
    <cellStyle name="_Másolat eredetije2006.évi harmadik rendelet-módosításO_1" xfId="380"/>
    <cellStyle name="_Másolat eredetije2006.évi harmadik rendelet-módosításO_1 2" xfId="381"/>
    <cellStyle name="_Másolat eredetije2006.évi harmadik rendelet-módosításO_1 3" xfId="382"/>
    <cellStyle name="_Másolat eredetije2006.évi harmadik rendelet-módosításO_2" xfId="383"/>
    <cellStyle name="_Másolat eredetije2006.évi harmadik rendelet-módosításO_3" xfId="384"/>
    <cellStyle name="_Másolat eredetije2006.évi harmadik rendelet-módosításO_4" xfId="385"/>
    <cellStyle name="_Munkafüzet2" xfId="386"/>
    <cellStyle name="_TÁMOP félévesGesz" xfId="387"/>
    <cellStyle name="_TartalékKötvényLekötésekEgyebek2011" xfId="388"/>
    <cellStyle name="_TEST1" xfId="389"/>
    <cellStyle name="_TEST1 2" xfId="390"/>
    <cellStyle name="_TEST1 3" xfId="391"/>
    <cellStyle name="_TEST1 4" xfId="392"/>
    <cellStyle name="_TEST1 5" xfId="393"/>
    <cellStyle name="_TEST1_1" xfId="394"/>
    <cellStyle name="_TEST2" xfId="395"/>
    <cellStyle name="_TEST2 2" xfId="396"/>
    <cellStyle name="_TEST2 3" xfId="397"/>
    <cellStyle name="_TEST2 4" xfId="398"/>
    <cellStyle name="_TEST2 5" xfId="399"/>
    <cellStyle name="_TEST2_1" xfId="400"/>
    <cellStyle name="_TEST2_2" xfId="401"/>
    <cellStyle name="_TEST2_2_PH KVI 2014 KV 2014 02 20 elfogadott TEST2" xfId="402"/>
    <cellStyle name="_TEST3" xfId="403"/>
    <cellStyle name="_TEST3 2" xfId="404"/>
    <cellStyle name="_TEST3 3" xfId="405"/>
    <cellStyle name="_TEST3 4" xfId="406"/>
    <cellStyle name="_TEST3 5" xfId="407"/>
    <cellStyle name="_TEST3_1" xfId="408"/>
    <cellStyle name="_TEST3V" xfId="409"/>
    <cellStyle name="_TEST3V_1" xfId="410"/>
    <cellStyle name="_TEST3V_2" xfId="411"/>
    <cellStyle name="_TEST3V_2_PH KVI 2014 KV 2014 02 20 elfogadott TEST2" xfId="412"/>
    <cellStyle name="_TEST3V_3" xfId="413"/>
    <cellStyle name="_TEST3V_4" xfId="414"/>
    <cellStyle name="_TEST3V_4 2" xfId="415"/>
    <cellStyle name="_TEST3V_4 3" xfId="416"/>
    <cellStyle name="_TEST3V_4 4" xfId="417"/>
    <cellStyle name="_TEST3V_4 5" xfId="418"/>
    <cellStyle name="_test4" xfId="419"/>
    <cellStyle name="_test4 2" xfId="420"/>
    <cellStyle name="_test4 3" xfId="421"/>
    <cellStyle name="_test4_1" xfId="422"/>
    <cellStyle name="_test4_2" xfId="423"/>
    <cellStyle name="_test4_3" xfId="424"/>
    <cellStyle name="_test4_4" xfId="425"/>
    <cellStyle name="_TEST5" xfId="426"/>
    <cellStyle name="_TEST5_1" xfId="427"/>
    <cellStyle name="_TEST5_2" xfId="428"/>
    <cellStyle name="_TEST5_2 2" xfId="429"/>
    <cellStyle name="_TEST5_2 3" xfId="430"/>
    <cellStyle name="_TEST5_2 4" xfId="431"/>
    <cellStyle name="_TEST5_2 5" xfId="432"/>
    <cellStyle name="_TEST5_3" xfId="433"/>
    <cellStyle name="Ezres 2" xfId="434"/>
    <cellStyle name="Ezres 2 2" xfId="435"/>
    <cellStyle name="Ezres 2 2 2" xfId="436"/>
    <cellStyle name="Ezres 2 3" xfId="437"/>
    <cellStyle name="Ezres 2 3 2" xfId="438"/>
    <cellStyle name="Ezres 2 4" xfId="439"/>
    <cellStyle name="Ezres 3" xfId="440"/>
    <cellStyle name="Ezres 3 2" xfId="441"/>
    <cellStyle name="Ezres 3 2 2" xfId="442"/>
    <cellStyle name="Ezres 3 3" xfId="443"/>
    <cellStyle name="Ezres 4" xfId="444"/>
    <cellStyle name="Ezres 4 2" xfId="445"/>
    <cellStyle name="Ezres 4 2 2" xfId="446"/>
    <cellStyle name="Ezres 4 3" xfId="447"/>
    <cellStyle name="Ezres 5" xfId="448"/>
    <cellStyle name="Ezres 5 2" xfId="449"/>
    <cellStyle name="Ezres 6" xfId="450"/>
    <cellStyle name="Ezres 6 2" xfId="451"/>
    <cellStyle name="Ezres 7" xfId="452"/>
    <cellStyle name="Ezres 7 2" xfId="453"/>
    <cellStyle name="Ezres 8" xfId="454"/>
    <cellStyle name="Ezres 8 2" xfId="455"/>
    <cellStyle name="Ezres 9" xfId="456"/>
    <cellStyle name="Normál" xfId="0" builtinId="0"/>
    <cellStyle name="Normál 2" xfId="457"/>
    <cellStyle name="Normál 2 2" xfId="458"/>
    <cellStyle name="Normál 2 2 2" xfId="459"/>
    <cellStyle name="Normál 2 3" xfId="460"/>
    <cellStyle name="Normál 2_melléklet_3_kiadás_9000_121221_penzugy" xfId="461"/>
    <cellStyle name="Normál 3" xfId="462"/>
    <cellStyle name="Normál 3 2" xfId="463"/>
    <cellStyle name="Normál 4" xfId="464"/>
    <cellStyle name="Normál 4 2" xfId="465"/>
    <cellStyle name="Normál 4 3" xfId="466"/>
    <cellStyle name="Normál 5" xfId="467"/>
    <cellStyle name="Normál 5 2" xfId="468"/>
    <cellStyle name="Normál 6" xfId="469"/>
    <cellStyle name="Normál 6 2" xfId="470"/>
    <cellStyle name="Normál 7" xfId="471"/>
    <cellStyle name="Normál 7 2" xfId="472"/>
    <cellStyle name="Normál 8" xfId="473"/>
    <cellStyle name="Normál 8 2" xfId="474"/>
    <cellStyle name="Normal_APUT202" xfId="475"/>
    <cellStyle name="Pénznem 2" xfId="476"/>
    <cellStyle name="Pénznem 2 2" xfId="477"/>
    <cellStyle name="Pénznem 2 2 2" xfId="478"/>
    <cellStyle name="Pénznem 2 3" xfId="479"/>
    <cellStyle name="Pénznem 3" xfId="480"/>
    <cellStyle name="Pénznem 3 2" xfId="481"/>
    <cellStyle name="Pénznem 4" xfId="482"/>
    <cellStyle name="Pénznem 4 2" xfId="483"/>
    <cellStyle name="Pénznem 4 2 2" xfId="484"/>
    <cellStyle name="Pénznem 4 3" xfId="485"/>
    <cellStyle name="Pénznem 5" xfId="486"/>
    <cellStyle name="Pénznem 5 2" xfId="487"/>
    <cellStyle name="Pénznem 6" xfId="488"/>
    <cellStyle name="Pénznem 6 2" xfId="489"/>
    <cellStyle name="Stílus 1" xfId="490"/>
    <cellStyle name="Stílus 4" xfId="491"/>
    <cellStyle name="Stílus 4 2" xfId="492"/>
    <cellStyle name="Stílus 4 3" xfId="493"/>
    <cellStyle name="Százalék 2" xfId="494"/>
    <cellStyle name="Százalék 3" xfId="495"/>
    <cellStyle name="Százalék 3 2" xfId="496"/>
    <cellStyle name="Százalék 3 3" xfId="497"/>
    <cellStyle name="Százalék 3 4" xfId="498"/>
    <cellStyle name="Százalék 4" xfId="499"/>
    <cellStyle name="Százalék 5" xfId="500"/>
    <cellStyle name="Százalék 6" xfId="501"/>
    <cellStyle name="Százalék 6 2" xfId="50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topLeftCell="A37" zoomScale="120" zoomScaleNormal="120" zoomScaleSheetLayoutView="140" workbookViewId="0">
      <selection activeCell="D56" sqref="D56"/>
    </sheetView>
  </sheetViews>
  <sheetFormatPr defaultColWidth="11.42578125" defaultRowHeight="11.25" x14ac:dyDescent="0.2"/>
  <cols>
    <col min="1" max="1" width="2.5703125" style="12" customWidth="1"/>
    <col min="2" max="2" width="2.7109375" style="12" customWidth="1"/>
    <col min="3" max="3" width="68.5703125" style="12" bestFit="1" customWidth="1"/>
    <col min="4" max="7" width="14.140625" style="12" customWidth="1"/>
    <col min="8" max="16384" width="11.42578125" style="12"/>
  </cols>
  <sheetData>
    <row r="1" spans="1:9" s="11" customFormat="1" ht="15.75" x14ac:dyDescent="0.25">
      <c r="G1" s="34" t="s">
        <v>65</v>
      </c>
    </row>
    <row r="2" spans="1:9" ht="62.25" customHeight="1" x14ac:dyDescent="0.2">
      <c r="A2" s="85" t="s">
        <v>44</v>
      </c>
      <c r="B2" s="85"/>
      <c r="C2" s="85"/>
      <c r="D2" s="85"/>
      <c r="E2" s="85"/>
      <c r="F2" s="85"/>
      <c r="G2" s="85"/>
    </row>
    <row r="3" spans="1:9" ht="15" customHeight="1" x14ac:dyDescent="0.2">
      <c r="A3" s="99" t="s">
        <v>39</v>
      </c>
      <c r="B3" s="100"/>
      <c r="C3" s="100"/>
      <c r="D3" s="100"/>
      <c r="E3" s="100"/>
      <c r="F3" s="100"/>
      <c r="G3" s="100"/>
    </row>
    <row r="4" spans="1:9" ht="25.5" customHeight="1" thickBot="1" x14ac:dyDescent="0.25">
      <c r="G4" s="57" t="s">
        <v>40</v>
      </c>
    </row>
    <row r="5" spans="1:9" s="14" customFormat="1" ht="15" thickBot="1" x14ac:dyDescent="0.2">
      <c r="A5" s="5"/>
      <c r="B5" s="6"/>
      <c r="C5" s="7"/>
      <c r="D5" s="35"/>
      <c r="E5" s="36"/>
      <c r="F5" s="36"/>
      <c r="G5" s="37"/>
      <c r="H5" s="13"/>
      <c r="I5" s="13"/>
    </row>
    <row r="6" spans="1:9" s="15" customFormat="1" ht="47.25" customHeight="1" thickBot="1" x14ac:dyDescent="0.25">
      <c r="A6" s="101" t="s">
        <v>34</v>
      </c>
      <c r="B6" s="102"/>
      <c r="C6" s="103"/>
      <c r="D6" s="96" t="s">
        <v>36</v>
      </c>
      <c r="E6" s="97"/>
      <c r="F6" s="97"/>
      <c r="G6" s="98"/>
      <c r="H6" s="16"/>
      <c r="I6" s="16"/>
    </row>
    <row r="7" spans="1:9" s="16" customFormat="1" ht="16.5" customHeight="1" x14ac:dyDescent="0.2">
      <c r="A7" s="90" t="s">
        <v>35</v>
      </c>
      <c r="B7" s="91"/>
      <c r="C7" s="92"/>
      <c r="D7" s="104" t="s">
        <v>85</v>
      </c>
      <c r="E7" s="86" t="s">
        <v>83</v>
      </c>
      <c r="F7" s="86" t="s">
        <v>84</v>
      </c>
      <c r="G7" s="88" t="s">
        <v>86</v>
      </c>
    </row>
    <row r="8" spans="1:9" s="13" customFormat="1" ht="24.75" customHeight="1" thickBot="1" x14ac:dyDescent="0.2">
      <c r="A8" s="93"/>
      <c r="B8" s="94"/>
      <c r="C8" s="95"/>
      <c r="D8" s="105"/>
      <c r="E8" s="87"/>
      <c r="F8" s="87"/>
      <c r="G8" s="89"/>
    </row>
    <row r="9" spans="1:9" s="17" customFormat="1" ht="26.25" customHeight="1" x14ac:dyDescent="0.2">
      <c r="A9" s="106" t="s">
        <v>2</v>
      </c>
      <c r="B9" s="107"/>
      <c r="C9" s="108"/>
      <c r="D9" s="38"/>
      <c r="E9" s="39"/>
      <c r="F9" s="39"/>
      <c r="G9" s="40"/>
    </row>
    <row r="10" spans="1:9" s="19" customFormat="1" ht="19.5" customHeight="1" x14ac:dyDescent="0.2">
      <c r="A10" s="59" t="s">
        <v>45</v>
      </c>
      <c r="B10" s="60" t="s">
        <v>82</v>
      </c>
      <c r="C10" s="61"/>
      <c r="D10" s="45">
        <f>SUM(D11:D14)</f>
        <v>14193193</v>
      </c>
      <c r="E10" s="45">
        <f>SUM(E11:E14)</f>
        <v>14853722</v>
      </c>
      <c r="F10" s="45">
        <f>SUM(F11:F14)</f>
        <v>15596408.100000001</v>
      </c>
      <c r="G10" s="46">
        <f>SUM(G11:G14)</f>
        <v>16376228.505000001</v>
      </c>
    </row>
    <row r="11" spans="1:9" s="18" customFormat="1" ht="10.35" customHeight="1" x14ac:dyDescent="0.2">
      <c r="A11" s="28"/>
      <c r="B11" s="1" t="s">
        <v>46</v>
      </c>
      <c r="C11" s="8" t="s">
        <v>25</v>
      </c>
      <c r="D11" s="41">
        <v>9488404</v>
      </c>
      <c r="E11" s="42">
        <v>9652591</v>
      </c>
      <c r="F11" s="42">
        <f>+E11*1.05</f>
        <v>10135220.550000001</v>
      </c>
      <c r="G11" s="43">
        <f t="shared" ref="E11:G13" si="0">+F11*1.05</f>
        <v>10641981.577500001</v>
      </c>
    </row>
    <row r="12" spans="1:9" s="18" customFormat="1" ht="10.35" customHeight="1" x14ac:dyDescent="0.2">
      <c r="A12" s="28"/>
      <c r="B12" s="1" t="s">
        <v>47</v>
      </c>
      <c r="C12" s="8" t="s">
        <v>14</v>
      </c>
      <c r="D12" s="41"/>
      <c r="E12" s="42">
        <f t="shared" si="0"/>
        <v>0</v>
      </c>
      <c r="F12" s="42">
        <f t="shared" si="0"/>
        <v>0</v>
      </c>
      <c r="G12" s="43">
        <f t="shared" si="0"/>
        <v>0</v>
      </c>
    </row>
    <row r="13" spans="1:9" s="18" customFormat="1" ht="10.35" customHeight="1" x14ac:dyDescent="0.2">
      <c r="A13" s="28"/>
      <c r="B13" s="1" t="s">
        <v>48</v>
      </c>
      <c r="C13" s="8" t="s">
        <v>66</v>
      </c>
      <c r="D13" s="41"/>
      <c r="E13" s="42">
        <f t="shared" si="0"/>
        <v>0</v>
      </c>
      <c r="F13" s="42">
        <f t="shared" si="0"/>
        <v>0</v>
      </c>
      <c r="G13" s="43">
        <f t="shared" si="0"/>
        <v>0</v>
      </c>
    </row>
    <row r="14" spans="1:9" s="18" customFormat="1" ht="10.35" customHeight="1" x14ac:dyDescent="0.2">
      <c r="A14" s="28"/>
      <c r="B14" s="1" t="s">
        <v>49</v>
      </c>
      <c r="C14" s="8" t="s">
        <v>67</v>
      </c>
      <c r="D14" s="84">
        <v>4704789</v>
      </c>
      <c r="E14" s="42">
        <v>5201131</v>
      </c>
      <c r="F14" s="42">
        <f>+E14*1.05</f>
        <v>5461187.5499999998</v>
      </c>
      <c r="G14" s="43">
        <f>+F14*1.05</f>
        <v>5734246.9275000002</v>
      </c>
    </row>
    <row r="15" spans="1:9" s="19" customFormat="1" ht="10.35" customHeight="1" x14ac:dyDescent="0.2">
      <c r="A15" s="29" t="s">
        <v>50</v>
      </c>
      <c r="B15" s="2" t="s">
        <v>15</v>
      </c>
      <c r="C15" s="9"/>
      <c r="D15" s="44">
        <f>SUM(D16:D17)</f>
        <v>21269110</v>
      </c>
      <c r="E15" s="45">
        <f>SUM(E16:E17)</f>
        <v>23623940</v>
      </c>
      <c r="F15" s="45">
        <f>SUM(F16:F17)</f>
        <v>24805137</v>
      </c>
      <c r="G15" s="72">
        <f>SUM(G16:G17)</f>
        <v>26045393.850000001</v>
      </c>
    </row>
    <row r="16" spans="1:9" s="18" customFormat="1" ht="9.75" customHeight="1" x14ac:dyDescent="0.2">
      <c r="A16" s="28"/>
      <c r="B16" s="1" t="s">
        <v>46</v>
      </c>
      <c r="C16" s="8" t="s">
        <v>68</v>
      </c>
      <c r="D16" s="84">
        <v>20999110</v>
      </c>
      <c r="E16" s="42">
        <v>23305869</v>
      </c>
      <c r="F16" s="42">
        <f t="shared" ref="F16:G18" si="1">+E16*1.05</f>
        <v>24471162.449999999</v>
      </c>
      <c r="G16" s="43">
        <f t="shared" si="1"/>
        <v>25694720.572500002</v>
      </c>
    </row>
    <row r="17" spans="1:7" s="18" customFormat="1" ht="10.35" customHeight="1" x14ac:dyDescent="0.2">
      <c r="A17" s="28"/>
      <c r="B17" s="1" t="s">
        <v>47</v>
      </c>
      <c r="C17" s="8" t="s">
        <v>69</v>
      </c>
      <c r="D17" s="84">
        <v>270000</v>
      </c>
      <c r="E17" s="42">
        <v>318071</v>
      </c>
      <c r="F17" s="42">
        <f t="shared" si="1"/>
        <v>333974.55</v>
      </c>
      <c r="G17" s="43">
        <f t="shared" si="1"/>
        <v>350673.27750000003</v>
      </c>
    </row>
    <row r="18" spans="1:7" s="21" customFormat="1" ht="10.5" x14ac:dyDescent="0.2">
      <c r="A18" s="30" t="s">
        <v>51</v>
      </c>
      <c r="B18" s="4" t="s">
        <v>16</v>
      </c>
      <c r="C18" s="20"/>
      <c r="D18" s="44">
        <v>6955601</v>
      </c>
      <c r="E18" s="45">
        <v>9212884</v>
      </c>
      <c r="F18" s="45">
        <f t="shared" si="1"/>
        <v>9673528.2000000011</v>
      </c>
      <c r="G18" s="46">
        <f t="shared" si="1"/>
        <v>10157204.610000001</v>
      </c>
    </row>
    <row r="19" spans="1:7" s="19" customFormat="1" ht="10.35" customHeight="1" x14ac:dyDescent="0.2">
      <c r="A19" s="29" t="s">
        <v>52</v>
      </c>
      <c r="B19" s="2" t="s">
        <v>18</v>
      </c>
      <c r="C19" s="9"/>
      <c r="D19" s="44">
        <f>SUM(D20:D21)</f>
        <v>1000</v>
      </c>
      <c r="E19" s="45">
        <f>SUM(E20:E21)</f>
        <v>2205</v>
      </c>
      <c r="F19" s="45">
        <f>SUM(F20:F21)</f>
        <v>2315.25</v>
      </c>
      <c r="G19" s="46">
        <f>SUM(G20:G21)</f>
        <v>2431.0125000000003</v>
      </c>
    </row>
    <row r="20" spans="1:7" s="18" customFormat="1" ht="10.35" customHeight="1" x14ac:dyDescent="0.2">
      <c r="A20" s="28"/>
      <c r="B20" s="1" t="s">
        <v>46</v>
      </c>
      <c r="C20" s="8" t="s">
        <v>70</v>
      </c>
      <c r="D20" s="41">
        <v>1000</v>
      </c>
      <c r="E20" s="42">
        <v>2205</v>
      </c>
      <c r="F20" s="42">
        <f t="shared" ref="E20:G21" si="2">+E20*1.05</f>
        <v>2315.25</v>
      </c>
      <c r="G20" s="43">
        <f t="shared" si="2"/>
        <v>2431.0125000000003</v>
      </c>
    </row>
    <row r="21" spans="1:7" s="18" customFormat="1" ht="10.35" customHeight="1" x14ac:dyDescent="0.2">
      <c r="A21" s="28"/>
      <c r="B21" s="1" t="s">
        <v>47</v>
      </c>
      <c r="C21" s="8" t="s">
        <v>71</v>
      </c>
      <c r="D21" s="41">
        <v>0</v>
      </c>
      <c r="E21" s="42">
        <f t="shared" si="2"/>
        <v>0</v>
      </c>
      <c r="F21" s="42">
        <f t="shared" si="2"/>
        <v>0</v>
      </c>
      <c r="G21" s="43">
        <f t="shared" si="2"/>
        <v>0</v>
      </c>
    </row>
    <row r="22" spans="1:7" s="68" customFormat="1" ht="18" customHeight="1" x14ac:dyDescent="0.2">
      <c r="A22" s="62" t="s">
        <v>53</v>
      </c>
      <c r="B22" s="109" t="s">
        <v>54</v>
      </c>
      <c r="C22" s="110"/>
      <c r="D22" s="65">
        <f>D10+D15+D18+D19</f>
        <v>42418904</v>
      </c>
      <c r="E22" s="66">
        <f>E10+E15+E18+E19</f>
        <v>47692751</v>
      </c>
      <c r="F22" s="66">
        <f>F10+F15+F18+F19</f>
        <v>50077388.550000004</v>
      </c>
      <c r="G22" s="67">
        <f>G10+G15+G18+G19</f>
        <v>52581257.977500007</v>
      </c>
    </row>
    <row r="23" spans="1:7" s="19" customFormat="1" ht="10.35" customHeight="1" x14ac:dyDescent="0.2">
      <c r="A23" s="29" t="s">
        <v>55</v>
      </c>
      <c r="B23" s="2" t="s">
        <v>72</v>
      </c>
      <c r="C23" s="9"/>
      <c r="D23" s="44">
        <f>SUM(D24:D26)</f>
        <v>0</v>
      </c>
      <c r="E23" s="45"/>
      <c r="F23" s="45"/>
      <c r="G23" s="45">
        <f t="shared" ref="G23" si="3">+F23*1.05</f>
        <v>0</v>
      </c>
    </row>
    <row r="24" spans="1:7" s="18" customFormat="1" ht="10.35" customHeight="1" x14ac:dyDescent="0.2">
      <c r="A24" s="28"/>
      <c r="B24" s="1" t="s">
        <v>46</v>
      </c>
      <c r="C24" s="8" t="s">
        <v>26</v>
      </c>
      <c r="D24" s="41">
        <v>0</v>
      </c>
      <c r="E24" s="42">
        <f t="shared" ref="E24:G26" si="4">+D24*1.05</f>
        <v>0</v>
      </c>
      <c r="F24" s="42">
        <f t="shared" si="4"/>
        <v>0</v>
      </c>
      <c r="G24" s="43">
        <f t="shared" si="4"/>
        <v>0</v>
      </c>
    </row>
    <row r="25" spans="1:7" s="18" customFormat="1" ht="10.35" customHeight="1" x14ac:dyDescent="0.2">
      <c r="A25" s="28"/>
      <c r="B25" s="1" t="s">
        <v>47</v>
      </c>
      <c r="C25" s="8" t="s">
        <v>66</v>
      </c>
      <c r="D25" s="41">
        <v>0</v>
      </c>
      <c r="E25" s="42">
        <f t="shared" si="4"/>
        <v>0</v>
      </c>
      <c r="F25" s="42">
        <f t="shared" si="4"/>
        <v>0</v>
      </c>
      <c r="G25" s="43">
        <f t="shared" si="4"/>
        <v>0</v>
      </c>
    </row>
    <row r="26" spans="1:7" s="18" customFormat="1" ht="10.35" customHeight="1" x14ac:dyDescent="0.2">
      <c r="A26" s="28"/>
      <c r="B26" s="1" t="s">
        <v>48</v>
      </c>
      <c r="C26" s="8" t="s">
        <v>73</v>
      </c>
      <c r="D26" s="41"/>
      <c r="E26" s="42"/>
      <c r="F26" s="42"/>
      <c r="G26" s="43">
        <f t="shared" si="4"/>
        <v>0</v>
      </c>
    </row>
    <row r="27" spans="1:7" s="19" customFormat="1" ht="10.5" x14ac:dyDescent="0.2">
      <c r="A27" s="29" t="s">
        <v>56</v>
      </c>
      <c r="B27" s="2" t="s">
        <v>17</v>
      </c>
      <c r="C27" s="9"/>
      <c r="D27" s="44">
        <v>284800</v>
      </c>
      <c r="E27" s="45">
        <f>+D27*1.05+500000+2271223</f>
        <v>3070263</v>
      </c>
      <c r="F27" s="45">
        <f>+E27*1.05</f>
        <v>3223776.15</v>
      </c>
      <c r="G27" s="46">
        <f>+F27*1.05</f>
        <v>3384964.9575</v>
      </c>
    </row>
    <row r="28" spans="1:7" s="19" customFormat="1" ht="10.35" customHeight="1" x14ac:dyDescent="0.2">
      <c r="A28" s="29" t="s">
        <v>57</v>
      </c>
      <c r="B28" s="2" t="s">
        <v>19</v>
      </c>
      <c r="C28" s="9"/>
      <c r="D28" s="45">
        <f>SUM(D29:D30)</f>
        <v>122000</v>
      </c>
      <c r="E28" s="45">
        <f>SUM(E29:E30)</f>
        <v>170120</v>
      </c>
      <c r="F28" s="45">
        <f>SUM(F29:F30)</f>
        <v>178626</v>
      </c>
      <c r="G28" s="46">
        <f>SUM(G29:G30)</f>
        <v>187557.3</v>
      </c>
    </row>
    <row r="29" spans="1:7" s="18" customFormat="1" ht="10.35" customHeight="1" x14ac:dyDescent="0.2">
      <c r="A29" s="28"/>
      <c r="B29" s="1" t="s">
        <v>46</v>
      </c>
      <c r="C29" s="8" t="s">
        <v>70</v>
      </c>
      <c r="D29" s="41">
        <v>2000</v>
      </c>
      <c r="E29" s="42">
        <v>19607</v>
      </c>
      <c r="F29" s="42">
        <f t="shared" ref="F29:G30" si="5">+E29*1.05</f>
        <v>20587.350000000002</v>
      </c>
      <c r="G29" s="43">
        <f t="shared" si="5"/>
        <v>21616.717500000002</v>
      </c>
    </row>
    <row r="30" spans="1:7" s="18" customFormat="1" ht="10.35" customHeight="1" x14ac:dyDescent="0.2">
      <c r="A30" s="28"/>
      <c r="B30" s="1" t="s">
        <v>47</v>
      </c>
      <c r="C30" s="8" t="s">
        <v>71</v>
      </c>
      <c r="D30" s="84">
        <v>120000</v>
      </c>
      <c r="E30" s="42">
        <v>150513</v>
      </c>
      <c r="F30" s="42">
        <f t="shared" si="5"/>
        <v>158038.65</v>
      </c>
      <c r="G30" s="43">
        <f t="shared" si="5"/>
        <v>165940.58249999999</v>
      </c>
    </row>
    <row r="31" spans="1:7" s="68" customFormat="1" ht="19.5" customHeight="1" x14ac:dyDescent="0.2">
      <c r="A31" s="62" t="s">
        <v>58</v>
      </c>
      <c r="B31" s="63" t="s">
        <v>59</v>
      </c>
      <c r="C31" s="64"/>
      <c r="D31" s="65">
        <f>D23+D27+D28</f>
        <v>406800</v>
      </c>
      <c r="E31" s="66">
        <f>E23+E27+E28</f>
        <v>3240383</v>
      </c>
      <c r="F31" s="66">
        <f>F23+F27+F28</f>
        <v>3402402.15</v>
      </c>
      <c r="G31" s="67">
        <f>G23+G27+G28</f>
        <v>3572522.2574999998</v>
      </c>
    </row>
    <row r="32" spans="1:7" s="22" customFormat="1" ht="21" customHeight="1" x14ac:dyDescent="0.2">
      <c r="A32" s="31" t="s">
        <v>31</v>
      </c>
      <c r="B32" s="3"/>
      <c r="C32" s="10"/>
      <c r="D32" s="47">
        <f>D22+D31</f>
        <v>42825704</v>
      </c>
      <c r="E32" s="48">
        <f>E22+E31</f>
        <v>50933134</v>
      </c>
      <c r="F32" s="48">
        <f>F22+F31</f>
        <v>53479790.700000003</v>
      </c>
      <c r="G32" s="49">
        <f>G22+G31</f>
        <v>56153780.235000007</v>
      </c>
    </row>
    <row r="33" spans="1:7" s="19" customFormat="1" ht="21" customHeight="1" x14ac:dyDescent="0.2">
      <c r="A33" s="29" t="s">
        <v>60</v>
      </c>
      <c r="B33" s="2" t="s">
        <v>20</v>
      </c>
      <c r="C33" s="9"/>
      <c r="D33" s="44"/>
      <c r="E33" s="45"/>
      <c r="F33" s="45"/>
      <c r="G33" s="46"/>
    </row>
    <row r="34" spans="1:7" s="18" customFormat="1" ht="10.35" customHeight="1" x14ac:dyDescent="0.2">
      <c r="A34" s="28"/>
      <c r="B34" s="32" t="s">
        <v>46</v>
      </c>
      <c r="C34" s="8" t="s">
        <v>74</v>
      </c>
      <c r="D34" s="41">
        <v>2000000</v>
      </c>
      <c r="E34" s="42">
        <v>2000000</v>
      </c>
      <c r="F34" s="42">
        <v>2000000</v>
      </c>
      <c r="G34" s="43">
        <v>2000000</v>
      </c>
    </row>
    <row r="35" spans="1:7" s="18" customFormat="1" ht="10.35" customHeight="1" x14ac:dyDescent="0.2">
      <c r="A35" s="28"/>
      <c r="B35" s="32" t="s">
        <v>47</v>
      </c>
      <c r="C35" s="8" t="s">
        <v>29</v>
      </c>
      <c r="D35" s="41"/>
      <c r="E35" s="42">
        <f t="shared" ref="E35:E36" si="6">+D35*1.05</f>
        <v>0</v>
      </c>
      <c r="F35" s="42">
        <f t="shared" ref="F35:F37" si="7">+E35*1.05</f>
        <v>0</v>
      </c>
      <c r="G35" s="43">
        <f t="shared" ref="G35:G37" si="8">+F35*1.05</f>
        <v>0</v>
      </c>
    </row>
    <row r="36" spans="1:7" s="18" customFormat="1" ht="10.35" customHeight="1" x14ac:dyDescent="0.2">
      <c r="A36" s="28"/>
      <c r="B36" s="32" t="s">
        <v>48</v>
      </c>
      <c r="C36" s="8" t="s">
        <v>32</v>
      </c>
      <c r="D36" s="41"/>
      <c r="E36" s="42">
        <f t="shared" si="6"/>
        <v>0</v>
      </c>
      <c r="F36" s="42">
        <f t="shared" si="7"/>
        <v>0</v>
      </c>
      <c r="G36" s="43">
        <f t="shared" si="8"/>
        <v>0</v>
      </c>
    </row>
    <row r="37" spans="1:7" s="18" customFormat="1" ht="10.35" customHeight="1" x14ac:dyDescent="0.2">
      <c r="A37" s="28"/>
      <c r="B37" s="32" t="s">
        <v>49</v>
      </c>
      <c r="C37" s="8" t="s">
        <v>75</v>
      </c>
      <c r="D37" s="84">
        <v>10528940</v>
      </c>
      <c r="E37" s="42">
        <f>+D37*1.05-4448991</f>
        <v>6606396</v>
      </c>
      <c r="F37" s="42">
        <f t="shared" si="7"/>
        <v>6936715.8000000007</v>
      </c>
      <c r="G37" s="43">
        <f t="shared" si="8"/>
        <v>7283551.5900000008</v>
      </c>
    </row>
    <row r="38" spans="1:7" s="18" customFormat="1" ht="10.35" customHeight="1" x14ac:dyDescent="0.2">
      <c r="A38" s="28"/>
      <c r="B38" s="32" t="s">
        <v>61</v>
      </c>
      <c r="C38" s="8" t="s">
        <v>76</v>
      </c>
      <c r="D38" s="41"/>
      <c r="E38" s="42">
        <f t="shared" ref="E38:G38" si="9">+D38*1.05</f>
        <v>0</v>
      </c>
      <c r="F38" s="42">
        <f t="shared" si="9"/>
        <v>0</v>
      </c>
      <c r="G38" s="43">
        <f t="shared" si="9"/>
        <v>0</v>
      </c>
    </row>
    <row r="39" spans="1:7" s="18" customFormat="1" ht="10.35" customHeight="1" x14ac:dyDescent="0.2">
      <c r="A39" s="28"/>
      <c r="B39" s="32" t="s">
        <v>62</v>
      </c>
      <c r="C39" s="8" t="s">
        <v>38</v>
      </c>
      <c r="D39" s="41"/>
      <c r="E39" s="42"/>
      <c r="F39" s="42"/>
      <c r="G39" s="43"/>
    </row>
    <row r="40" spans="1:7" s="22" customFormat="1" ht="23.25" customHeight="1" x14ac:dyDescent="0.2">
      <c r="A40" s="31" t="s">
        <v>30</v>
      </c>
      <c r="B40" s="3"/>
      <c r="C40" s="10"/>
      <c r="D40" s="47">
        <f>SUM(D34:D39)</f>
        <v>12528940</v>
      </c>
      <c r="E40" s="48">
        <f>SUM(E34:E39)</f>
        <v>8606396</v>
      </c>
      <c r="F40" s="48">
        <f>SUM(F34:F39)</f>
        <v>8936715.8000000007</v>
      </c>
      <c r="G40" s="49">
        <f>SUM(G34:G39)</f>
        <v>9283551.5899999999</v>
      </c>
    </row>
    <row r="41" spans="1:7" s="23" customFormat="1" ht="30" customHeight="1" thickBot="1" x14ac:dyDescent="0.25">
      <c r="A41" s="114" t="s">
        <v>4</v>
      </c>
      <c r="B41" s="115"/>
      <c r="C41" s="116"/>
      <c r="D41" s="50">
        <f>D32+D40</f>
        <v>55354644</v>
      </c>
      <c r="E41" s="51">
        <f>E32+E40</f>
        <v>59539530</v>
      </c>
      <c r="F41" s="51">
        <f>F32+F40</f>
        <v>62416506.5</v>
      </c>
      <c r="G41" s="52">
        <f>G32+G40</f>
        <v>65437331.825000003</v>
      </c>
    </row>
    <row r="42" spans="1:7" s="17" customFormat="1" ht="28.5" customHeight="1" x14ac:dyDescent="0.2">
      <c r="A42" s="117" t="s">
        <v>1</v>
      </c>
      <c r="B42" s="118"/>
      <c r="C42" s="119"/>
      <c r="D42" s="76"/>
      <c r="E42" s="53"/>
      <c r="F42" s="53"/>
      <c r="G42" s="54"/>
    </row>
    <row r="43" spans="1:7" s="19" customFormat="1" ht="10.35" customHeight="1" x14ac:dyDescent="0.2">
      <c r="A43" s="29" t="s">
        <v>45</v>
      </c>
      <c r="B43" s="120" t="s">
        <v>7</v>
      </c>
      <c r="C43" s="121"/>
      <c r="D43" s="77">
        <v>17988239</v>
      </c>
      <c r="E43" s="45">
        <f>+D43*1.05</f>
        <v>18887650.949999999</v>
      </c>
      <c r="F43" s="45">
        <f>+E43*1.05</f>
        <v>19832033.497499999</v>
      </c>
      <c r="G43" s="46">
        <f>+F43*1.05</f>
        <v>20823635.172375001</v>
      </c>
    </row>
    <row r="44" spans="1:7" s="19" customFormat="1" ht="10.35" customHeight="1" x14ac:dyDescent="0.2">
      <c r="A44" s="29" t="s">
        <v>50</v>
      </c>
      <c r="B44" s="120" t="s">
        <v>77</v>
      </c>
      <c r="C44" s="121"/>
      <c r="D44" s="77">
        <v>2412968</v>
      </c>
      <c r="E44" s="45">
        <f>+D44*1.05</f>
        <v>2533616.4</v>
      </c>
      <c r="F44" s="45">
        <f t="shared" ref="E44:G46" si="10">+E44*1.05</f>
        <v>2660297.2200000002</v>
      </c>
      <c r="G44" s="46">
        <f t="shared" si="10"/>
        <v>2793312.0810000002</v>
      </c>
    </row>
    <row r="45" spans="1:7" s="19" customFormat="1" ht="10.35" customHeight="1" x14ac:dyDescent="0.2">
      <c r="A45" s="29" t="s">
        <v>51</v>
      </c>
      <c r="B45" s="120" t="s">
        <v>0</v>
      </c>
      <c r="C45" s="121"/>
      <c r="D45" s="77">
        <v>16200293</v>
      </c>
      <c r="E45" s="45">
        <f>+D45*1.05-244028</f>
        <v>16766279.650000002</v>
      </c>
      <c r="F45" s="45">
        <f>+E45*1.05</f>
        <v>17604593.632500004</v>
      </c>
      <c r="G45" s="46">
        <f>+F45*1.05</f>
        <v>18484823.314125005</v>
      </c>
    </row>
    <row r="46" spans="1:7" s="19" customFormat="1" ht="10.35" customHeight="1" x14ac:dyDescent="0.2">
      <c r="A46" s="29" t="s">
        <v>52</v>
      </c>
      <c r="B46" s="120" t="s">
        <v>3</v>
      </c>
      <c r="C46" s="121"/>
      <c r="D46" s="77">
        <v>400000</v>
      </c>
      <c r="E46" s="45">
        <f t="shared" si="10"/>
        <v>420000</v>
      </c>
      <c r="F46" s="45">
        <f t="shared" si="10"/>
        <v>441000</v>
      </c>
      <c r="G46" s="46">
        <f t="shared" si="10"/>
        <v>463050</v>
      </c>
    </row>
    <row r="47" spans="1:7" s="19" customFormat="1" ht="20.25" customHeight="1" x14ac:dyDescent="0.2">
      <c r="A47" s="29" t="s">
        <v>53</v>
      </c>
      <c r="B47" s="120" t="s">
        <v>5</v>
      </c>
      <c r="C47" s="121"/>
      <c r="D47" s="77">
        <f>SUM(D48:D53)</f>
        <v>11009382</v>
      </c>
      <c r="E47" s="45">
        <f>SUM(E48:E53)</f>
        <v>11872511.1</v>
      </c>
      <c r="F47" s="45">
        <f>SUM(F48:F53)</f>
        <v>12466136.655000001</v>
      </c>
      <c r="G47" s="46">
        <f>SUM(G48:G53)</f>
        <v>13089443.487750003</v>
      </c>
    </row>
    <row r="48" spans="1:7" s="18" customFormat="1" ht="10.35" customHeight="1" x14ac:dyDescent="0.2">
      <c r="A48" s="28"/>
      <c r="B48" s="1" t="s">
        <v>46</v>
      </c>
      <c r="C48" s="8" t="s">
        <v>8</v>
      </c>
      <c r="D48" s="78">
        <v>5914824</v>
      </c>
      <c r="E48" s="42">
        <f>+D48*1.05</f>
        <v>6210565.2000000002</v>
      </c>
      <c r="F48" s="42">
        <f>+E48*1.05</f>
        <v>6521093.4600000009</v>
      </c>
      <c r="G48" s="43">
        <f>+F48*1.05</f>
        <v>6847148.1330000013</v>
      </c>
    </row>
    <row r="49" spans="1:7" s="18" customFormat="1" ht="10.35" customHeight="1" x14ac:dyDescent="0.2">
      <c r="A49" s="28"/>
      <c r="B49" s="1" t="s">
        <v>47</v>
      </c>
      <c r="C49" s="8" t="s">
        <v>78</v>
      </c>
      <c r="D49" s="78">
        <v>0</v>
      </c>
      <c r="E49" s="42">
        <f t="shared" ref="E49:E51" si="11">+D49*1.05</f>
        <v>0</v>
      </c>
      <c r="F49" s="42"/>
      <c r="G49" s="43">
        <f>+F49*1.05</f>
        <v>0</v>
      </c>
    </row>
    <row r="50" spans="1:7" s="18" customFormat="1" ht="10.35" customHeight="1" x14ac:dyDescent="0.2">
      <c r="A50" s="28"/>
      <c r="B50" s="1" t="s">
        <v>48</v>
      </c>
      <c r="C50" s="8" t="s">
        <v>79</v>
      </c>
      <c r="D50" s="78">
        <v>139837</v>
      </c>
      <c r="E50" s="42">
        <f t="shared" si="11"/>
        <v>146828.85</v>
      </c>
      <c r="F50" s="42">
        <f>+E50*1.05</f>
        <v>154170.29250000001</v>
      </c>
      <c r="G50" s="43">
        <f>+F50*1.05</f>
        <v>161878.80712500002</v>
      </c>
    </row>
    <row r="51" spans="1:7" s="18" customFormat="1" ht="10.35" customHeight="1" x14ac:dyDescent="0.2">
      <c r="A51" s="28"/>
      <c r="B51" s="1" t="s">
        <v>49</v>
      </c>
      <c r="C51" s="8" t="s">
        <v>80</v>
      </c>
      <c r="D51" s="78">
        <v>2000</v>
      </c>
      <c r="E51" s="42">
        <f t="shared" si="11"/>
        <v>2100</v>
      </c>
      <c r="F51" s="42">
        <f>+E51*1.05</f>
        <v>2205</v>
      </c>
      <c r="G51" s="43">
        <f>+F51*1.05</f>
        <v>2315.25</v>
      </c>
    </row>
    <row r="52" spans="1:7" s="18" customFormat="1" ht="10.35" customHeight="1" x14ac:dyDescent="0.2">
      <c r="A52" s="28"/>
      <c r="B52" s="1" t="s">
        <v>61</v>
      </c>
      <c r="C52" s="8" t="s">
        <v>81</v>
      </c>
      <c r="D52" s="78">
        <v>3459758</v>
      </c>
      <c r="E52" s="42">
        <f t="shared" ref="E52:G53" si="12">+D52*1.05</f>
        <v>3632745.9000000004</v>
      </c>
      <c r="F52" s="42">
        <f t="shared" si="12"/>
        <v>3814383.1950000008</v>
      </c>
      <c r="G52" s="43">
        <f t="shared" si="12"/>
        <v>4005102.3547500009</v>
      </c>
    </row>
    <row r="53" spans="1:7" s="18" customFormat="1" ht="10.35" customHeight="1" x14ac:dyDescent="0.2">
      <c r="A53" s="28"/>
      <c r="B53" s="1" t="s">
        <v>62</v>
      </c>
      <c r="C53" s="8" t="s">
        <v>9</v>
      </c>
      <c r="D53" s="79">
        <f>1496463-3500</f>
        <v>1492963</v>
      </c>
      <c r="E53" s="42">
        <f>+D53*1.05+312660</f>
        <v>1880271.1500000001</v>
      </c>
      <c r="F53" s="42">
        <f t="shared" si="12"/>
        <v>1974284.7075000003</v>
      </c>
      <c r="G53" s="43">
        <f t="shared" si="12"/>
        <v>2072998.9428750004</v>
      </c>
    </row>
    <row r="54" spans="1:7" s="68" customFormat="1" ht="20.25" customHeight="1" x14ac:dyDescent="0.2">
      <c r="A54" s="62" t="s">
        <v>55</v>
      </c>
      <c r="B54" s="109" t="s">
        <v>21</v>
      </c>
      <c r="C54" s="110"/>
      <c r="D54" s="80">
        <f>D43+D44+D45+D46+D47</f>
        <v>48010882</v>
      </c>
      <c r="E54" s="66">
        <f>E43+E44+E45+E46+E47</f>
        <v>50480058.100000001</v>
      </c>
      <c r="F54" s="66">
        <f>F43+F44+F45+F46+F47</f>
        <v>53004061.005000003</v>
      </c>
      <c r="G54" s="67">
        <f>G43+G44+G45+G46+G47</f>
        <v>55654264.055250011</v>
      </c>
    </row>
    <row r="55" spans="1:7" s="19" customFormat="1" ht="10.35" customHeight="1" x14ac:dyDescent="0.2">
      <c r="A55" s="29" t="s">
        <v>56</v>
      </c>
      <c r="B55" s="120" t="s">
        <v>10</v>
      </c>
      <c r="C55" s="121"/>
      <c r="D55" s="77">
        <f>1266023+3500</f>
        <v>1269523</v>
      </c>
      <c r="E55" s="45">
        <f>+D55*1.05+1598942</f>
        <v>2931941.1500000004</v>
      </c>
      <c r="F55" s="45">
        <f>+E55*1.05</f>
        <v>3078538.2075000005</v>
      </c>
      <c r="G55" s="46">
        <f t="shared" ref="F55:G56" si="13">+F55*1.05</f>
        <v>3232465.1178750005</v>
      </c>
    </row>
    <row r="56" spans="1:7" s="19" customFormat="1" ht="10.35" customHeight="1" x14ac:dyDescent="0.2">
      <c r="A56" s="29" t="s">
        <v>57</v>
      </c>
      <c r="B56" s="120" t="s">
        <v>11</v>
      </c>
      <c r="C56" s="121"/>
      <c r="D56" s="77">
        <v>3876353</v>
      </c>
      <c r="E56" s="45">
        <f>+D56*1.05-150000</f>
        <v>3920170.6500000004</v>
      </c>
      <c r="F56" s="45">
        <f t="shared" si="13"/>
        <v>4116179.1825000006</v>
      </c>
      <c r="G56" s="46">
        <f t="shared" si="13"/>
        <v>4321988.1416250011</v>
      </c>
    </row>
    <row r="57" spans="1:7" s="19" customFormat="1" ht="16.5" customHeight="1" x14ac:dyDescent="0.2">
      <c r="A57" s="69" t="s">
        <v>58</v>
      </c>
      <c r="B57" s="70" t="s">
        <v>12</v>
      </c>
      <c r="C57" s="61"/>
      <c r="D57" s="77">
        <f>SUM(D58:D61)</f>
        <v>197886</v>
      </c>
      <c r="E57" s="45">
        <f>SUM(E58:E61)</f>
        <v>207360.30000000002</v>
      </c>
      <c r="F57" s="45">
        <f>SUM(F58:F61)</f>
        <v>217728.31500000003</v>
      </c>
      <c r="G57" s="46">
        <f>SUM(G58:G61)</f>
        <v>228614.73075000005</v>
      </c>
    </row>
    <row r="58" spans="1:7" s="18" customFormat="1" ht="10.35" customHeight="1" x14ac:dyDescent="0.2">
      <c r="A58" s="58"/>
      <c r="B58" s="1" t="s">
        <v>46</v>
      </c>
      <c r="C58" s="8" t="s">
        <v>78</v>
      </c>
      <c r="D58" s="78">
        <v>0</v>
      </c>
      <c r="E58" s="42"/>
      <c r="F58" s="42"/>
      <c r="G58" s="43"/>
    </row>
    <row r="59" spans="1:7" s="18" customFormat="1" ht="10.35" customHeight="1" x14ac:dyDescent="0.2">
      <c r="A59" s="58"/>
      <c r="B59" s="1" t="s">
        <v>47</v>
      </c>
      <c r="C59" s="8" t="s">
        <v>79</v>
      </c>
      <c r="D59" s="78">
        <v>400</v>
      </c>
      <c r="E59" s="42"/>
      <c r="F59" s="42"/>
      <c r="G59" s="43"/>
    </row>
    <row r="60" spans="1:7" s="18" customFormat="1" ht="10.35" customHeight="1" x14ac:dyDescent="0.2">
      <c r="A60" s="58"/>
      <c r="B60" s="1" t="s">
        <v>48</v>
      </c>
      <c r="C60" s="8" t="s">
        <v>80</v>
      </c>
      <c r="D60" s="78">
        <v>189486</v>
      </c>
      <c r="E60" s="42">
        <f t="shared" ref="E60:G61" si="14">+D60*1.05</f>
        <v>198960.30000000002</v>
      </c>
      <c r="F60" s="42">
        <f t="shared" si="14"/>
        <v>208908.31500000003</v>
      </c>
      <c r="G60" s="43">
        <f t="shared" si="14"/>
        <v>219353.73075000005</v>
      </c>
    </row>
    <row r="61" spans="1:7" s="18" customFormat="1" ht="10.35" customHeight="1" x14ac:dyDescent="0.2">
      <c r="A61" s="58"/>
      <c r="B61" s="1" t="s">
        <v>49</v>
      </c>
      <c r="C61" s="8" t="s">
        <v>81</v>
      </c>
      <c r="D61" s="78">
        <v>8000</v>
      </c>
      <c r="E61" s="42">
        <f t="shared" si="14"/>
        <v>8400</v>
      </c>
      <c r="F61" s="42">
        <f t="shared" si="14"/>
        <v>8820</v>
      </c>
      <c r="G61" s="43">
        <f t="shared" si="14"/>
        <v>9261</v>
      </c>
    </row>
    <row r="62" spans="1:7" s="68" customFormat="1" ht="21.75" customHeight="1" x14ac:dyDescent="0.2">
      <c r="A62" s="71" t="s">
        <v>60</v>
      </c>
      <c r="B62" s="109" t="s">
        <v>63</v>
      </c>
      <c r="C62" s="110"/>
      <c r="D62" s="80">
        <f>D55+D56+D57</f>
        <v>5343762</v>
      </c>
      <c r="E62" s="66">
        <f>E55+E56+E57</f>
        <v>7059472.1000000006</v>
      </c>
      <c r="F62" s="66">
        <f>F55+F56+F57</f>
        <v>7412445.705000001</v>
      </c>
      <c r="G62" s="67">
        <f>G55+G56+G57</f>
        <v>7783067.9902500017</v>
      </c>
    </row>
    <row r="63" spans="1:7" s="22" customFormat="1" ht="20.25" customHeight="1" x14ac:dyDescent="0.2">
      <c r="A63" s="111" t="s">
        <v>27</v>
      </c>
      <c r="B63" s="112"/>
      <c r="C63" s="113"/>
      <c r="D63" s="81">
        <f>D54+D62</f>
        <v>53354644</v>
      </c>
      <c r="E63" s="48">
        <f>E54+E62</f>
        <v>57539530.200000003</v>
      </c>
      <c r="F63" s="48">
        <f>F54+F62</f>
        <v>60416506.710000001</v>
      </c>
      <c r="G63" s="49">
        <f>G54+G62</f>
        <v>63437332.04550001</v>
      </c>
    </row>
    <row r="64" spans="1:7" s="19" customFormat="1" ht="19.5" customHeight="1" x14ac:dyDescent="0.2">
      <c r="A64" s="29" t="s">
        <v>64</v>
      </c>
      <c r="B64" s="74" t="s">
        <v>13</v>
      </c>
      <c r="C64" s="75"/>
      <c r="D64" s="77"/>
      <c r="E64" s="45"/>
      <c r="F64" s="45"/>
      <c r="G64" s="46"/>
    </row>
    <row r="65" spans="1:7" s="18" customFormat="1" ht="10.35" customHeight="1" x14ac:dyDescent="0.2">
      <c r="A65" s="28"/>
      <c r="B65" s="1" t="s">
        <v>46</v>
      </c>
      <c r="C65" s="8" t="s">
        <v>22</v>
      </c>
      <c r="D65" s="78">
        <v>2000000</v>
      </c>
      <c r="E65" s="42">
        <v>2000000</v>
      </c>
      <c r="F65" s="42">
        <v>2000000</v>
      </c>
      <c r="G65" s="43">
        <v>2000000</v>
      </c>
    </row>
    <row r="66" spans="1:7" s="18" customFormat="1" ht="10.35" customHeight="1" x14ac:dyDescent="0.2">
      <c r="A66" s="28"/>
      <c r="B66" s="1" t="s">
        <v>47</v>
      </c>
      <c r="C66" s="8" t="s">
        <v>23</v>
      </c>
      <c r="D66" s="78"/>
      <c r="E66" s="42"/>
      <c r="F66" s="42"/>
      <c r="G66" s="43"/>
    </row>
    <row r="67" spans="1:7" s="18" customFormat="1" ht="10.35" customHeight="1" x14ac:dyDescent="0.2">
      <c r="A67" s="28"/>
      <c r="B67" s="1" t="s">
        <v>48</v>
      </c>
      <c r="C67" s="8" t="s">
        <v>33</v>
      </c>
      <c r="D67" s="78"/>
      <c r="E67" s="42"/>
      <c r="F67" s="42"/>
      <c r="G67" s="43"/>
    </row>
    <row r="68" spans="1:7" s="18" customFormat="1" ht="10.35" customHeight="1" x14ac:dyDescent="0.2">
      <c r="A68" s="28"/>
      <c r="B68" s="1" t="s">
        <v>49</v>
      </c>
      <c r="C68" s="8" t="s">
        <v>24</v>
      </c>
      <c r="D68" s="78"/>
      <c r="E68" s="42"/>
      <c r="F68" s="42"/>
      <c r="G68" s="43"/>
    </row>
    <row r="69" spans="1:7" s="18" customFormat="1" ht="9.75" customHeight="1" x14ac:dyDescent="0.2">
      <c r="A69" s="28"/>
      <c r="B69" s="1" t="s">
        <v>61</v>
      </c>
      <c r="C69" s="8" t="s">
        <v>37</v>
      </c>
      <c r="D69" s="78"/>
      <c r="E69" s="42"/>
      <c r="F69" s="42"/>
      <c r="G69" s="43"/>
    </row>
    <row r="70" spans="1:7" s="22" customFormat="1" ht="20.25" customHeight="1" x14ac:dyDescent="0.2">
      <c r="A70" s="31" t="s">
        <v>28</v>
      </c>
      <c r="B70" s="73"/>
      <c r="C70" s="10"/>
      <c r="D70" s="81">
        <f>SUM(D65:D69)</f>
        <v>2000000</v>
      </c>
      <c r="E70" s="48">
        <f>SUM(E65:E69)</f>
        <v>2000000</v>
      </c>
      <c r="F70" s="48">
        <f>SUM(F65:F69)</f>
        <v>2000000</v>
      </c>
      <c r="G70" s="49">
        <f>SUM(G65:G69)</f>
        <v>2000000</v>
      </c>
    </row>
    <row r="71" spans="1:7" s="23" customFormat="1" ht="37.5" customHeight="1" thickBot="1" x14ac:dyDescent="0.25">
      <c r="A71" s="33" t="s">
        <v>6</v>
      </c>
      <c r="B71" s="27"/>
      <c r="C71" s="83"/>
      <c r="D71" s="82">
        <f>D63+D70</f>
        <v>55354644</v>
      </c>
      <c r="E71" s="51">
        <f>E63+E70</f>
        <v>59539530.200000003</v>
      </c>
      <c r="F71" s="51">
        <f>F63+F70</f>
        <v>62416506.710000001</v>
      </c>
      <c r="G71" s="52">
        <f>G63+G70</f>
        <v>65437332.04550001</v>
      </c>
    </row>
    <row r="73" spans="1:7" ht="12.75" hidden="1" x14ac:dyDescent="0.2">
      <c r="C73" s="24" t="s">
        <v>41</v>
      </c>
    </row>
    <row r="74" spans="1:7" ht="12.75" hidden="1" x14ac:dyDescent="0.2">
      <c r="C74" s="25" t="s">
        <v>42</v>
      </c>
    </row>
    <row r="75" spans="1:7" ht="12.75" hidden="1" x14ac:dyDescent="0.2">
      <c r="C75" s="26" t="s">
        <v>43</v>
      </c>
    </row>
    <row r="76" spans="1:7" x14ac:dyDescent="0.2">
      <c r="D76" s="55">
        <f>D41-D71</f>
        <v>0</v>
      </c>
      <c r="E76" s="55">
        <f t="shared" ref="E76:G76" si="15">E41-E71</f>
        <v>-0.20000000298023224</v>
      </c>
      <c r="F76" s="55">
        <f t="shared" si="15"/>
        <v>-0.21000000089406967</v>
      </c>
      <c r="G76" s="55">
        <f t="shared" si="15"/>
        <v>-0.22050000727176666</v>
      </c>
    </row>
    <row r="80" spans="1:7" x14ac:dyDescent="0.2">
      <c r="G80" s="55"/>
    </row>
    <row r="81" spans="4:7" x14ac:dyDescent="0.2">
      <c r="D81" s="55">
        <f>D41-D71</f>
        <v>0</v>
      </c>
      <c r="E81" s="55">
        <v>0</v>
      </c>
      <c r="F81" s="55">
        <f>F41-F71</f>
        <v>-0.21000000089406967</v>
      </c>
      <c r="G81" s="55">
        <v>0</v>
      </c>
    </row>
    <row r="83" spans="4:7" x14ac:dyDescent="0.2">
      <c r="G83" s="56"/>
    </row>
  </sheetData>
  <mergeCells count="23">
    <mergeCell ref="A9:C9"/>
    <mergeCell ref="B22:C22"/>
    <mergeCell ref="A63:C63"/>
    <mergeCell ref="A41:C41"/>
    <mergeCell ref="A42:C42"/>
    <mergeCell ref="B43:C43"/>
    <mergeCell ref="B44:C44"/>
    <mergeCell ref="B45:C45"/>
    <mergeCell ref="B55:C55"/>
    <mergeCell ref="B54:C54"/>
    <mergeCell ref="B46:C46"/>
    <mergeCell ref="B56:C56"/>
    <mergeCell ref="B62:C62"/>
    <mergeCell ref="B47:C47"/>
    <mergeCell ref="A2:G2"/>
    <mergeCell ref="F7:F8"/>
    <mergeCell ref="G7:G8"/>
    <mergeCell ref="A7:C8"/>
    <mergeCell ref="E7:E8"/>
    <mergeCell ref="D6:G6"/>
    <mergeCell ref="A3:G3"/>
    <mergeCell ref="A6:C6"/>
    <mergeCell ref="D7:D8"/>
  </mergeCells>
  <printOptions horizontalCentered="1"/>
  <pageMargins left="0.62992125984251968" right="0.39370078740157483" top="0.55118110236220474" bottom="0.59055118110236227" header="0.19685039370078741" footer="0.19685039370078741"/>
  <pageSetup paperSize="9" scale="68" firstPageNumber="126" orientation="portrait" useFirstPageNumber="1" r:id="rId1"/>
  <headerFooter alignWithMargins="0">
    <oddHeader xml:space="preserve">&amp;R&amp;"Times New Roman,Normál"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Gördülő tervezés</vt:lpstr>
      <vt:lpstr>Munka1</vt:lpstr>
      <vt:lpstr>'Gördülő tervezés'!Nyomtatási_cím</vt:lpstr>
      <vt:lpstr>'Gördülő tervezés'!Nyomtatási_terület</vt:lpstr>
    </vt:vector>
  </TitlesOfParts>
  <Company>bpxiiiker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liczekpeter</dc:creator>
  <cp:lastModifiedBy>Lévai Tamás</cp:lastModifiedBy>
  <cp:lastPrinted>2025-02-13T14:07:15Z</cp:lastPrinted>
  <dcterms:created xsi:type="dcterms:W3CDTF">2009-12-14T10:24:33Z</dcterms:created>
  <dcterms:modified xsi:type="dcterms:W3CDTF">2025-02-13T14:07:22Z</dcterms:modified>
</cp:coreProperties>
</file>