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itkarsag\_ARCHÍVUM\EBP\2022\"/>
    </mc:Choice>
  </mc:AlternateContent>
  <xr:revisionPtr revIDLastSave="0" documentId="8_{4E78DF83-5C27-4FED-A800-FD1DE4DECF9A}" xr6:coauthVersionLast="36" xr6:coauthVersionMax="36" xr10:uidLastSave="{00000000-0000-0000-0000-000000000000}"/>
  <bookViews>
    <workbookView xWindow="0" yWindow="0" windowWidth="28800" windowHeight="12375" activeTab="5" xr2:uid="{5B5B0D1D-BD54-435F-B53F-965C5284EF87}"/>
  </bookViews>
  <sheets>
    <sheet name="Összegzés" sheetId="5" r:id="rId1"/>
    <sheet name="Ingatlan beruházás" sheetId="1" r:id="rId2"/>
    <sheet name="Ingatlan felújítás" sheetId="2" r:id="rId3"/>
    <sheet name="Informatika" sheetId="6" r:id="rId4"/>
    <sheet name="Orvosi műszer" sheetId="7" r:id="rId5"/>
    <sheet name="Mobiliák" sheetId="8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8" l="1"/>
  <c r="G3" i="8" l="1"/>
  <c r="H3" i="8" s="1"/>
  <c r="G4" i="8"/>
  <c r="H4" i="8" s="1"/>
  <c r="G5" i="8"/>
  <c r="H5" i="8" s="1"/>
  <c r="I5" i="8" s="1"/>
  <c r="G6" i="8"/>
  <c r="H6" i="8" s="1"/>
  <c r="I6" i="8" s="1"/>
  <c r="G18" i="8"/>
  <c r="H18" i="8" s="1"/>
  <c r="G19" i="8"/>
  <c r="H19" i="8" s="1"/>
  <c r="G31" i="8"/>
  <c r="H31" i="8" s="1"/>
  <c r="I31" i="8" s="1"/>
  <c r="G22" i="8"/>
  <c r="H22" i="8" s="1"/>
  <c r="I22" i="8" s="1"/>
  <c r="G23" i="8"/>
  <c r="H23" i="8" s="1"/>
  <c r="G24" i="8"/>
  <c r="H24" i="8" s="1"/>
  <c r="G13" i="8"/>
  <c r="H13" i="8" s="1"/>
  <c r="I13" i="8" s="1"/>
  <c r="G30" i="8"/>
  <c r="H30" i="8" s="1"/>
  <c r="I30" i="8" s="1"/>
  <c r="G7" i="8"/>
  <c r="H7" i="8" s="1"/>
  <c r="G8" i="8"/>
  <c r="H8" i="8" s="1"/>
  <c r="G33" i="8"/>
  <c r="H33" i="8" s="1"/>
  <c r="I33" i="8" s="1"/>
  <c r="G20" i="8"/>
  <c r="H20" i="8" s="1"/>
  <c r="G25" i="8"/>
  <c r="H25" i="8" s="1"/>
  <c r="I25" i="8" s="1"/>
  <c r="G26" i="8"/>
  <c r="H26" i="8" s="1"/>
  <c r="I26" i="8" s="1"/>
  <c r="G14" i="8"/>
  <c r="H14" i="8" s="1"/>
  <c r="G15" i="8"/>
  <c r="H15" i="8" s="1"/>
  <c r="G29" i="8"/>
  <c r="H29" i="8" s="1"/>
  <c r="I29" i="8" s="1"/>
  <c r="G9" i="8"/>
  <c r="H9" i="8" s="1"/>
  <c r="I9" i="8" s="1"/>
  <c r="G10" i="8"/>
  <c r="H10" i="8" s="1"/>
  <c r="G11" i="8"/>
  <c r="H11" i="8" s="1"/>
  <c r="G34" i="8"/>
  <c r="H34" i="8" s="1"/>
  <c r="I34" i="8" s="1"/>
  <c r="G21" i="8"/>
  <c r="H21" i="8" s="1"/>
  <c r="I21" i="8" s="1"/>
  <c r="G32" i="8"/>
  <c r="H32" i="8" s="1"/>
  <c r="I32" i="8" s="1"/>
  <c r="G27" i="8"/>
  <c r="G28" i="8"/>
  <c r="H28" i="8" s="1"/>
  <c r="G16" i="8"/>
  <c r="H16" i="8" s="1"/>
  <c r="I16" i="8" s="1"/>
  <c r="G17" i="8"/>
  <c r="H17" i="8" s="1"/>
  <c r="G12" i="8"/>
  <c r="H12" i="8" s="1"/>
  <c r="I12" i="8" s="1"/>
  <c r="G42" i="8"/>
  <c r="H42" i="8" s="1"/>
  <c r="G52" i="8"/>
  <c r="H52" i="8" s="1"/>
  <c r="G56" i="8"/>
  <c r="H56" i="8" s="1"/>
  <c r="I56" i="8" s="1"/>
  <c r="G35" i="8"/>
  <c r="H35" i="8" s="1"/>
  <c r="I35" i="8" s="1"/>
  <c r="G48" i="8"/>
  <c r="H48" i="8" s="1"/>
  <c r="G59" i="8"/>
  <c r="H59" i="8" s="1"/>
  <c r="G57" i="8"/>
  <c r="H57" i="8" s="1"/>
  <c r="G36" i="8"/>
  <c r="H36" i="8" s="1"/>
  <c r="G37" i="8"/>
  <c r="H37" i="8" s="1"/>
  <c r="I37" i="8" s="1"/>
  <c r="G38" i="8"/>
  <c r="H38" i="8" s="1"/>
  <c r="I38" i="8" s="1"/>
  <c r="G39" i="8"/>
  <c r="H39" i="8" s="1"/>
  <c r="G49" i="8"/>
  <c r="H49" i="8" s="1"/>
  <c r="G50" i="8"/>
  <c r="H50" i="8" s="1"/>
  <c r="I50" i="8" s="1"/>
  <c r="G43" i="8"/>
  <c r="G44" i="8"/>
  <c r="H44" i="8" s="1"/>
  <c r="G45" i="8"/>
  <c r="H45" i="8" s="1"/>
  <c r="I45" i="8" s="1"/>
  <c r="G46" i="8"/>
  <c r="H46" i="8" s="1"/>
  <c r="I46" i="8" s="1"/>
  <c r="G60" i="8"/>
  <c r="H60" i="8" s="1"/>
  <c r="G61" i="8"/>
  <c r="H61" i="8" s="1"/>
  <c r="G62" i="8"/>
  <c r="H62" i="8" s="1"/>
  <c r="I62" i="8" s="1"/>
  <c r="G63" i="8"/>
  <c r="H63" i="8" s="1"/>
  <c r="I63" i="8" s="1"/>
  <c r="G64" i="8"/>
  <c r="H64" i="8" s="1"/>
  <c r="G53" i="8"/>
  <c r="H53" i="8" s="1"/>
  <c r="G71" i="8"/>
  <c r="H71" i="8" s="1"/>
  <c r="I71" i="8" s="1"/>
  <c r="G58" i="8"/>
  <c r="H58" i="8" s="1"/>
  <c r="G40" i="8"/>
  <c r="H40" i="8" s="1"/>
  <c r="I40" i="8" s="1"/>
  <c r="G41" i="8"/>
  <c r="H41" i="8" s="1"/>
  <c r="G51" i="8"/>
  <c r="H51" i="8" s="1"/>
  <c r="G47" i="8"/>
  <c r="H47" i="8" s="1"/>
  <c r="G65" i="8"/>
  <c r="H65" i="8" s="1"/>
  <c r="G66" i="8"/>
  <c r="H66" i="8" s="1"/>
  <c r="I66" i="8" s="1"/>
  <c r="G67" i="8"/>
  <c r="H67" i="8" s="1"/>
  <c r="I67" i="8" s="1"/>
  <c r="G68" i="8"/>
  <c r="H68" i="8" s="1"/>
  <c r="G69" i="8"/>
  <c r="H69" i="8" s="1"/>
  <c r="G70" i="8"/>
  <c r="H70" i="8" s="1"/>
  <c r="I70" i="8" s="1"/>
  <c r="G54" i="8"/>
  <c r="H54" i="8" s="1"/>
  <c r="I54" i="8" s="1"/>
  <c r="G55" i="8"/>
  <c r="H55" i="8" s="1"/>
  <c r="H2" i="7"/>
  <c r="G2" i="8"/>
  <c r="H2" i="8" s="1"/>
  <c r="I2" i="8" l="1"/>
  <c r="I69" i="8"/>
  <c r="I51" i="8"/>
  <c r="I60" i="8"/>
  <c r="I39" i="8"/>
  <c r="I48" i="8"/>
  <c r="I17" i="8"/>
  <c r="I14" i="8"/>
  <c r="G72" i="8"/>
  <c r="B6" i="5" s="1"/>
  <c r="B7" i="5" s="1"/>
  <c r="I65" i="8"/>
  <c r="H43" i="8"/>
  <c r="I43" i="8" s="1"/>
  <c r="H27" i="8"/>
  <c r="I7" i="8"/>
  <c r="I18" i="8"/>
  <c r="I64" i="8"/>
  <c r="I57" i="8"/>
  <c r="I42" i="8"/>
  <c r="I10" i="8"/>
  <c r="I23" i="8"/>
  <c r="I3" i="8"/>
  <c r="I41" i="8"/>
  <c r="I44" i="8"/>
  <c r="I59" i="8"/>
  <c r="I52" i="8"/>
  <c r="I28" i="8"/>
  <c r="I11" i="8"/>
  <c r="I15" i="8"/>
  <c r="I20" i="8"/>
  <c r="I8" i="8"/>
  <c r="I24" i="8"/>
  <c r="I19" i="8"/>
  <c r="I4" i="8"/>
  <c r="I55" i="8"/>
  <c r="I68" i="8"/>
  <c r="I47" i="8"/>
  <c r="I58" i="8"/>
  <c r="I53" i="8"/>
  <c r="I61" i="8"/>
  <c r="I49" i="8"/>
  <c r="I36" i="8"/>
  <c r="H72" i="8" l="1"/>
  <c r="C6" i="5" s="1"/>
  <c r="C7" i="5" s="1"/>
  <c r="I27" i="8"/>
  <c r="D6" i="5" s="1"/>
  <c r="D7" i="5" s="1"/>
  <c r="G21" i="6" l="1"/>
  <c r="F21" i="6"/>
  <c r="H12" i="2"/>
  <c r="C5" i="5"/>
  <c r="D5" i="5"/>
  <c r="B5" i="5"/>
  <c r="F57" i="7"/>
  <c r="G57" i="7" s="1"/>
  <c r="F56" i="7"/>
  <c r="F55" i="7"/>
  <c r="F54" i="7"/>
  <c r="G54" i="7" s="1"/>
  <c r="H54" i="7" s="1"/>
  <c r="F53" i="7"/>
  <c r="G53" i="7" s="1"/>
  <c r="H53" i="7" s="1"/>
  <c r="F52" i="7"/>
  <c r="F51" i="7"/>
  <c r="F50" i="7"/>
  <c r="G50" i="7" s="1"/>
  <c r="H50" i="7" s="1"/>
  <c r="F49" i="7"/>
  <c r="G49" i="7" s="1"/>
  <c r="H49" i="7" s="1"/>
  <c r="F48" i="7"/>
  <c r="F47" i="7"/>
  <c r="F46" i="7"/>
  <c r="G46" i="7" s="1"/>
  <c r="H46" i="7" s="1"/>
  <c r="F45" i="7"/>
  <c r="G45" i="7" s="1"/>
  <c r="H45" i="7" s="1"/>
  <c r="F44" i="7"/>
  <c r="F43" i="7"/>
  <c r="F42" i="7"/>
  <c r="G42" i="7" s="1"/>
  <c r="H42" i="7" s="1"/>
  <c r="F41" i="7"/>
  <c r="G41" i="7" s="1"/>
  <c r="H41" i="7" s="1"/>
  <c r="F40" i="7"/>
  <c r="F39" i="7"/>
  <c r="F38" i="7"/>
  <c r="G38" i="7" s="1"/>
  <c r="H38" i="7" s="1"/>
  <c r="F37" i="7"/>
  <c r="G37" i="7" s="1"/>
  <c r="H37" i="7" s="1"/>
  <c r="F36" i="7"/>
  <c r="F35" i="7"/>
  <c r="F34" i="7"/>
  <c r="G34" i="7" s="1"/>
  <c r="H34" i="7" s="1"/>
  <c r="F33" i="7"/>
  <c r="G33" i="7" s="1"/>
  <c r="H33" i="7" s="1"/>
  <c r="F32" i="7"/>
  <c r="F31" i="7"/>
  <c r="F30" i="7"/>
  <c r="G30" i="7" s="1"/>
  <c r="H30" i="7" s="1"/>
  <c r="F29" i="7"/>
  <c r="G29" i="7" s="1"/>
  <c r="H29" i="7" s="1"/>
  <c r="F28" i="7"/>
  <c r="F27" i="7"/>
  <c r="F26" i="7"/>
  <c r="G26" i="7" s="1"/>
  <c r="H26" i="7" s="1"/>
  <c r="F25" i="7"/>
  <c r="G25" i="7" s="1"/>
  <c r="H25" i="7" s="1"/>
  <c r="F24" i="7"/>
  <c r="F23" i="7"/>
  <c r="F22" i="7"/>
  <c r="G22" i="7" s="1"/>
  <c r="H22" i="7" s="1"/>
  <c r="G21" i="7"/>
  <c r="H21" i="7" s="1"/>
  <c r="F21" i="7"/>
  <c r="F20" i="7"/>
  <c r="F19" i="7"/>
  <c r="F18" i="7"/>
  <c r="G18" i="7" s="1"/>
  <c r="H18" i="7" s="1"/>
  <c r="F17" i="7"/>
  <c r="G17" i="7" s="1"/>
  <c r="H17" i="7" s="1"/>
  <c r="F16" i="7"/>
  <c r="F15" i="7"/>
  <c r="F14" i="7"/>
  <c r="G14" i="7" s="1"/>
  <c r="H14" i="7" s="1"/>
  <c r="F13" i="7"/>
  <c r="G13" i="7" s="1"/>
  <c r="H13" i="7" s="1"/>
  <c r="F12" i="7"/>
  <c r="F11" i="7"/>
  <c r="F10" i="7"/>
  <c r="G10" i="7" s="1"/>
  <c r="H10" i="7" s="1"/>
  <c r="F9" i="7"/>
  <c r="G9" i="7" s="1"/>
  <c r="H9" i="7" s="1"/>
  <c r="F8" i="7"/>
  <c r="F7" i="7"/>
  <c r="F6" i="7"/>
  <c r="G6" i="7" s="1"/>
  <c r="F5" i="7"/>
  <c r="G5" i="7" s="1"/>
  <c r="H5" i="7" s="1"/>
  <c r="F4" i="7"/>
  <c r="F3" i="7"/>
  <c r="F2" i="7"/>
  <c r="H57" i="7" l="1"/>
  <c r="H6" i="7"/>
  <c r="G4" i="7"/>
  <c r="H4" i="7" s="1"/>
  <c r="G12" i="7"/>
  <c r="H12" i="7" s="1"/>
  <c r="G16" i="7"/>
  <c r="H16" i="7"/>
  <c r="G8" i="7"/>
  <c r="H8" i="7" s="1"/>
  <c r="G20" i="7"/>
  <c r="H20" i="7" s="1"/>
  <c r="G24" i="7"/>
  <c r="H24" i="7" s="1"/>
  <c r="G28" i="7"/>
  <c r="H28" i="7" s="1"/>
  <c r="G32" i="7"/>
  <c r="H32" i="7" s="1"/>
  <c r="G36" i="7"/>
  <c r="H36" i="7" s="1"/>
  <c r="G40" i="7"/>
  <c r="H40" i="7" s="1"/>
  <c r="G44" i="7"/>
  <c r="H44" i="7" s="1"/>
  <c r="G48" i="7"/>
  <c r="H48" i="7" s="1"/>
  <c r="G52" i="7"/>
  <c r="H52" i="7" s="1"/>
  <c r="G56" i="7"/>
  <c r="H56" i="7" s="1"/>
  <c r="G3" i="7"/>
  <c r="H3" i="7" s="1"/>
  <c r="G7" i="7"/>
  <c r="H7" i="7" s="1"/>
  <c r="G11" i="7"/>
  <c r="H11" i="7" s="1"/>
  <c r="G15" i="7"/>
  <c r="H15" i="7" s="1"/>
  <c r="G19" i="7"/>
  <c r="H19" i="7" s="1"/>
  <c r="G23" i="7"/>
  <c r="H23" i="7" s="1"/>
  <c r="G27" i="7"/>
  <c r="H27" i="7" s="1"/>
  <c r="G31" i="7"/>
  <c r="H31" i="7" s="1"/>
  <c r="G35" i="7"/>
  <c r="H35" i="7" s="1"/>
  <c r="G39" i="7"/>
  <c r="H39" i="7" s="1"/>
  <c r="G43" i="7"/>
  <c r="H43" i="7" s="1"/>
  <c r="G47" i="7"/>
  <c r="H47" i="7" s="1"/>
  <c r="G51" i="7"/>
  <c r="H51" i="7" s="1"/>
  <c r="G55" i="7"/>
  <c r="H55" i="7" s="1"/>
  <c r="G2" i="7"/>
  <c r="E20" i="6" l="1"/>
  <c r="G20" i="6" s="1"/>
  <c r="F20" i="6" s="1"/>
  <c r="E19" i="6"/>
  <c r="G19" i="6" s="1"/>
  <c r="F19" i="6" s="1"/>
  <c r="E18" i="6"/>
  <c r="G18" i="6" s="1"/>
  <c r="F18" i="6" s="1"/>
  <c r="E17" i="6"/>
  <c r="G17" i="6" s="1"/>
  <c r="F17" i="6" s="1"/>
  <c r="E16" i="6"/>
  <c r="G16" i="6" s="1"/>
  <c r="F16" i="6" s="1"/>
  <c r="E15" i="6"/>
  <c r="G15" i="6" s="1"/>
  <c r="F15" i="6" s="1"/>
  <c r="E14" i="6"/>
  <c r="G14" i="6" s="1"/>
  <c r="F14" i="6" s="1"/>
  <c r="E13" i="6"/>
  <c r="G13" i="6" s="1"/>
  <c r="F13" i="6" s="1"/>
  <c r="E12" i="6"/>
  <c r="G12" i="6" s="1"/>
  <c r="F12" i="6" s="1"/>
  <c r="E11" i="6"/>
  <c r="G11" i="6" s="1"/>
  <c r="F11" i="6" s="1"/>
  <c r="E10" i="6"/>
  <c r="G10" i="6" s="1"/>
  <c r="F10" i="6" s="1"/>
  <c r="E9" i="6"/>
  <c r="E8" i="6"/>
  <c r="G8" i="6" s="1"/>
  <c r="F8" i="6" s="1"/>
  <c r="E7" i="6"/>
  <c r="G7" i="6" s="1"/>
  <c r="F7" i="6" s="1"/>
  <c r="E6" i="6"/>
  <c r="G6" i="6" s="1"/>
  <c r="F6" i="6" s="1"/>
  <c r="E5" i="6"/>
  <c r="G5" i="6" s="1"/>
  <c r="F5" i="6" s="1"/>
  <c r="E4" i="6"/>
  <c r="G4" i="6" s="1"/>
  <c r="F4" i="6" s="1"/>
  <c r="E3" i="6"/>
  <c r="G3" i="6" s="1"/>
  <c r="F3" i="6" s="1"/>
  <c r="E2" i="6"/>
  <c r="E21" i="6" l="1"/>
  <c r="B4" i="5" s="1"/>
  <c r="G2" i="6"/>
  <c r="G9" i="6"/>
  <c r="D4" i="5" l="1"/>
  <c r="F9" i="6"/>
  <c r="F2" i="6"/>
  <c r="C4" i="5" l="1"/>
  <c r="F6" i="2" l="1"/>
  <c r="G6" i="2" s="1"/>
  <c r="H6" i="2" s="1"/>
  <c r="F11" i="2"/>
  <c r="G11" i="2"/>
  <c r="H11" i="2"/>
  <c r="F5" i="2"/>
  <c r="G5" i="2" s="1"/>
  <c r="H5" i="2" s="1"/>
  <c r="F4" i="1"/>
  <c r="G4" i="1" s="1"/>
  <c r="H4" i="1" s="1"/>
  <c r="F9" i="2"/>
  <c r="G9" i="2" s="1"/>
  <c r="H9" i="2" s="1"/>
  <c r="F8" i="2"/>
  <c r="G8" i="2" s="1"/>
  <c r="H8" i="2" s="1"/>
  <c r="F7" i="2"/>
  <c r="F4" i="2"/>
  <c r="G4" i="2" s="1"/>
  <c r="H4" i="2" s="1"/>
  <c r="F3" i="1"/>
  <c r="G3" i="1"/>
  <c r="H3" i="1"/>
  <c r="G7" i="2" l="1"/>
  <c r="H7" i="2" s="1"/>
  <c r="F2" i="2" l="1"/>
  <c r="G2" i="2" l="1"/>
  <c r="H2" i="2" l="1"/>
  <c r="F10" i="2"/>
  <c r="F3" i="2"/>
  <c r="F2" i="1"/>
  <c r="F5" i="1" s="1"/>
  <c r="G10" i="2" l="1"/>
  <c r="H10" i="2" s="1"/>
  <c r="F12" i="2"/>
  <c r="B3" i="5"/>
  <c r="G2" i="1"/>
  <c r="G5" i="1" s="1"/>
  <c r="B2" i="5"/>
  <c r="G3" i="2"/>
  <c r="G12" i="2" l="1"/>
  <c r="C3" i="5" s="1"/>
  <c r="H2" i="1"/>
  <c r="H5" i="1" s="1"/>
  <c r="H3" i="2"/>
  <c r="C2" i="5"/>
  <c r="D3" i="5" l="1"/>
  <c r="D2" i="5"/>
</calcChain>
</file>

<file path=xl/sharedStrings.xml><?xml version="1.0" encoding="utf-8"?>
<sst xmlns="http://schemas.openxmlformats.org/spreadsheetml/2006/main" count="684" uniqueCount="247">
  <si>
    <t>Szervezeti egység</t>
  </si>
  <si>
    <t>Megnevezés</t>
  </si>
  <si>
    <t>Me. egys.</t>
  </si>
  <si>
    <t>Me.</t>
  </si>
  <si>
    <t>Nettó eár (Ft)</t>
  </si>
  <si>
    <t>Nettó össz ár (Ft)</t>
  </si>
  <si>
    <t>Össz ÁFA (Ft)</t>
  </si>
  <si>
    <t>Bruttó Össz ár (Ft)</t>
  </si>
  <si>
    <t>Hermina út 7.</t>
  </si>
  <si>
    <t>db</t>
  </si>
  <si>
    <t>Örs vezér tere 23.</t>
  </si>
  <si>
    <t>ÖSSZESEN:</t>
  </si>
  <si>
    <t>Hideg nyomó alapvezeték felújítása, csere</t>
  </si>
  <si>
    <t>Lapostető vízszigetelés felújítása</t>
  </si>
  <si>
    <t>A liftek fülkéiben a padló fal stb. elöregedett, az építkezések során sérült, az elektronikai panelek koszerűtlenek így működésük bizonytalan.</t>
  </si>
  <si>
    <t>Összesen:</t>
  </si>
  <si>
    <t>Ingatlan beruházás</t>
  </si>
  <si>
    <t>Ingatlan felújítás</t>
  </si>
  <si>
    <t>Nettó</t>
  </si>
  <si>
    <t>ÁFA</t>
  </si>
  <si>
    <t>Bruttó</t>
  </si>
  <si>
    <t>Indoklás</t>
  </si>
  <si>
    <t>Halasztásből eredő következmények</t>
  </si>
  <si>
    <t>Az automata tolóajtók 18 évesek, működésük bizonytalan, folyamatosan karbantartottak, de a terhelést már nem bírják.</t>
  </si>
  <si>
    <t>Bejárati automata tolóajtók komplett cseréje (beltéri)</t>
  </si>
  <si>
    <t>Akadálymentes hátsó bejárati automata tolóajtó komplett cseréje (kültéri)</t>
  </si>
  <si>
    <t>Az automata tolóajtó a legtöbb forgalmat átengedő, folyamatosan karbantartott, de a komplett csere már időszerű</t>
  </si>
  <si>
    <t>Ezen a kapun zajlik az akadálymentes betegforgalom, mivel csak itt van az épületnek rámpás megközelítése. (anyagszállítás, betegszállítás és mentős bejárat). Ha elromlik, az ellehetetleníti ezeket a forgalmakat</t>
  </si>
  <si>
    <t>Secunder hőközpontban golyós csapok cseréje (55 db)</t>
  </si>
  <si>
    <t xml:space="preserve">Végleges tönktremenetük esetén nyított állapotban kell rögzíteni, mert zárt állapotban ellehetelenítik a rendelő működését. A nyitott állapotban rögzítés nagyarányú fűtési energiaveszteséggel jár. </t>
  </si>
  <si>
    <t>Hátsó automata kapu komplett cseréje</t>
  </si>
  <si>
    <t>Ha a csőszakaszok már továbblyukadnak, nem tudjuk vízzel ellátni az épület mintegy felét, az összes itt működő szakrendelést.</t>
  </si>
  <si>
    <t>Liftfelújítás komplett (vezérléscsere, ellensúlycsere, fülkefelújítás)</t>
  </si>
  <si>
    <t>Ősrégi fali WC-tartályos megoldásban működnek az elöregedett fajanszok</t>
  </si>
  <si>
    <t>Betegvizesblokkok felújítása, festés, burkolatcsere, fajanszcsere, strangcsere stb.</t>
  </si>
  <si>
    <t>Korszerű öblítési rendszer kiépítése, új fajanszok csaptelepek és burkolatokkal Ezzel a betegek komfortérzetét növeljük</t>
  </si>
  <si>
    <t>A vezeték állapota kétségessé teszi az épület egy részének vízellátását, cseréje szükséges.</t>
  </si>
  <si>
    <t>A bejáratok körül a levált vakolat javítása, klinker téglaburkolat tisztítása időszerű.</t>
  </si>
  <si>
    <t>A Szakrendelő homlokzati kéregpaneleinek festése porlik, elöregedett, az épület elhanyagolt látványt nyújt. A felület felújítása elengedhetetlen</t>
  </si>
  <si>
    <t>A felület víztaszító képességének (festés) hiánya károsítja a betonszerkezetet, fagy esetén nagyobb károsodás is bekövetkezhet</t>
  </si>
  <si>
    <t>Homlokzati parapetpanelek újrafestése   (580 m2  )</t>
  </si>
  <si>
    <t>Betegliftek fülkefelújítása, vezérlés</t>
  </si>
  <si>
    <t>Az automata tolóajtó a legtöbb forgalmat átengedő szerkezet, folyamatosan karbantartott, de a komplett csere már időszerűvé vált</t>
  </si>
  <si>
    <t>Gazdaságtalan a működtetés. A gázüzemű régi kazán nem energiahatékony, az egyik kazán már le is állt, javíthatatlan</t>
  </si>
  <si>
    <t>Az elavult, 30 éves gázüzemű berendezések cseréje, felújítása időszerű</t>
  </si>
  <si>
    <t>Elavult berendezés cseréje időszerű. Működése bizonytalan, sok a liftmegállás.</t>
  </si>
  <si>
    <t>Alagsori lépcsőhöz korlátok kialakítása</t>
  </si>
  <si>
    <t>Amennyiben véglegesen elromlik a mozgássérültek egészségügyi ellátása nem valósítható meg. A vertikális közlekedés csak lépcsőn lehetséges</t>
  </si>
  <si>
    <t>Az alagsorban található gyógtornateremhez is a lift közlekedik, a sok liftprobléma miatt sokszor csak lépcsőn jutghat le a bottal közlekedő, mivel a korlát hiányos.</t>
  </si>
  <si>
    <t>A földszint és az alagsor között i szakaszon nincs kapaszkodási lehetőség, ha a lift éppen nem működik.</t>
  </si>
  <si>
    <t>Balesetveszélyes a potyogó homlokzati vakolat, a téglák is lazulnak.</t>
  </si>
  <si>
    <t>Homlokzatfelújítás a főbejárat környezetében</t>
  </si>
  <si>
    <t>A keringtető szivattyúk  környezetében lévő golyós csapok mozdíthatatlanok, a fűtés és melegvíz biztosítására ezeket mozgatni kell tudni</t>
  </si>
  <si>
    <t>Nem tudjuk szabályozni az épületben a fűtést és a melegvízáramlást, az összes itt működő szakrendelésen ez gondot okoz</t>
  </si>
  <si>
    <t>A lapostető vízszigetelésének felújítását be kell fejezni. A szigetelés majdnem 40 éves, több helyen szakadt, minden esőzéskor beázások vannak. A hiányzó szakaszt le kell szigetelni.</t>
  </si>
  <si>
    <t xml:space="preserve">A beázások sok milliós érékű berendezést veszélyeztetnek. A hőszigetelő réteg is ázik ezáltal, így feladatát nem teljesíti, magas energiafelhasználást generál. </t>
  </si>
  <si>
    <t>Higiénia és működési feltételek nem biztosíthatók (takarítás, betegforgalom, közlekedés), a vezérlést cserélni kell</t>
  </si>
  <si>
    <t>Kazán/melegvízelőállítás korszerűsítése (engedélyeztetés, gázellátás tervezéssel együtt)</t>
  </si>
  <si>
    <t>HPE 2,5" HDD SAS 600 GB</t>
  </si>
  <si>
    <t>HPE 2,5" HDD SAS 1,2TB</t>
  </si>
  <si>
    <t>HPE 3,5" HDD SATA 8TB</t>
  </si>
  <si>
    <t>Hálózati adattároló NAS</t>
  </si>
  <si>
    <t>Multimex / BSIsorszám fejlesztés</t>
  </si>
  <si>
    <t>Szoftver fejlesztés</t>
  </si>
  <si>
    <t>HP laserjet 402dne</t>
  </si>
  <si>
    <t>HP MFP M227dw</t>
  </si>
  <si>
    <t>SSD</t>
  </si>
  <si>
    <t>Raspberry Pi4 +32 GB sd card</t>
  </si>
  <si>
    <t>Storage ( szerver tárhelybővítés )</t>
  </si>
  <si>
    <t>Hálózati tárhely bővítés</t>
  </si>
  <si>
    <t xml:space="preserve">Számítógép </t>
  </si>
  <si>
    <t>Monitor</t>
  </si>
  <si>
    <t>Szükséges egyedi szoftverek</t>
  </si>
  <si>
    <t>Elavult berendezések pótlása</t>
  </si>
  <si>
    <t>PACS licence</t>
  </si>
  <si>
    <t>Axigen levelező licence</t>
  </si>
  <si>
    <t>Adobe Pro 1 éves előfizetés</t>
  </si>
  <si>
    <t>UH készülékekhez</t>
  </si>
  <si>
    <t>Adatbizonság biztosítása</t>
  </si>
  <si>
    <t>Levelező rendszer üzemeltetés</t>
  </si>
  <si>
    <t>Különbözeti mentés  licence</t>
  </si>
  <si>
    <t>Betegbehívás fejlesztés</t>
  </si>
  <si>
    <t>Informatika</t>
  </si>
  <si>
    <t>Hálózati adattároló NAS lemezek 8TB</t>
  </si>
  <si>
    <t>Laptop</t>
  </si>
  <si>
    <t>Kis tűzfal licence</t>
  </si>
  <si>
    <t>Őrs EKG/Belgyógyászat</t>
  </si>
  <si>
    <t>Elektromos magasságállítású vizsgáló ágy</t>
  </si>
  <si>
    <t>Őrs Diabetológia</t>
  </si>
  <si>
    <t xml:space="preserve">Digitális mérleg + magasságmérő </t>
  </si>
  <si>
    <t>Őrs Fizikoterápia</t>
  </si>
  <si>
    <t>DUO 2000</t>
  </si>
  <si>
    <t>Optikop Lágylézer</t>
  </si>
  <si>
    <t>Mágnes ágy + kezelő matrac</t>
  </si>
  <si>
    <t>BTL-Kombo UH-Mágnes</t>
  </si>
  <si>
    <t>Gyermek Fogászat</t>
  </si>
  <si>
    <t>Digitális röntgen beszerzése</t>
  </si>
  <si>
    <t>Őrs Fül-Orr-Gége</t>
  </si>
  <si>
    <t>Álló mikroszkóp</t>
  </si>
  <si>
    <t>Hajlékony Fiberoszkópia</t>
  </si>
  <si>
    <t>Fülmosó szett (falra szerelhető) Vizes betáp, lefolyó kell</t>
  </si>
  <si>
    <t>Őrs Gyógytorna</t>
  </si>
  <si>
    <t>Gumiszalag (zöld, kék, piros)</t>
  </si>
  <si>
    <t>Mini Band gumikötél</t>
  </si>
  <si>
    <t>Súlylabda</t>
  </si>
  <si>
    <t>Kézi és - bokasúlyok</t>
  </si>
  <si>
    <t>Vállmozgató kötél</t>
  </si>
  <si>
    <t>Softball</t>
  </si>
  <si>
    <t>TRX szalag</t>
  </si>
  <si>
    <t>Step pad</t>
  </si>
  <si>
    <t>Mobilizáló labda</t>
  </si>
  <si>
    <t>Őrs Hypertónia</t>
  </si>
  <si>
    <t>ABPM-05</t>
  </si>
  <si>
    <t>Őrs Nőgyógyászat</t>
  </si>
  <si>
    <t>Kolposzkóp</t>
  </si>
  <si>
    <t>NST EDAN F2</t>
  </si>
  <si>
    <t>Őrs Reumatológia</t>
  </si>
  <si>
    <t>Vizsgáló ágy</t>
  </si>
  <si>
    <t>Digitális Kolposzkóp HD felvétel lehetőségével</t>
  </si>
  <si>
    <t>Nőgyógyászati ultrahang Genetikai vizsgálati lehetőséggel</t>
  </si>
  <si>
    <t>Elektrokauter</t>
  </si>
  <si>
    <t>Őrs RTG</t>
  </si>
  <si>
    <t>Philips UH cseréje</t>
  </si>
  <si>
    <t>ODM (csontritkulás)</t>
  </si>
  <si>
    <t>Őrs Szemészet</t>
  </si>
  <si>
    <t>Próbakeret lencsesor (szemüvegszekrény)</t>
  </si>
  <si>
    <t>készlet</t>
  </si>
  <si>
    <t>Őrs Sebészet</t>
  </si>
  <si>
    <t>Üveges szekrény</t>
  </si>
  <si>
    <t>Automata dioptriamérő (progresszív lencsékhez)</t>
  </si>
  <si>
    <t>Próbaszeműveg</t>
  </si>
  <si>
    <t>Műszerkocsi</t>
  </si>
  <si>
    <t>Diatermiás készülék</t>
  </si>
  <si>
    <t>Őrs gyermek szemészet</t>
  </si>
  <si>
    <t>Próbakeret</t>
  </si>
  <si>
    <t>Őrs Urológia</t>
  </si>
  <si>
    <t>Vizeletvizsgáló uroflow wifi  (Access)</t>
  </si>
  <si>
    <t>Flexibilis Cystourethroscope</t>
  </si>
  <si>
    <t>H. Bőr és nemibeteg gondozó</t>
  </si>
  <si>
    <t>Heine dermatoszkóp + szűkító lencse + asztali töltő</t>
  </si>
  <si>
    <t>Crypto Pro Maxi 500 ml 6 db fej + 20L nitrogén tartály + átfejtő</t>
  </si>
  <si>
    <t>Gördíthető vizsgálólámpa</t>
  </si>
  <si>
    <t>Erbe 50 elektrokauter</t>
  </si>
  <si>
    <t>H. Fizikóterápia</t>
  </si>
  <si>
    <t>BTL-4000 Prémium</t>
  </si>
  <si>
    <t>Vakumterápiás eszköz</t>
  </si>
  <si>
    <t>H. Fül-orr-gége</t>
  </si>
  <si>
    <t>H. Kardiológia</t>
  </si>
  <si>
    <t>H. RTG/ UH</t>
  </si>
  <si>
    <t>Lineáris vizsgálófej</t>
  </si>
  <si>
    <t>H. Sebészet</t>
  </si>
  <si>
    <t>Rozsdamentes szekrény</t>
  </si>
  <si>
    <t>Kéziműszerek</t>
  </si>
  <si>
    <t>H. Szemészet</t>
  </si>
  <si>
    <t>Pachiméter</t>
  </si>
  <si>
    <t>Funduszkamera</t>
  </si>
  <si>
    <t>Szeművegszekrény lencsesorral</t>
  </si>
  <si>
    <r>
      <t>90</t>
    </r>
    <r>
      <rPr>
        <vertAlign val="superscript"/>
        <sz val="10"/>
        <rFont val="Times New Roman"/>
        <family val="1"/>
        <charset val="238"/>
      </rPr>
      <t>0</t>
    </r>
    <r>
      <rPr>
        <sz val="10"/>
        <rFont val="Times New Roman"/>
        <family val="1"/>
        <charset val="238"/>
      </rPr>
      <t xml:space="preserve"> optika (vastag)</t>
    </r>
  </si>
  <si>
    <r>
      <t>Urológiai optika 70</t>
    </r>
    <r>
      <rPr>
        <vertAlign val="superscript"/>
        <sz val="10"/>
        <rFont val="Times New Roman"/>
        <family val="1"/>
        <charset val="238"/>
      </rPr>
      <t>0</t>
    </r>
  </si>
  <si>
    <t>Orvosi műszer</t>
  </si>
  <si>
    <t>E aláíerás, pdf szerkesztés</t>
  </si>
  <si>
    <t>Eszköz</t>
  </si>
  <si>
    <t>Gy. Sebészet</t>
  </si>
  <si>
    <t>Gyógyszerszekrény</t>
  </si>
  <si>
    <t>Gy.Bőrgyógyászat</t>
  </si>
  <si>
    <t>Gyógyszerszekrény kis méretű</t>
  </si>
  <si>
    <t>Íróasztal</t>
  </si>
  <si>
    <t>Forgószék</t>
  </si>
  <si>
    <t>Fali fogas 7 akasztós</t>
  </si>
  <si>
    <t>Képalkotó diagnosztika</t>
  </si>
  <si>
    <t>Hűtőgép 60 l-es</t>
  </si>
  <si>
    <t>Hűtőgép 120 l-es</t>
  </si>
  <si>
    <t>Szemészet</t>
  </si>
  <si>
    <t>Nőgyógyászat</t>
  </si>
  <si>
    <t>Kartonozó szekrény</t>
  </si>
  <si>
    <t>Műszerszekrény</t>
  </si>
  <si>
    <t>Hűtőszekrény</t>
  </si>
  <si>
    <t>Fül-orr-gégészet</t>
  </si>
  <si>
    <t>Sebészet</t>
  </si>
  <si>
    <t>2 tálcás csepegtetős mosdószekrény</t>
  </si>
  <si>
    <t>Diabetológia</t>
  </si>
  <si>
    <t>Kisebb zárható szekrény</t>
  </si>
  <si>
    <t>Fizikóterápia</t>
  </si>
  <si>
    <t>Hűtő 120 l-es</t>
  </si>
  <si>
    <t>Urológia</t>
  </si>
  <si>
    <t>Zárható polcos, 1 ajtós szekrény</t>
  </si>
  <si>
    <t>Irodai szék</t>
  </si>
  <si>
    <t>Gurulós szék</t>
  </si>
  <si>
    <t>Támlás szék</t>
  </si>
  <si>
    <t>Zárható kétajtós szekrény</t>
  </si>
  <si>
    <t>Gyógytorna</t>
  </si>
  <si>
    <t>Zárható, polcos szekrények</t>
  </si>
  <si>
    <t>Reumatológia</t>
  </si>
  <si>
    <t>Zárható íróasztalok</t>
  </si>
  <si>
    <t>Mosógép</t>
  </si>
  <si>
    <t>Mosogatószekrény</t>
  </si>
  <si>
    <t>Betegszék</t>
  </si>
  <si>
    <t>Íróasztal számítógéphez</t>
  </si>
  <si>
    <t>Guruló számítógép asztal</t>
  </si>
  <si>
    <t>Számítógép asztal</t>
  </si>
  <si>
    <t>Öltözőpad</t>
  </si>
  <si>
    <t>Fiókkal és ajtóval rendelkezó íróasztal</t>
  </si>
  <si>
    <t>Faliszekrény</t>
  </si>
  <si>
    <t>Számítógépasztal</t>
  </si>
  <si>
    <t>Bőrgyógyászat</t>
  </si>
  <si>
    <t>Fagyasztós hűtőszekrény</t>
  </si>
  <si>
    <t>Pszichiátria</t>
  </si>
  <si>
    <t>Addiktológia</t>
  </si>
  <si>
    <t>Ideggyógyászat</t>
  </si>
  <si>
    <t>Iratmegsemmisítő</t>
  </si>
  <si>
    <t>Zárható irattartó szekrény</t>
  </si>
  <si>
    <t>Irodai forgószék</t>
  </si>
  <si>
    <t>Állólámpa</t>
  </si>
  <si>
    <t>Fiókos, zárható nagy íróasztal</t>
  </si>
  <si>
    <t>Kétajtós szekrény pocos, felül is nyith.</t>
  </si>
  <si>
    <t>Íróasztal kisebb méretű</t>
  </si>
  <si>
    <t>Polcos tároló hőlégsterilizálónak</t>
  </si>
  <si>
    <t>Betegszék háttámlás, mosható</t>
  </si>
  <si>
    <t>1 medencés mosogató + szekrény</t>
  </si>
  <si>
    <t>2 medencés mosogató + szekrény</t>
  </si>
  <si>
    <t>Felső szekrény mosogató fölé</t>
  </si>
  <si>
    <t>Gyógyszerhűtő</t>
  </si>
  <si>
    <t>Mozgásszervi osztály</t>
  </si>
  <si>
    <t>Hűtőszekrény (kisebb)</t>
  </si>
  <si>
    <t>Ultrahang</t>
  </si>
  <si>
    <t>Székek</t>
  </si>
  <si>
    <t>Vendégfotel</t>
  </si>
  <si>
    <t>Jógaszőnyeg</t>
  </si>
  <si>
    <t>3 fiókos szekrény (komód)</t>
  </si>
  <si>
    <t>Orvosi deréktámaszos szék</t>
  </si>
  <si>
    <t>2 lépcsős fellépő</t>
  </si>
  <si>
    <t>Konyhaszekrény 2 m-es alsó</t>
  </si>
  <si>
    <t>Fiókos zárható szekrény</t>
  </si>
  <si>
    <t>Falióra</t>
  </si>
  <si>
    <t>Falitükör</t>
  </si>
  <si>
    <t>Ülőke, mosható</t>
  </si>
  <si>
    <t>Falra szerelhető 2 ajtós szekrény</t>
  </si>
  <si>
    <t>2 ajtós kis szekrény (70 cm magas)</t>
  </si>
  <si>
    <t>Örs</t>
  </si>
  <si>
    <t>T.H.</t>
  </si>
  <si>
    <t>Hermina</t>
  </si>
  <si>
    <t>Mobiliák</t>
  </si>
  <si>
    <t>Megjegyzés</t>
  </si>
  <si>
    <t>régi eszköz csere</t>
  </si>
  <si>
    <t>új beszerzés</t>
  </si>
  <si>
    <t>fejlesztés</t>
  </si>
  <si>
    <t>Budapest, 2022. november 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</si>
</sst>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  <numFmt numFmtId="165" formatCode="#,##0_ ;\-#,##0\ 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2" borderId="0" applyNumberFormat="0" applyBorder="0" applyAlignment="0" applyProtection="0"/>
  </cellStyleXfs>
  <cellXfs count="49">
    <xf numFmtId="0" fontId="0" fillId="0" borderId="0" xfId="0"/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5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vertical="center" wrapText="1"/>
    </xf>
    <xf numFmtId="0" fontId="10" fillId="0" borderId="1" xfId="2" applyFont="1" applyFill="1" applyBorder="1" applyAlignment="1">
      <alignment vertical="center" wrapText="1"/>
    </xf>
    <xf numFmtId="0" fontId="10" fillId="0" borderId="1" xfId="2" applyFont="1" applyFill="1" applyBorder="1" applyAlignment="1">
      <alignment horizontal="center" vertical="center" wrapText="1"/>
    </xf>
    <xf numFmtId="3" fontId="10" fillId="0" borderId="1" xfId="2" applyNumberFormat="1" applyFont="1" applyFill="1" applyBorder="1" applyAlignment="1">
      <alignment vertical="center" wrapText="1"/>
    </xf>
    <xf numFmtId="0" fontId="10" fillId="0" borderId="1" xfId="2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/>
    </xf>
    <xf numFmtId="3" fontId="3" fillId="0" borderId="1" xfId="0" applyNumberFormat="1" applyFont="1" applyBorder="1"/>
    <xf numFmtId="0" fontId="4" fillId="0" borderId="1" xfId="0" applyFont="1" applyFill="1" applyBorder="1" applyAlignment="1">
      <alignment horizontal="left" vertical="center" wrapText="1"/>
    </xf>
    <xf numFmtId="164" fontId="4" fillId="0" borderId="0" xfId="1" applyNumberFormat="1" applyFont="1" applyFill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right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0" fontId="0" fillId="0" borderId="1" xfId="0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/>
    </xf>
  </cellXfs>
  <cellStyles count="3">
    <cellStyle name="Jó" xfId="2" builtinId="26"/>
    <cellStyle name="Normál" xfId="0" builtinId="0"/>
    <cellStyle name="Pénznem" xfId="1" builtinId="4"/>
  </cellStyles>
  <dxfs count="0"/>
  <tableStyles count="0" defaultTableStyle="TableStyleMedium2" defaultPivotStyle="PivotStyleLight16"/>
  <colors>
    <mruColors>
      <color rgb="FFFFFF81"/>
      <color rgb="FFFFC9C9"/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5E165-09D6-4A9D-9812-8643B850B0B6}">
  <sheetPr>
    <pageSetUpPr fitToPage="1"/>
  </sheetPr>
  <dimension ref="A1:D11"/>
  <sheetViews>
    <sheetView workbookViewId="0">
      <selection activeCell="D16" sqref="D16"/>
    </sheetView>
  </sheetViews>
  <sheetFormatPr defaultRowHeight="15.75" x14ac:dyDescent="0.25"/>
  <cols>
    <col min="1" max="1" width="35.42578125" style="13" bestFit="1" customWidth="1"/>
    <col min="2" max="2" width="15.140625" style="13" customWidth="1"/>
    <col min="3" max="3" width="16.7109375" style="13" customWidth="1"/>
    <col min="4" max="4" width="15.140625" style="13" customWidth="1"/>
    <col min="5" max="16384" width="9.140625" style="13"/>
  </cols>
  <sheetData>
    <row r="1" spans="1:4" s="10" customFormat="1" x14ac:dyDescent="0.25">
      <c r="A1" s="9" t="s">
        <v>15</v>
      </c>
      <c r="B1" s="9" t="s">
        <v>18</v>
      </c>
      <c r="C1" s="9" t="s">
        <v>19</v>
      </c>
      <c r="D1" s="9" t="s">
        <v>20</v>
      </c>
    </row>
    <row r="2" spans="1:4" x14ac:dyDescent="0.25">
      <c r="A2" s="11" t="s">
        <v>16</v>
      </c>
      <c r="B2" s="12">
        <f>'Ingatlan beruházás'!F5</f>
        <v>4400000</v>
      </c>
      <c r="C2" s="12">
        <f>'Ingatlan beruházás'!G5</f>
        <v>1188000</v>
      </c>
      <c r="D2" s="12">
        <f>'Ingatlan beruházás'!H5</f>
        <v>5588000</v>
      </c>
    </row>
    <row r="3" spans="1:4" x14ac:dyDescent="0.25">
      <c r="A3" s="11" t="s">
        <v>17</v>
      </c>
      <c r="B3" s="12">
        <f>'Ingatlan felújítás'!F12</f>
        <v>103405770</v>
      </c>
      <c r="C3" s="12">
        <f>'Ingatlan felújítás'!G12</f>
        <v>27919557.899999999</v>
      </c>
      <c r="D3" s="12">
        <f>'Ingatlan felújítás'!H12</f>
        <v>131325327.90000001</v>
      </c>
    </row>
    <row r="4" spans="1:4" x14ac:dyDescent="0.25">
      <c r="A4" s="11" t="s">
        <v>82</v>
      </c>
      <c r="B4" s="12">
        <f>Informatika!E21</f>
        <v>43240000</v>
      </c>
      <c r="C4" s="12">
        <f>Informatika!F21</f>
        <v>11674800</v>
      </c>
      <c r="D4" s="12">
        <f>Informatika!G21</f>
        <v>54914800</v>
      </c>
    </row>
    <row r="5" spans="1:4" x14ac:dyDescent="0.25">
      <c r="A5" s="11" t="s">
        <v>159</v>
      </c>
      <c r="B5" s="12">
        <f>'Orvosi műszer'!F57</f>
        <v>154078770</v>
      </c>
      <c r="C5" s="12">
        <f>'Orvosi műszer'!G57</f>
        <v>41601267.900000006</v>
      </c>
      <c r="D5" s="12">
        <f>'Orvosi műszer'!H57</f>
        <v>195680037.90000001</v>
      </c>
    </row>
    <row r="6" spans="1:4" x14ac:dyDescent="0.25">
      <c r="A6" s="11" t="s">
        <v>241</v>
      </c>
      <c r="B6" s="12">
        <f>Mobiliák!G72</f>
        <v>9836090</v>
      </c>
      <c r="C6" s="12">
        <f>Mobiliák!H72</f>
        <v>2655744.2999999998</v>
      </c>
      <c r="D6" s="12">
        <f>Mobiliák!I72</f>
        <v>12491834.300000001</v>
      </c>
    </row>
    <row r="7" spans="1:4" s="16" customFormat="1" x14ac:dyDescent="0.25">
      <c r="A7" s="14" t="s">
        <v>15</v>
      </c>
      <c r="B7" s="15">
        <f>SUM(B2:B6)</f>
        <v>314960630</v>
      </c>
      <c r="C7" s="15">
        <f t="shared" ref="C7:D7" si="0">SUM(C2:C6)</f>
        <v>85039370.100000009</v>
      </c>
      <c r="D7" s="15">
        <f t="shared" si="0"/>
        <v>400000000.10000002</v>
      </c>
    </row>
    <row r="11" spans="1:4" x14ac:dyDescent="0.25">
      <c r="A11" s="13" t="s">
        <v>246</v>
      </c>
      <c r="D11" s="18"/>
    </row>
  </sheetData>
  <printOptions horizontalCentered="1" verticalCentered="1"/>
  <pageMargins left="0.39370078740157483" right="0.39370078740157483" top="0.74803149606299213" bottom="0.39370078740157483" header="0.31496062992125984" footer="0.31496062992125984"/>
  <pageSetup paperSize="9" fitToHeight="0" orientation="portrait" r:id="rId1"/>
  <headerFooter>
    <oddHeader>&amp;CFELHALMOZÁSI KIADÁSOK&amp;R1. sz. melléklet</oddHeader>
    <oddFooter xml:space="preserve">&amp;R&amp;P/&amp;N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7B54F-B333-419B-8BB1-026B5682A066}">
  <sheetPr>
    <pageSetUpPr fitToPage="1"/>
  </sheetPr>
  <dimension ref="A1:J5"/>
  <sheetViews>
    <sheetView zoomScaleNormal="100" workbookViewId="0">
      <selection activeCell="B3" sqref="B3"/>
    </sheetView>
  </sheetViews>
  <sheetFormatPr defaultRowHeight="12.75" x14ac:dyDescent="0.25"/>
  <cols>
    <col min="1" max="1" width="16.5703125" style="5" bestFit="1" customWidth="1"/>
    <col min="2" max="2" width="22.85546875" style="5" bestFit="1" customWidth="1"/>
    <col min="3" max="3" width="6.42578125" style="7" bestFit="1" customWidth="1"/>
    <col min="4" max="4" width="3.85546875" style="7" bestFit="1" customWidth="1"/>
    <col min="5" max="8" width="10.7109375" style="8" customWidth="1"/>
    <col min="9" max="10" width="30.7109375" style="5" customWidth="1"/>
    <col min="11" max="16384" width="9.140625" style="5"/>
  </cols>
  <sheetData>
    <row r="1" spans="1:10" s="4" customFormat="1" ht="25.5" x14ac:dyDescent="0.25">
      <c r="A1" s="17" t="s">
        <v>0</v>
      </c>
      <c r="B1" s="17" t="s">
        <v>1</v>
      </c>
      <c r="C1" s="17" t="s">
        <v>2</v>
      </c>
      <c r="D1" s="17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7" t="s">
        <v>21</v>
      </c>
      <c r="J1" s="17" t="s">
        <v>22</v>
      </c>
    </row>
    <row r="2" spans="1:10" s="23" customFormat="1" ht="76.5" x14ac:dyDescent="0.25">
      <c r="A2" s="19" t="s">
        <v>10</v>
      </c>
      <c r="B2" s="19" t="s">
        <v>24</v>
      </c>
      <c r="C2" s="20" t="s">
        <v>9</v>
      </c>
      <c r="D2" s="20">
        <v>2</v>
      </c>
      <c r="E2" s="21">
        <v>1300000</v>
      </c>
      <c r="F2" s="21">
        <f t="shared" ref="F2" si="0">D2*E2</f>
        <v>2600000</v>
      </c>
      <c r="G2" s="21">
        <f t="shared" ref="G2" si="1">F2*0.27</f>
        <v>702000</v>
      </c>
      <c r="H2" s="21">
        <f t="shared" ref="H2" si="2">SUM(F2:G2)</f>
        <v>3302000</v>
      </c>
      <c r="I2" s="22" t="s">
        <v>23</v>
      </c>
      <c r="J2" s="19" t="s">
        <v>29</v>
      </c>
    </row>
    <row r="3" spans="1:10" s="23" customFormat="1" ht="76.5" x14ac:dyDescent="0.25">
      <c r="A3" s="19" t="s">
        <v>10</v>
      </c>
      <c r="B3" s="19" t="s">
        <v>25</v>
      </c>
      <c r="C3" s="20" t="s">
        <v>9</v>
      </c>
      <c r="D3" s="20">
        <v>1</v>
      </c>
      <c r="E3" s="21">
        <v>1800000</v>
      </c>
      <c r="F3" s="21">
        <f t="shared" ref="F3" si="3">D3*E3</f>
        <v>1800000</v>
      </c>
      <c r="G3" s="21">
        <f t="shared" ref="G3" si="4">F3*0.27</f>
        <v>486000.00000000006</v>
      </c>
      <c r="H3" s="21">
        <f t="shared" ref="H3" si="5">SUM(F3:G3)</f>
        <v>2286000</v>
      </c>
      <c r="I3" s="22" t="s">
        <v>42</v>
      </c>
      <c r="J3" s="19" t="s">
        <v>27</v>
      </c>
    </row>
    <row r="4" spans="1:10" s="23" customFormat="1" ht="76.5" x14ac:dyDescent="0.25">
      <c r="A4" s="19" t="s">
        <v>8</v>
      </c>
      <c r="B4" s="19" t="s">
        <v>30</v>
      </c>
      <c r="C4" s="20" t="s">
        <v>9</v>
      </c>
      <c r="D4" s="20">
        <v>1</v>
      </c>
      <c r="E4" s="21">
        <v>2100000</v>
      </c>
      <c r="F4" s="21">
        <f>D4*E4</f>
        <v>2100000</v>
      </c>
      <c r="G4" s="21">
        <f>F4*0.27</f>
        <v>567000</v>
      </c>
      <c r="H4" s="21">
        <f>SUM(F4:G4)</f>
        <v>2667000</v>
      </c>
      <c r="I4" s="22" t="s">
        <v>26</v>
      </c>
      <c r="J4" s="19" t="s">
        <v>27</v>
      </c>
    </row>
    <row r="5" spans="1:10" s="6" customFormat="1" x14ac:dyDescent="0.25">
      <c r="A5" s="44" t="s">
        <v>11</v>
      </c>
      <c r="B5" s="44"/>
      <c r="C5" s="44"/>
      <c r="D5" s="44"/>
      <c r="E5" s="44"/>
      <c r="F5" s="2">
        <f>SUM(F2:F3)</f>
        <v>4400000</v>
      </c>
      <c r="G5" s="2">
        <f t="shared" ref="G5:H5" si="6">SUM(G2:G3)</f>
        <v>1188000</v>
      </c>
      <c r="H5" s="2">
        <f t="shared" si="6"/>
        <v>5588000</v>
      </c>
      <c r="I5" s="3"/>
      <c r="J5" s="3"/>
    </row>
  </sheetData>
  <mergeCells count="1">
    <mergeCell ref="A5:E5"/>
  </mergeCells>
  <pageMargins left="0.39370078740157483" right="0.39370078740157483" top="0.74803149606299213" bottom="0.39370078740157483" header="0.31496062992125984" footer="0.31496062992125984"/>
  <pageSetup paperSize="9" scale="90" fitToHeight="0" orientation="landscape" r:id="rId1"/>
  <headerFooter>
    <oddHeader>&amp;CINGATLAN BERUHÁZÁS&amp;R1. SZ. MELLÉKLET</oddHead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767CF-6D25-4C8A-96E2-2126191A2B64}">
  <sheetPr>
    <pageSetUpPr fitToPage="1"/>
  </sheetPr>
  <dimension ref="A1:J12"/>
  <sheetViews>
    <sheetView topLeftCell="A10" workbookViewId="0">
      <selection activeCell="F47" sqref="F47"/>
    </sheetView>
  </sheetViews>
  <sheetFormatPr defaultRowHeight="12.75" x14ac:dyDescent="0.25"/>
  <cols>
    <col min="1" max="1" width="15.140625" style="5" bestFit="1" customWidth="1"/>
    <col min="2" max="2" width="24.7109375" style="5" customWidth="1"/>
    <col min="3" max="3" width="6.5703125" style="7" customWidth="1"/>
    <col min="4" max="4" width="5.140625" style="7" bestFit="1" customWidth="1"/>
    <col min="5" max="5" width="10.7109375" style="8" customWidth="1"/>
    <col min="6" max="6" width="12.5703125" style="8" customWidth="1"/>
    <col min="7" max="7" width="10.7109375" style="8" customWidth="1"/>
    <col min="8" max="8" width="15.85546875" style="8" customWidth="1"/>
    <col min="9" max="10" width="30.7109375" style="5" customWidth="1"/>
    <col min="11" max="16384" width="9.140625" style="5"/>
  </cols>
  <sheetData>
    <row r="1" spans="1:10" s="4" customFormat="1" ht="25.5" x14ac:dyDescent="0.25">
      <c r="A1" s="17" t="s">
        <v>0</v>
      </c>
      <c r="B1" s="17" t="s">
        <v>1</v>
      </c>
      <c r="C1" s="17" t="s">
        <v>2</v>
      </c>
      <c r="D1" s="17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7" t="s">
        <v>21</v>
      </c>
      <c r="J1" s="17" t="s">
        <v>22</v>
      </c>
    </row>
    <row r="2" spans="1:10" ht="51" x14ac:dyDescent="0.25">
      <c r="A2" s="19" t="s">
        <v>8</v>
      </c>
      <c r="B2" s="19" t="s">
        <v>57</v>
      </c>
      <c r="C2" s="20" t="s">
        <v>9</v>
      </c>
      <c r="D2" s="20">
        <v>2</v>
      </c>
      <c r="E2" s="21">
        <v>8560000</v>
      </c>
      <c r="F2" s="21">
        <f t="shared" ref="F2:F10" si="0">D2*E2</f>
        <v>17120000</v>
      </c>
      <c r="G2" s="21">
        <f t="shared" ref="G2:G3" si="1">F2*0.27</f>
        <v>4622400</v>
      </c>
      <c r="H2" s="21">
        <f t="shared" ref="H2:H3" si="2">SUM(F2:G2)</f>
        <v>21742400</v>
      </c>
      <c r="I2" s="19" t="s">
        <v>44</v>
      </c>
      <c r="J2" s="19" t="s">
        <v>43</v>
      </c>
    </row>
    <row r="3" spans="1:10" ht="51" x14ac:dyDescent="0.25">
      <c r="A3" s="19" t="s">
        <v>8</v>
      </c>
      <c r="B3" s="19" t="s">
        <v>12</v>
      </c>
      <c r="C3" s="20" t="s">
        <v>9</v>
      </c>
      <c r="D3" s="20">
        <v>1</v>
      </c>
      <c r="E3" s="21">
        <v>2981900</v>
      </c>
      <c r="F3" s="21">
        <f t="shared" si="0"/>
        <v>2981900</v>
      </c>
      <c r="G3" s="21">
        <f t="shared" si="1"/>
        <v>805113</v>
      </c>
      <c r="H3" s="21">
        <f t="shared" si="2"/>
        <v>3787013</v>
      </c>
      <c r="I3" s="19" t="s">
        <v>36</v>
      </c>
      <c r="J3" s="19" t="s">
        <v>31</v>
      </c>
    </row>
    <row r="4" spans="1:10" ht="51" x14ac:dyDescent="0.25">
      <c r="A4" s="19" t="s">
        <v>8</v>
      </c>
      <c r="B4" s="19" t="s">
        <v>32</v>
      </c>
      <c r="C4" s="20" t="s">
        <v>9</v>
      </c>
      <c r="D4" s="20">
        <v>1</v>
      </c>
      <c r="E4" s="21">
        <v>7300000</v>
      </c>
      <c r="F4" s="21">
        <f>D4*E4</f>
        <v>7300000</v>
      </c>
      <c r="G4" s="21">
        <f>F4*0.27</f>
        <v>1971000.0000000002</v>
      </c>
      <c r="H4" s="21">
        <f>SUM(F4:G4)</f>
        <v>9271000</v>
      </c>
      <c r="I4" s="19" t="s">
        <v>45</v>
      </c>
      <c r="J4" s="19" t="s">
        <v>47</v>
      </c>
    </row>
    <row r="5" spans="1:10" ht="51" x14ac:dyDescent="0.25">
      <c r="A5" s="19" t="s">
        <v>8</v>
      </c>
      <c r="B5" s="19" t="s">
        <v>34</v>
      </c>
      <c r="C5" s="20" t="s">
        <v>9</v>
      </c>
      <c r="D5" s="20">
        <v>6</v>
      </c>
      <c r="E5" s="21">
        <v>4000000</v>
      </c>
      <c r="F5" s="21">
        <f>D5*E5</f>
        <v>24000000</v>
      </c>
      <c r="G5" s="21">
        <f>F5*0.27</f>
        <v>6480000</v>
      </c>
      <c r="H5" s="21">
        <f>SUM(F5:G5)</f>
        <v>30480000</v>
      </c>
      <c r="I5" s="19" t="s">
        <v>33</v>
      </c>
      <c r="J5" s="19" t="s">
        <v>35</v>
      </c>
    </row>
    <row r="6" spans="1:10" ht="63.75" x14ac:dyDescent="0.25">
      <c r="A6" s="19" t="s">
        <v>8</v>
      </c>
      <c r="B6" s="19" t="s">
        <v>46</v>
      </c>
      <c r="C6" s="20" t="s">
        <v>9</v>
      </c>
      <c r="D6" s="20">
        <v>1</v>
      </c>
      <c r="E6" s="21">
        <v>175000</v>
      </c>
      <c r="F6" s="21">
        <f>D6*E6</f>
        <v>175000</v>
      </c>
      <c r="G6" s="21">
        <f>F6*0.27</f>
        <v>47250</v>
      </c>
      <c r="H6" s="21">
        <f>SUM(F6:G6)</f>
        <v>222250</v>
      </c>
      <c r="I6" s="19" t="s">
        <v>48</v>
      </c>
      <c r="J6" s="19" t="s">
        <v>49</v>
      </c>
    </row>
    <row r="7" spans="1:10" ht="38.25" x14ac:dyDescent="0.25">
      <c r="A7" s="19" t="s">
        <v>8</v>
      </c>
      <c r="B7" s="19" t="s">
        <v>51</v>
      </c>
      <c r="C7" s="20" t="s">
        <v>9</v>
      </c>
      <c r="D7" s="20">
        <v>1</v>
      </c>
      <c r="E7" s="21">
        <v>9000000</v>
      </c>
      <c r="F7" s="21">
        <f>D7*E7</f>
        <v>9000000</v>
      </c>
      <c r="G7" s="21">
        <f>F7*0.27</f>
        <v>2430000</v>
      </c>
      <c r="H7" s="21">
        <f>SUM(F7:G7)</f>
        <v>11430000</v>
      </c>
      <c r="I7" s="19" t="s">
        <v>37</v>
      </c>
      <c r="J7" s="19" t="s">
        <v>50</v>
      </c>
    </row>
    <row r="8" spans="1:10" ht="63.75" x14ac:dyDescent="0.25">
      <c r="A8" s="19" t="s">
        <v>10</v>
      </c>
      <c r="B8" s="19" t="s">
        <v>28</v>
      </c>
      <c r="C8" s="20" t="s">
        <v>9</v>
      </c>
      <c r="D8" s="20">
        <v>1</v>
      </c>
      <c r="E8" s="21">
        <v>8250000</v>
      </c>
      <c r="F8" s="21">
        <f t="shared" ref="F8" si="3">D8*E8</f>
        <v>8250000</v>
      </c>
      <c r="G8" s="21">
        <f t="shared" ref="G8" si="4">F8*0.27</f>
        <v>2227500</v>
      </c>
      <c r="H8" s="21">
        <f t="shared" ref="H8" si="5">SUM(F8:G8)</f>
        <v>10477500</v>
      </c>
      <c r="I8" s="19" t="s">
        <v>52</v>
      </c>
      <c r="J8" s="19" t="s">
        <v>53</v>
      </c>
    </row>
    <row r="9" spans="1:10" ht="76.5" x14ac:dyDescent="0.25">
      <c r="A9" s="19" t="s">
        <v>10</v>
      </c>
      <c r="B9" s="19" t="s">
        <v>13</v>
      </c>
      <c r="C9" s="20" t="s">
        <v>9</v>
      </c>
      <c r="D9" s="20">
        <v>1</v>
      </c>
      <c r="E9" s="21">
        <v>11982870</v>
      </c>
      <c r="F9" s="21">
        <f>D9*E9</f>
        <v>11982870</v>
      </c>
      <c r="G9" s="21">
        <f>F9*0.27</f>
        <v>3235374.9000000004</v>
      </c>
      <c r="H9" s="21">
        <f>SUM(F9:G9)</f>
        <v>15218244.9</v>
      </c>
      <c r="I9" s="22" t="s">
        <v>54</v>
      </c>
      <c r="J9" s="19" t="s">
        <v>55</v>
      </c>
    </row>
    <row r="10" spans="1:10" ht="63.75" x14ac:dyDescent="0.25">
      <c r="A10" s="19" t="s">
        <v>10</v>
      </c>
      <c r="B10" s="19" t="s">
        <v>41</v>
      </c>
      <c r="C10" s="20" t="s">
        <v>9</v>
      </c>
      <c r="D10" s="20">
        <v>1</v>
      </c>
      <c r="E10" s="21">
        <v>3596000</v>
      </c>
      <c r="F10" s="21">
        <f t="shared" si="0"/>
        <v>3596000</v>
      </c>
      <c r="G10" s="21">
        <f>F10*0.27</f>
        <v>970920.00000000012</v>
      </c>
      <c r="H10" s="21">
        <f>SUM(F10:G10)</f>
        <v>4566920</v>
      </c>
      <c r="I10" s="19" t="s">
        <v>14</v>
      </c>
      <c r="J10" s="19" t="s">
        <v>56</v>
      </c>
    </row>
    <row r="11" spans="1:10" ht="63.75" x14ac:dyDescent="0.25">
      <c r="A11" s="19" t="s">
        <v>10</v>
      </c>
      <c r="B11" s="19" t="s">
        <v>40</v>
      </c>
      <c r="C11" s="20" t="s">
        <v>9</v>
      </c>
      <c r="D11" s="20">
        <v>1</v>
      </c>
      <c r="E11" s="21">
        <v>19000000</v>
      </c>
      <c r="F11" s="21">
        <f>D11*E11</f>
        <v>19000000</v>
      </c>
      <c r="G11" s="21">
        <f>F11*0.27</f>
        <v>5130000</v>
      </c>
      <c r="H11" s="21">
        <f>SUM(F11:G11)</f>
        <v>24130000</v>
      </c>
      <c r="I11" s="22" t="s">
        <v>38</v>
      </c>
      <c r="J11" s="19" t="s">
        <v>39</v>
      </c>
    </row>
    <row r="12" spans="1:10" s="6" customFormat="1" x14ac:dyDescent="0.25">
      <c r="A12" s="44" t="s">
        <v>11</v>
      </c>
      <c r="B12" s="44"/>
      <c r="C12" s="44"/>
      <c r="D12" s="44"/>
      <c r="E12" s="44"/>
      <c r="F12" s="2">
        <f>SUM(F2:F11)</f>
        <v>103405770</v>
      </c>
      <c r="G12" s="2">
        <f>SUM(G2:G11)</f>
        <v>27919557.899999999</v>
      </c>
      <c r="H12" s="2">
        <f>SUM(H2:H11)</f>
        <v>131325327.90000001</v>
      </c>
      <c r="I12" s="3"/>
      <c r="J12" s="3"/>
    </row>
  </sheetData>
  <mergeCells count="1">
    <mergeCell ref="A12:E12"/>
  </mergeCells>
  <pageMargins left="0.39370078740157483" right="0.39370078740157483" top="0.74803149606299213" bottom="0.39370078740157483" header="0.31496062992125984" footer="0.31496062992125984"/>
  <pageSetup paperSize="9" scale="89" fitToHeight="0" orientation="landscape" r:id="rId1"/>
  <headerFooter>
    <oddHeader>&amp;CINGATLAN FELÚJÍTÁS&amp;R1. SZ. MELLÉKLET</oddHead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27A80-8F5E-4E13-8073-AD8530C44B8C}">
  <dimension ref="A1:H21"/>
  <sheetViews>
    <sheetView workbookViewId="0">
      <selection activeCell="F29" sqref="F29"/>
    </sheetView>
  </sheetViews>
  <sheetFormatPr defaultRowHeight="12.75" x14ac:dyDescent="0.25"/>
  <cols>
    <col min="1" max="1" width="40.7109375" style="5" customWidth="1"/>
    <col min="2" max="2" width="6" style="7" customWidth="1"/>
    <col min="3" max="3" width="9.28515625" style="5" bestFit="1" customWidth="1"/>
    <col min="4" max="4" width="14.42578125" style="5" bestFit="1" customWidth="1"/>
    <col min="5" max="7" width="14" style="5" bestFit="1" customWidth="1"/>
    <col min="8" max="8" width="30.7109375" style="5" bestFit="1" customWidth="1"/>
    <col min="9" max="16384" width="9.140625" style="5"/>
  </cols>
  <sheetData>
    <row r="1" spans="1:8" ht="25.5" x14ac:dyDescent="0.25">
      <c r="A1" s="24" t="s">
        <v>1</v>
      </c>
      <c r="B1" s="24" t="s">
        <v>2</v>
      </c>
      <c r="C1" s="24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24" t="s">
        <v>21</v>
      </c>
    </row>
    <row r="2" spans="1:8" x14ac:dyDescent="0.25">
      <c r="A2" s="19" t="s">
        <v>58</v>
      </c>
      <c r="B2" s="20" t="s">
        <v>9</v>
      </c>
      <c r="C2" s="19">
        <v>5</v>
      </c>
      <c r="D2" s="36">
        <v>180000</v>
      </c>
      <c r="E2" s="36">
        <f>D2*C2</f>
        <v>900000</v>
      </c>
      <c r="F2" s="36">
        <f>G2-E2</f>
        <v>243000</v>
      </c>
      <c r="G2" s="36">
        <f>E2*1.27</f>
        <v>1143000</v>
      </c>
      <c r="H2" s="19" t="s">
        <v>68</v>
      </c>
    </row>
    <row r="3" spans="1:8" x14ac:dyDescent="0.25">
      <c r="A3" s="19" t="s">
        <v>59</v>
      </c>
      <c r="B3" s="20" t="s">
        <v>9</v>
      </c>
      <c r="C3" s="19">
        <v>6</v>
      </c>
      <c r="D3" s="36">
        <v>200000</v>
      </c>
      <c r="E3" s="36">
        <f t="shared" ref="E3:E4" si="0">D3*C3</f>
        <v>1200000</v>
      </c>
      <c r="F3" s="36">
        <f t="shared" ref="F3:F4" si="1">G3-E3</f>
        <v>324000</v>
      </c>
      <c r="G3" s="36">
        <f t="shared" ref="G3:G4" si="2">E3*1.27</f>
        <v>1524000</v>
      </c>
      <c r="H3" s="19" t="s">
        <v>68</v>
      </c>
    </row>
    <row r="4" spans="1:8" x14ac:dyDescent="0.25">
      <c r="A4" s="19" t="s">
        <v>60</v>
      </c>
      <c r="B4" s="20" t="s">
        <v>9</v>
      </c>
      <c r="C4" s="19">
        <v>4</v>
      </c>
      <c r="D4" s="36">
        <v>520000</v>
      </c>
      <c r="E4" s="36">
        <f t="shared" si="0"/>
        <v>2080000</v>
      </c>
      <c r="F4" s="36">
        <f t="shared" si="1"/>
        <v>561600</v>
      </c>
      <c r="G4" s="36">
        <f t="shared" si="2"/>
        <v>2641600</v>
      </c>
      <c r="H4" s="19" t="s">
        <v>68</v>
      </c>
    </row>
    <row r="5" spans="1:8" x14ac:dyDescent="0.25">
      <c r="A5" s="19" t="s">
        <v>61</v>
      </c>
      <c r="B5" s="20" t="s">
        <v>9</v>
      </c>
      <c r="C5" s="20">
        <v>2</v>
      </c>
      <c r="D5" s="36">
        <v>5200000</v>
      </c>
      <c r="E5" s="36">
        <f>C5*D5</f>
        <v>10400000</v>
      </c>
      <c r="F5" s="36">
        <f>G5-E5</f>
        <v>2808000</v>
      </c>
      <c r="G5" s="36">
        <f>E5*1.27</f>
        <v>13208000</v>
      </c>
      <c r="H5" s="19" t="s">
        <v>69</v>
      </c>
    </row>
    <row r="6" spans="1:8" x14ac:dyDescent="0.25">
      <c r="A6" s="19" t="s">
        <v>83</v>
      </c>
      <c r="B6" s="20" t="s">
        <v>9</v>
      </c>
      <c r="C6" s="20">
        <v>6</v>
      </c>
      <c r="D6" s="36">
        <v>520000</v>
      </c>
      <c r="E6" s="36">
        <f t="shared" ref="E6:E8" si="3">C6*D6</f>
        <v>3120000</v>
      </c>
      <c r="F6" s="36">
        <f t="shared" ref="F6:F8" si="4">G6-E6</f>
        <v>842400</v>
      </c>
      <c r="G6" s="36">
        <f t="shared" ref="G6:G8" si="5">E6*1.27</f>
        <v>3962400</v>
      </c>
      <c r="H6" s="19" t="s">
        <v>69</v>
      </c>
    </row>
    <row r="7" spans="1:8" x14ac:dyDescent="0.25">
      <c r="A7" s="19" t="s">
        <v>62</v>
      </c>
      <c r="B7" s="20" t="s">
        <v>9</v>
      </c>
      <c r="C7" s="20">
        <v>1</v>
      </c>
      <c r="D7" s="36">
        <v>100000</v>
      </c>
      <c r="E7" s="36">
        <f t="shared" si="3"/>
        <v>100000</v>
      </c>
      <c r="F7" s="36">
        <f t="shared" si="4"/>
        <v>27000</v>
      </c>
      <c r="G7" s="36">
        <f t="shared" si="5"/>
        <v>127000</v>
      </c>
      <c r="H7" s="19" t="s">
        <v>81</v>
      </c>
    </row>
    <row r="8" spans="1:8" x14ac:dyDescent="0.25">
      <c r="A8" s="19" t="s">
        <v>63</v>
      </c>
      <c r="B8" s="20" t="s">
        <v>9</v>
      </c>
      <c r="C8" s="20">
        <v>3</v>
      </c>
      <c r="D8" s="36">
        <v>2000000</v>
      </c>
      <c r="E8" s="36">
        <f t="shared" si="3"/>
        <v>6000000</v>
      </c>
      <c r="F8" s="36">
        <f t="shared" si="4"/>
        <v>1620000</v>
      </c>
      <c r="G8" s="36">
        <f t="shared" si="5"/>
        <v>7620000</v>
      </c>
      <c r="H8" s="19" t="s">
        <v>72</v>
      </c>
    </row>
    <row r="9" spans="1:8" x14ac:dyDescent="0.25">
      <c r="A9" s="19" t="s">
        <v>84</v>
      </c>
      <c r="B9" s="20" t="s">
        <v>9</v>
      </c>
      <c r="C9" s="20">
        <v>10</v>
      </c>
      <c r="D9" s="36">
        <v>350000</v>
      </c>
      <c r="E9" s="36">
        <f t="shared" ref="E9:E15" si="6">C9*D9</f>
        <v>3500000</v>
      </c>
      <c r="F9" s="36">
        <f t="shared" ref="F9:F15" si="7">G9-E9</f>
        <v>945000</v>
      </c>
      <c r="G9" s="36">
        <f t="shared" ref="G9:G15" si="8">E9*1.27</f>
        <v>4445000</v>
      </c>
      <c r="H9" s="19" t="s">
        <v>73</v>
      </c>
    </row>
    <row r="10" spans="1:8" x14ac:dyDescent="0.25">
      <c r="A10" s="19" t="s">
        <v>64</v>
      </c>
      <c r="B10" s="20" t="s">
        <v>9</v>
      </c>
      <c r="C10" s="20">
        <v>10</v>
      </c>
      <c r="D10" s="36">
        <v>75000</v>
      </c>
      <c r="E10" s="36">
        <f t="shared" si="6"/>
        <v>750000</v>
      </c>
      <c r="F10" s="36">
        <f t="shared" si="7"/>
        <v>202500</v>
      </c>
      <c r="G10" s="36">
        <f t="shared" si="8"/>
        <v>952500</v>
      </c>
      <c r="H10" s="19" t="s">
        <v>73</v>
      </c>
    </row>
    <row r="11" spans="1:8" x14ac:dyDescent="0.25">
      <c r="A11" s="19" t="s">
        <v>65</v>
      </c>
      <c r="B11" s="20" t="s">
        <v>9</v>
      </c>
      <c r="C11" s="20">
        <v>5</v>
      </c>
      <c r="D11" s="36">
        <v>120000</v>
      </c>
      <c r="E11" s="36">
        <f t="shared" si="6"/>
        <v>600000</v>
      </c>
      <c r="F11" s="36">
        <f t="shared" si="7"/>
        <v>162000</v>
      </c>
      <c r="G11" s="36">
        <f t="shared" si="8"/>
        <v>762000</v>
      </c>
      <c r="H11" s="19" t="s">
        <v>73</v>
      </c>
    </row>
    <row r="12" spans="1:8" x14ac:dyDescent="0.25">
      <c r="A12" s="19" t="s">
        <v>66</v>
      </c>
      <c r="B12" s="20" t="s">
        <v>9</v>
      </c>
      <c r="C12" s="20">
        <v>30</v>
      </c>
      <c r="D12" s="36">
        <v>18000</v>
      </c>
      <c r="E12" s="36">
        <f t="shared" si="6"/>
        <v>540000</v>
      </c>
      <c r="F12" s="36">
        <f t="shared" si="7"/>
        <v>145800</v>
      </c>
      <c r="G12" s="36">
        <f t="shared" si="8"/>
        <v>685800</v>
      </c>
      <c r="H12" s="19" t="s">
        <v>73</v>
      </c>
    </row>
    <row r="13" spans="1:8" x14ac:dyDescent="0.25">
      <c r="A13" s="19" t="s">
        <v>70</v>
      </c>
      <c r="B13" s="20" t="s">
        <v>9</v>
      </c>
      <c r="C13" s="20">
        <v>10</v>
      </c>
      <c r="D13" s="36">
        <v>380000</v>
      </c>
      <c r="E13" s="36">
        <f t="shared" si="6"/>
        <v>3800000</v>
      </c>
      <c r="F13" s="36">
        <f t="shared" si="7"/>
        <v>1026000</v>
      </c>
      <c r="G13" s="36">
        <f t="shared" si="8"/>
        <v>4826000</v>
      </c>
      <c r="H13" s="19" t="s">
        <v>73</v>
      </c>
    </row>
    <row r="14" spans="1:8" x14ac:dyDescent="0.25">
      <c r="A14" s="19" t="s">
        <v>71</v>
      </c>
      <c r="B14" s="20" t="s">
        <v>9</v>
      </c>
      <c r="C14" s="20">
        <v>10</v>
      </c>
      <c r="D14" s="36">
        <v>100000</v>
      </c>
      <c r="E14" s="36">
        <f t="shared" si="6"/>
        <v>1000000</v>
      </c>
      <c r="F14" s="36">
        <f t="shared" si="7"/>
        <v>270000</v>
      </c>
      <c r="G14" s="36">
        <f t="shared" si="8"/>
        <v>1270000</v>
      </c>
      <c r="H14" s="19" t="s">
        <v>73</v>
      </c>
    </row>
    <row r="15" spans="1:8" x14ac:dyDescent="0.25">
      <c r="A15" s="19" t="s">
        <v>67</v>
      </c>
      <c r="B15" s="20" t="s">
        <v>9</v>
      </c>
      <c r="C15" s="20">
        <v>5</v>
      </c>
      <c r="D15" s="36">
        <v>30000</v>
      </c>
      <c r="E15" s="36">
        <f t="shared" si="6"/>
        <v>150000</v>
      </c>
      <c r="F15" s="36">
        <f t="shared" si="7"/>
        <v>40500</v>
      </c>
      <c r="G15" s="36">
        <f t="shared" si="8"/>
        <v>190500</v>
      </c>
      <c r="H15" s="19" t="s">
        <v>73</v>
      </c>
    </row>
    <row r="16" spans="1:8" x14ac:dyDescent="0.2">
      <c r="A16" s="27" t="s">
        <v>74</v>
      </c>
      <c r="B16" s="20" t="s">
        <v>9</v>
      </c>
      <c r="C16" s="28">
        <v>2</v>
      </c>
      <c r="D16" s="37">
        <v>720000</v>
      </c>
      <c r="E16" s="37">
        <f>C16*D16</f>
        <v>1440000</v>
      </c>
      <c r="F16" s="37">
        <f>G16-E16</f>
        <v>388800</v>
      </c>
      <c r="G16" s="37">
        <f>E16*1.27</f>
        <v>1828800</v>
      </c>
      <c r="H16" s="19" t="s">
        <v>77</v>
      </c>
    </row>
    <row r="17" spans="1:8" x14ac:dyDescent="0.2">
      <c r="A17" s="27" t="s">
        <v>85</v>
      </c>
      <c r="B17" s="20" t="s">
        <v>9</v>
      </c>
      <c r="C17" s="28">
        <v>11</v>
      </c>
      <c r="D17" s="37">
        <v>300000</v>
      </c>
      <c r="E17" s="37">
        <f t="shared" ref="E17:E20" si="9">C17*D17</f>
        <v>3300000</v>
      </c>
      <c r="F17" s="37">
        <f t="shared" ref="F17:F20" si="10">G17-E17</f>
        <v>891000</v>
      </c>
      <c r="G17" s="37">
        <f t="shared" ref="G17:G20" si="11">E17*1.27</f>
        <v>4191000</v>
      </c>
      <c r="H17" s="19" t="s">
        <v>78</v>
      </c>
    </row>
    <row r="18" spans="1:8" x14ac:dyDescent="0.2">
      <c r="A18" s="27" t="s">
        <v>75</v>
      </c>
      <c r="B18" s="20" t="s">
        <v>9</v>
      </c>
      <c r="C18" s="28">
        <v>1</v>
      </c>
      <c r="D18" s="37">
        <v>2300000</v>
      </c>
      <c r="E18" s="37">
        <f t="shared" si="9"/>
        <v>2300000</v>
      </c>
      <c r="F18" s="37">
        <f t="shared" si="10"/>
        <v>621000</v>
      </c>
      <c r="G18" s="37">
        <f t="shared" si="11"/>
        <v>2921000</v>
      </c>
      <c r="H18" s="19" t="s">
        <v>79</v>
      </c>
    </row>
    <row r="19" spans="1:8" x14ac:dyDescent="0.2">
      <c r="A19" s="27" t="s">
        <v>80</v>
      </c>
      <c r="B19" s="20" t="s">
        <v>9</v>
      </c>
      <c r="C19" s="28">
        <v>1</v>
      </c>
      <c r="D19" s="37">
        <v>1560000</v>
      </c>
      <c r="E19" s="37">
        <f t="shared" si="9"/>
        <v>1560000</v>
      </c>
      <c r="F19" s="37">
        <f t="shared" si="10"/>
        <v>421200</v>
      </c>
      <c r="G19" s="37">
        <f t="shared" si="11"/>
        <v>1981200</v>
      </c>
      <c r="H19" s="19" t="s">
        <v>78</v>
      </c>
    </row>
    <row r="20" spans="1:8" x14ac:dyDescent="0.2">
      <c r="A20" s="27" t="s">
        <v>76</v>
      </c>
      <c r="B20" s="20" t="s">
        <v>9</v>
      </c>
      <c r="C20" s="28">
        <v>2</v>
      </c>
      <c r="D20" s="37">
        <v>250000</v>
      </c>
      <c r="E20" s="37">
        <f t="shared" si="9"/>
        <v>500000</v>
      </c>
      <c r="F20" s="37">
        <f t="shared" si="10"/>
        <v>135000</v>
      </c>
      <c r="G20" s="37">
        <f t="shared" si="11"/>
        <v>635000</v>
      </c>
      <c r="H20" s="19" t="s">
        <v>160</v>
      </c>
    </row>
    <row r="21" spans="1:8" s="6" customFormat="1" x14ac:dyDescent="0.25">
      <c r="A21" s="45" t="s">
        <v>15</v>
      </c>
      <c r="B21" s="46"/>
      <c r="C21" s="46"/>
      <c r="D21" s="47"/>
      <c r="E21" s="2">
        <f>SUM(E2:E20)</f>
        <v>43240000</v>
      </c>
      <c r="F21" s="2">
        <f t="shared" ref="F21" si="12">SUM(F2:F20)</f>
        <v>11674800</v>
      </c>
      <c r="G21" s="2">
        <f>SUM(G2:G20)</f>
        <v>54914800</v>
      </c>
      <c r="H21" s="3"/>
    </row>
  </sheetData>
  <mergeCells count="1">
    <mergeCell ref="A21:D2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89C33-3A9F-4A6A-A270-27C485CE8FE0}">
  <dimension ref="A1:I57"/>
  <sheetViews>
    <sheetView topLeftCell="A31" workbookViewId="0">
      <selection activeCell="B63" sqref="B63"/>
    </sheetView>
  </sheetViews>
  <sheetFormatPr defaultRowHeight="15" x14ac:dyDescent="0.25"/>
  <cols>
    <col min="1" max="1" width="23.85546875" style="25" bestFit="1" customWidth="1"/>
    <col min="2" max="2" width="49.28515625" style="25" bestFit="1" customWidth="1"/>
    <col min="3" max="3" width="6.140625" style="25" bestFit="1" customWidth="1"/>
    <col min="4" max="4" width="3.85546875" style="25" bestFit="1" customWidth="1"/>
    <col min="5" max="5" width="11.28515625" style="25" bestFit="1" customWidth="1"/>
    <col min="6" max="6" width="12.42578125" style="25" bestFit="1" customWidth="1"/>
    <col min="7" max="7" width="11.28515625" style="25" bestFit="1" customWidth="1"/>
    <col min="8" max="8" width="12.42578125" style="25" bestFit="1" customWidth="1"/>
    <col min="9" max="9" width="16" bestFit="1" customWidth="1"/>
    <col min="10" max="16384" width="9.140625" style="25"/>
  </cols>
  <sheetData>
    <row r="1" spans="1:9" ht="25.5" x14ac:dyDescent="0.2">
      <c r="A1" s="30" t="s">
        <v>0</v>
      </c>
      <c r="B1" s="30" t="s">
        <v>1</v>
      </c>
      <c r="C1" s="24" t="s">
        <v>2</v>
      </c>
      <c r="D1" s="2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9" t="s">
        <v>242</v>
      </c>
    </row>
    <row r="2" spans="1:9" ht="15" customHeight="1" x14ac:dyDescent="0.25">
      <c r="A2" s="31" t="s">
        <v>86</v>
      </c>
      <c r="B2" s="32" t="s">
        <v>87</v>
      </c>
      <c r="C2" s="33" t="s">
        <v>9</v>
      </c>
      <c r="D2" s="32">
        <v>1</v>
      </c>
      <c r="E2" s="34">
        <v>390000</v>
      </c>
      <c r="F2" s="34">
        <f t="shared" ref="F2:F56" si="0">D2*E2</f>
        <v>390000</v>
      </c>
      <c r="G2" s="34">
        <f t="shared" ref="G2:G10" si="1">F2*0.27</f>
        <v>105300</v>
      </c>
      <c r="H2" s="34">
        <f>SUM(F2:G2)</f>
        <v>495300</v>
      </c>
      <c r="I2" s="43" t="s">
        <v>243</v>
      </c>
    </row>
    <row r="3" spans="1:9" ht="15" customHeight="1" x14ac:dyDescent="0.25">
      <c r="A3" s="32" t="s">
        <v>88</v>
      </c>
      <c r="B3" s="32" t="s">
        <v>89</v>
      </c>
      <c r="C3" s="33" t="s">
        <v>9</v>
      </c>
      <c r="D3" s="32">
        <v>1</v>
      </c>
      <c r="E3" s="34">
        <v>250000</v>
      </c>
      <c r="F3" s="34">
        <f t="shared" si="0"/>
        <v>250000</v>
      </c>
      <c r="G3" s="34">
        <f t="shared" si="1"/>
        <v>67500</v>
      </c>
      <c r="H3" s="34">
        <f t="shared" ref="H3:H7" si="2">SUM(F3:G3)</f>
        <v>317500</v>
      </c>
      <c r="I3" s="43" t="s">
        <v>244</v>
      </c>
    </row>
    <row r="4" spans="1:9" ht="15" customHeight="1" x14ac:dyDescent="0.25">
      <c r="A4" s="32" t="s">
        <v>90</v>
      </c>
      <c r="B4" s="32" t="s">
        <v>91</v>
      </c>
      <c r="C4" s="33" t="s">
        <v>9</v>
      </c>
      <c r="D4" s="32">
        <v>6</v>
      </c>
      <c r="E4" s="34">
        <v>800000</v>
      </c>
      <c r="F4" s="34">
        <f t="shared" si="0"/>
        <v>4800000</v>
      </c>
      <c r="G4" s="34">
        <f t="shared" si="1"/>
        <v>1296000</v>
      </c>
      <c r="H4" s="34">
        <f t="shared" si="2"/>
        <v>6096000</v>
      </c>
      <c r="I4" s="43" t="s">
        <v>244</v>
      </c>
    </row>
    <row r="5" spans="1:9" ht="15" customHeight="1" x14ac:dyDescent="0.25">
      <c r="A5" s="32" t="s">
        <v>90</v>
      </c>
      <c r="B5" s="32" t="s">
        <v>92</v>
      </c>
      <c r="C5" s="33" t="s">
        <v>9</v>
      </c>
      <c r="D5" s="32">
        <v>1</v>
      </c>
      <c r="E5" s="34">
        <v>1750000</v>
      </c>
      <c r="F5" s="34">
        <f t="shared" si="0"/>
        <v>1750000</v>
      </c>
      <c r="G5" s="34">
        <f t="shared" si="1"/>
        <v>472500.00000000006</v>
      </c>
      <c r="H5" s="34">
        <f t="shared" si="2"/>
        <v>2222500</v>
      </c>
      <c r="I5" s="43" t="s">
        <v>244</v>
      </c>
    </row>
    <row r="6" spans="1:9" ht="15" customHeight="1" x14ac:dyDescent="0.25">
      <c r="A6" s="32" t="s">
        <v>90</v>
      </c>
      <c r="B6" s="32" t="s">
        <v>93</v>
      </c>
      <c r="C6" s="33" t="s">
        <v>9</v>
      </c>
      <c r="D6" s="32">
        <v>4</v>
      </c>
      <c r="E6" s="34">
        <v>1500000</v>
      </c>
      <c r="F6" s="34">
        <f t="shared" si="0"/>
        <v>6000000</v>
      </c>
      <c r="G6" s="34">
        <f t="shared" si="1"/>
        <v>1620000</v>
      </c>
      <c r="H6" s="34">
        <f t="shared" si="2"/>
        <v>7620000</v>
      </c>
      <c r="I6" s="43" t="s">
        <v>244</v>
      </c>
    </row>
    <row r="7" spans="1:9" ht="15" customHeight="1" x14ac:dyDescent="0.25">
      <c r="A7" s="31" t="s">
        <v>90</v>
      </c>
      <c r="B7" s="32" t="s">
        <v>94</v>
      </c>
      <c r="C7" s="33" t="s">
        <v>9</v>
      </c>
      <c r="D7" s="32">
        <v>2</v>
      </c>
      <c r="E7" s="34">
        <v>1000000</v>
      </c>
      <c r="F7" s="34">
        <f t="shared" si="0"/>
        <v>2000000</v>
      </c>
      <c r="G7" s="34">
        <f t="shared" si="1"/>
        <v>540000</v>
      </c>
      <c r="H7" s="34">
        <f t="shared" si="2"/>
        <v>2540000</v>
      </c>
      <c r="I7" s="43" t="s">
        <v>244</v>
      </c>
    </row>
    <row r="8" spans="1:9" ht="15" customHeight="1" x14ac:dyDescent="0.25">
      <c r="A8" s="31" t="s">
        <v>95</v>
      </c>
      <c r="B8" s="32" t="s">
        <v>96</v>
      </c>
      <c r="C8" s="33" t="s">
        <v>9</v>
      </c>
      <c r="D8" s="32">
        <v>1</v>
      </c>
      <c r="E8" s="34">
        <v>15000000</v>
      </c>
      <c r="F8" s="34">
        <f t="shared" si="0"/>
        <v>15000000</v>
      </c>
      <c r="G8" s="34">
        <f t="shared" si="1"/>
        <v>4050000.0000000005</v>
      </c>
      <c r="H8" s="34">
        <f t="shared" ref="H8:H10" si="3">SUM(F8:G8)</f>
        <v>19050000</v>
      </c>
      <c r="I8" s="43" t="s">
        <v>245</v>
      </c>
    </row>
    <row r="9" spans="1:9" ht="15.75" x14ac:dyDescent="0.25">
      <c r="A9" s="31" t="s">
        <v>97</v>
      </c>
      <c r="B9" s="32" t="s">
        <v>157</v>
      </c>
      <c r="C9" s="33" t="s">
        <v>9</v>
      </c>
      <c r="D9" s="32">
        <v>2</v>
      </c>
      <c r="E9" s="34">
        <v>1600000</v>
      </c>
      <c r="F9" s="34">
        <f t="shared" si="0"/>
        <v>3200000</v>
      </c>
      <c r="G9" s="34">
        <f t="shared" si="1"/>
        <v>864000</v>
      </c>
      <c r="H9" s="34">
        <f t="shared" si="3"/>
        <v>4064000</v>
      </c>
      <c r="I9" s="43" t="s">
        <v>244</v>
      </c>
    </row>
    <row r="10" spans="1:9" ht="15" customHeight="1" x14ac:dyDescent="0.25">
      <c r="A10" s="31" t="s">
        <v>97</v>
      </c>
      <c r="B10" s="32" t="s">
        <v>98</v>
      </c>
      <c r="C10" s="33" t="s">
        <v>9</v>
      </c>
      <c r="D10" s="32">
        <v>1</v>
      </c>
      <c r="E10" s="34">
        <v>1500000</v>
      </c>
      <c r="F10" s="34">
        <f t="shared" si="0"/>
        <v>1500000</v>
      </c>
      <c r="G10" s="34">
        <f t="shared" si="1"/>
        <v>405000</v>
      </c>
      <c r="H10" s="34">
        <f t="shared" si="3"/>
        <v>1905000</v>
      </c>
      <c r="I10" s="43" t="s">
        <v>244</v>
      </c>
    </row>
    <row r="11" spans="1:9" ht="15" customHeight="1" x14ac:dyDescent="0.25">
      <c r="A11" s="31" t="s">
        <v>97</v>
      </c>
      <c r="B11" s="32" t="s">
        <v>99</v>
      </c>
      <c r="C11" s="33" t="s">
        <v>9</v>
      </c>
      <c r="D11" s="32">
        <v>2</v>
      </c>
      <c r="E11" s="34">
        <v>2250000</v>
      </c>
      <c r="F11" s="34">
        <f t="shared" si="0"/>
        <v>4500000</v>
      </c>
      <c r="G11" s="34">
        <f>F11*0.27</f>
        <v>1215000</v>
      </c>
      <c r="H11" s="34">
        <f t="shared" ref="H11:H57" si="4">SUM(F11:G11)</f>
        <v>5715000</v>
      </c>
      <c r="I11" s="43" t="s">
        <v>244</v>
      </c>
    </row>
    <row r="12" spans="1:9" ht="15" customHeight="1" x14ac:dyDescent="0.25">
      <c r="A12" s="31" t="s">
        <v>97</v>
      </c>
      <c r="B12" s="35" t="s">
        <v>100</v>
      </c>
      <c r="C12" s="33" t="s">
        <v>9</v>
      </c>
      <c r="D12" s="32">
        <v>1</v>
      </c>
      <c r="E12" s="34">
        <v>1700000</v>
      </c>
      <c r="F12" s="34">
        <f t="shared" si="0"/>
        <v>1700000</v>
      </c>
      <c r="G12" s="34">
        <f t="shared" ref="G12" si="5">F12*0.27</f>
        <v>459000.00000000006</v>
      </c>
      <c r="H12" s="34">
        <f t="shared" si="4"/>
        <v>2159000</v>
      </c>
      <c r="I12" s="43" t="s">
        <v>245</v>
      </c>
    </row>
    <row r="13" spans="1:9" ht="15" customHeight="1" x14ac:dyDescent="0.25">
      <c r="A13" s="31" t="s">
        <v>101</v>
      </c>
      <c r="B13" s="35" t="s">
        <v>102</v>
      </c>
      <c r="C13" s="33" t="s">
        <v>9</v>
      </c>
      <c r="D13" s="32">
        <v>36</v>
      </c>
      <c r="E13" s="34">
        <v>2500</v>
      </c>
      <c r="F13" s="34">
        <f t="shared" si="0"/>
        <v>90000</v>
      </c>
      <c r="G13" s="34">
        <f>F13*0.27</f>
        <v>24300</v>
      </c>
      <c r="H13" s="34">
        <f t="shared" si="4"/>
        <v>114300</v>
      </c>
      <c r="I13" s="43" t="s">
        <v>244</v>
      </c>
    </row>
    <row r="14" spans="1:9" ht="15" customHeight="1" x14ac:dyDescent="0.25">
      <c r="A14" s="31" t="s">
        <v>101</v>
      </c>
      <c r="B14" s="35" t="s">
        <v>103</v>
      </c>
      <c r="C14" s="33" t="s">
        <v>9</v>
      </c>
      <c r="D14" s="32">
        <v>12</v>
      </c>
      <c r="E14" s="34">
        <v>3990</v>
      </c>
      <c r="F14" s="34">
        <f t="shared" si="0"/>
        <v>47880</v>
      </c>
      <c r="G14" s="34">
        <f t="shared" ref="G14:G57" si="6">F14*0.27</f>
        <v>12927.6</v>
      </c>
      <c r="H14" s="34">
        <f t="shared" si="4"/>
        <v>60807.6</v>
      </c>
      <c r="I14" s="43" t="s">
        <v>244</v>
      </c>
    </row>
    <row r="15" spans="1:9" ht="15" customHeight="1" x14ac:dyDescent="0.25">
      <c r="A15" s="31" t="s">
        <v>101</v>
      </c>
      <c r="B15" s="35" t="s">
        <v>104</v>
      </c>
      <c r="C15" s="33" t="s">
        <v>9</v>
      </c>
      <c r="D15" s="32">
        <v>15</v>
      </c>
      <c r="E15" s="34">
        <v>3500</v>
      </c>
      <c r="F15" s="34">
        <f t="shared" si="0"/>
        <v>52500</v>
      </c>
      <c r="G15" s="34">
        <f t="shared" si="6"/>
        <v>14175.000000000002</v>
      </c>
      <c r="H15" s="34">
        <f t="shared" si="4"/>
        <v>66675</v>
      </c>
      <c r="I15" s="43" t="s">
        <v>244</v>
      </c>
    </row>
    <row r="16" spans="1:9" ht="15" customHeight="1" x14ac:dyDescent="0.25">
      <c r="A16" s="31" t="s">
        <v>101</v>
      </c>
      <c r="B16" s="35" t="s">
        <v>87</v>
      </c>
      <c r="C16" s="33" t="s">
        <v>9</v>
      </c>
      <c r="D16" s="32">
        <v>2</v>
      </c>
      <c r="E16" s="34">
        <v>390000</v>
      </c>
      <c r="F16" s="34">
        <f t="shared" si="0"/>
        <v>780000</v>
      </c>
      <c r="G16" s="34">
        <f t="shared" si="6"/>
        <v>210600</v>
      </c>
      <c r="H16" s="34">
        <f t="shared" si="4"/>
        <v>990600</v>
      </c>
      <c r="I16" s="43" t="s">
        <v>243</v>
      </c>
    </row>
    <row r="17" spans="1:9" ht="15" customHeight="1" x14ac:dyDescent="0.25">
      <c r="A17" s="31" t="s">
        <v>101</v>
      </c>
      <c r="B17" s="35" t="s">
        <v>105</v>
      </c>
      <c r="C17" s="33" t="s">
        <v>9</v>
      </c>
      <c r="D17" s="32">
        <v>20</v>
      </c>
      <c r="E17" s="34">
        <v>3990</v>
      </c>
      <c r="F17" s="34">
        <f t="shared" si="0"/>
        <v>79800</v>
      </c>
      <c r="G17" s="34">
        <f t="shared" si="6"/>
        <v>21546</v>
      </c>
      <c r="H17" s="34">
        <f t="shared" si="4"/>
        <v>101346</v>
      </c>
      <c r="I17" s="43" t="s">
        <v>244</v>
      </c>
    </row>
    <row r="18" spans="1:9" ht="15" customHeight="1" x14ac:dyDescent="0.25">
      <c r="A18" s="31" t="s">
        <v>101</v>
      </c>
      <c r="B18" s="35" t="s">
        <v>106</v>
      </c>
      <c r="C18" s="33" t="s">
        <v>9</v>
      </c>
      <c r="D18" s="32">
        <v>3</v>
      </c>
      <c r="E18" s="34">
        <v>11000</v>
      </c>
      <c r="F18" s="34">
        <f t="shared" si="0"/>
        <v>33000</v>
      </c>
      <c r="G18" s="34">
        <f t="shared" si="6"/>
        <v>8910</v>
      </c>
      <c r="H18" s="34">
        <f t="shared" si="4"/>
        <v>41910</v>
      </c>
      <c r="I18" s="43" t="s">
        <v>244</v>
      </c>
    </row>
    <row r="19" spans="1:9" ht="15" customHeight="1" x14ac:dyDescent="0.25">
      <c r="A19" s="31" t="s">
        <v>101</v>
      </c>
      <c r="B19" s="35" t="s">
        <v>107</v>
      </c>
      <c r="C19" s="33" t="s">
        <v>9</v>
      </c>
      <c r="D19" s="32">
        <v>14</v>
      </c>
      <c r="E19" s="34">
        <v>4500</v>
      </c>
      <c r="F19" s="34">
        <f t="shared" si="0"/>
        <v>63000</v>
      </c>
      <c r="G19" s="34">
        <f t="shared" si="6"/>
        <v>17010</v>
      </c>
      <c r="H19" s="34">
        <f t="shared" si="4"/>
        <v>80010</v>
      </c>
      <c r="I19" s="43" t="s">
        <v>244</v>
      </c>
    </row>
    <row r="20" spans="1:9" ht="15" customHeight="1" x14ac:dyDescent="0.25">
      <c r="A20" s="31" t="s">
        <v>101</v>
      </c>
      <c r="B20" s="35" t="s">
        <v>108</v>
      </c>
      <c r="C20" s="33" t="s">
        <v>9</v>
      </c>
      <c r="D20" s="32">
        <v>2</v>
      </c>
      <c r="E20" s="34">
        <v>8000</v>
      </c>
      <c r="F20" s="34">
        <f t="shared" si="0"/>
        <v>16000</v>
      </c>
      <c r="G20" s="34">
        <f t="shared" si="6"/>
        <v>4320</v>
      </c>
      <c r="H20" s="34">
        <f t="shared" si="4"/>
        <v>20320</v>
      </c>
      <c r="I20" s="43" t="s">
        <v>244</v>
      </c>
    </row>
    <row r="21" spans="1:9" ht="15" customHeight="1" x14ac:dyDescent="0.25">
      <c r="A21" s="31" t="s">
        <v>101</v>
      </c>
      <c r="B21" s="35" t="s">
        <v>109</v>
      </c>
      <c r="C21" s="33" t="s">
        <v>9</v>
      </c>
      <c r="D21" s="32">
        <v>4</v>
      </c>
      <c r="E21" s="34">
        <v>10000</v>
      </c>
      <c r="F21" s="34">
        <f t="shared" si="0"/>
        <v>40000</v>
      </c>
      <c r="G21" s="34">
        <f t="shared" si="6"/>
        <v>10800</v>
      </c>
      <c r="H21" s="34">
        <f t="shared" si="4"/>
        <v>50800</v>
      </c>
      <c r="I21" s="43" t="s">
        <v>244</v>
      </c>
    </row>
    <row r="22" spans="1:9" ht="15" customHeight="1" x14ac:dyDescent="0.25">
      <c r="A22" s="31" t="s">
        <v>101</v>
      </c>
      <c r="B22" s="35" t="s">
        <v>110</v>
      </c>
      <c r="C22" s="33" t="s">
        <v>9</v>
      </c>
      <c r="D22" s="32">
        <v>5</v>
      </c>
      <c r="E22" s="34">
        <v>2000</v>
      </c>
      <c r="F22" s="34">
        <f t="shared" si="0"/>
        <v>10000</v>
      </c>
      <c r="G22" s="34">
        <f t="shared" si="6"/>
        <v>2700</v>
      </c>
      <c r="H22" s="34">
        <f t="shared" si="4"/>
        <v>12700</v>
      </c>
      <c r="I22" s="43" t="s">
        <v>244</v>
      </c>
    </row>
    <row r="23" spans="1:9" ht="15" customHeight="1" x14ac:dyDescent="0.25">
      <c r="A23" s="31" t="s">
        <v>111</v>
      </c>
      <c r="B23" s="32" t="s">
        <v>112</v>
      </c>
      <c r="C23" s="33" t="s">
        <v>9</v>
      </c>
      <c r="D23" s="32">
        <v>1</v>
      </c>
      <c r="E23" s="34">
        <v>300000</v>
      </c>
      <c r="F23" s="34">
        <f t="shared" si="0"/>
        <v>300000</v>
      </c>
      <c r="G23" s="34">
        <f t="shared" si="6"/>
        <v>81000</v>
      </c>
      <c r="H23" s="34">
        <f t="shared" si="4"/>
        <v>381000</v>
      </c>
      <c r="I23" s="43" t="s">
        <v>244</v>
      </c>
    </row>
    <row r="24" spans="1:9" ht="15" customHeight="1" x14ac:dyDescent="0.25">
      <c r="A24" s="31" t="s">
        <v>113</v>
      </c>
      <c r="B24" s="32" t="s">
        <v>114</v>
      </c>
      <c r="C24" s="33" t="s">
        <v>9</v>
      </c>
      <c r="D24" s="32">
        <v>1</v>
      </c>
      <c r="E24" s="34">
        <v>1500000</v>
      </c>
      <c r="F24" s="34">
        <f t="shared" si="0"/>
        <v>1500000</v>
      </c>
      <c r="G24" s="34">
        <f t="shared" si="6"/>
        <v>405000</v>
      </c>
      <c r="H24" s="34">
        <f t="shared" si="4"/>
        <v>1905000</v>
      </c>
      <c r="I24" s="43" t="s">
        <v>244</v>
      </c>
    </row>
    <row r="25" spans="1:9" ht="15" customHeight="1" x14ac:dyDescent="0.25">
      <c r="A25" s="31" t="s">
        <v>113</v>
      </c>
      <c r="B25" s="32" t="s">
        <v>115</v>
      </c>
      <c r="C25" s="33" t="s">
        <v>9</v>
      </c>
      <c r="D25" s="32">
        <v>1</v>
      </c>
      <c r="E25" s="34">
        <v>650000</v>
      </c>
      <c r="F25" s="34">
        <f t="shared" si="0"/>
        <v>650000</v>
      </c>
      <c r="G25" s="34">
        <f t="shared" si="6"/>
        <v>175500</v>
      </c>
      <c r="H25" s="34">
        <f t="shared" si="4"/>
        <v>825500</v>
      </c>
      <c r="I25" s="43" t="s">
        <v>244</v>
      </c>
    </row>
    <row r="26" spans="1:9" ht="15" customHeight="1" x14ac:dyDescent="0.25">
      <c r="A26" s="31" t="s">
        <v>116</v>
      </c>
      <c r="B26" s="32" t="s">
        <v>117</v>
      </c>
      <c r="C26" s="33" t="s">
        <v>9</v>
      </c>
      <c r="D26" s="32">
        <v>3</v>
      </c>
      <c r="E26" s="34">
        <v>220000</v>
      </c>
      <c r="F26" s="34">
        <f t="shared" si="0"/>
        <v>660000</v>
      </c>
      <c r="G26" s="34">
        <f t="shared" si="6"/>
        <v>178200</v>
      </c>
      <c r="H26" s="34">
        <f t="shared" si="4"/>
        <v>838200</v>
      </c>
      <c r="I26" s="43" t="s">
        <v>244</v>
      </c>
    </row>
    <row r="27" spans="1:9" ht="15" customHeight="1" x14ac:dyDescent="0.25">
      <c r="A27" s="31" t="s">
        <v>113</v>
      </c>
      <c r="B27" s="35" t="s">
        <v>118</v>
      </c>
      <c r="C27" s="33" t="s">
        <v>9</v>
      </c>
      <c r="D27" s="32">
        <v>1</v>
      </c>
      <c r="E27" s="34">
        <v>2000000</v>
      </c>
      <c r="F27" s="34">
        <f t="shared" si="0"/>
        <v>2000000</v>
      </c>
      <c r="G27" s="34">
        <f t="shared" si="6"/>
        <v>540000</v>
      </c>
      <c r="H27" s="34">
        <f t="shared" si="4"/>
        <v>2540000</v>
      </c>
      <c r="I27" s="43" t="s">
        <v>244</v>
      </c>
    </row>
    <row r="28" spans="1:9" ht="15" customHeight="1" x14ac:dyDescent="0.25">
      <c r="A28" s="31" t="s">
        <v>113</v>
      </c>
      <c r="B28" s="32" t="s">
        <v>119</v>
      </c>
      <c r="C28" s="33" t="s">
        <v>9</v>
      </c>
      <c r="D28" s="32">
        <v>1</v>
      </c>
      <c r="E28" s="34">
        <v>30900000</v>
      </c>
      <c r="F28" s="34">
        <f t="shared" si="0"/>
        <v>30900000</v>
      </c>
      <c r="G28" s="34">
        <f t="shared" si="6"/>
        <v>8343000.0000000009</v>
      </c>
      <c r="H28" s="34">
        <f t="shared" si="4"/>
        <v>39243000</v>
      </c>
      <c r="I28" s="43" t="s">
        <v>244</v>
      </c>
    </row>
    <row r="29" spans="1:9" ht="15" customHeight="1" x14ac:dyDescent="0.25">
      <c r="A29" s="31" t="s">
        <v>113</v>
      </c>
      <c r="B29" s="32" t="s">
        <v>120</v>
      </c>
      <c r="C29" s="33" t="s">
        <v>9</v>
      </c>
      <c r="D29" s="32">
        <v>1</v>
      </c>
      <c r="E29" s="34">
        <v>400000</v>
      </c>
      <c r="F29" s="34">
        <f t="shared" si="0"/>
        <v>400000</v>
      </c>
      <c r="G29" s="34">
        <f t="shared" si="6"/>
        <v>108000</v>
      </c>
      <c r="H29" s="34">
        <f t="shared" si="4"/>
        <v>508000</v>
      </c>
      <c r="I29" s="43" t="s">
        <v>244</v>
      </c>
    </row>
    <row r="30" spans="1:9" ht="15" customHeight="1" x14ac:dyDescent="0.25">
      <c r="A30" s="31" t="s">
        <v>121</v>
      </c>
      <c r="B30" s="32" t="s">
        <v>122</v>
      </c>
      <c r="C30" s="33" t="s">
        <v>9</v>
      </c>
      <c r="D30" s="32">
        <v>1</v>
      </c>
      <c r="E30" s="34">
        <v>14000000</v>
      </c>
      <c r="F30" s="34">
        <f t="shared" si="0"/>
        <v>14000000</v>
      </c>
      <c r="G30" s="34">
        <f t="shared" si="6"/>
        <v>3780000.0000000005</v>
      </c>
      <c r="H30" s="34">
        <f t="shared" si="4"/>
        <v>17780000</v>
      </c>
      <c r="I30" s="43" t="s">
        <v>245</v>
      </c>
    </row>
    <row r="31" spans="1:9" ht="15" customHeight="1" x14ac:dyDescent="0.25">
      <c r="A31" s="31" t="s">
        <v>121</v>
      </c>
      <c r="B31" s="32" t="s">
        <v>123</v>
      </c>
      <c r="C31" s="33" t="s">
        <v>9</v>
      </c>
      <c r="D31" s="32">
        <v>1</v>
      </c>
      <c r="E31" s="34">
        <v>19000000</v>
      </c>
      <c r="F31" s="34">
        <f t="shared" si="0"/>
        <v>19000000</v>
      </c>
      <c r="G31" s="34">
        <f t="shared" si="6"/>
        <v>5130000</v>
      </c>
      <c r="H31" s="34">
        <f t="shared" si="4"/>
        <v>24130000</v>
      </c>
      <c r="I31" s="43" t="s">
        <v>244</v>
      </c>
    </row>
    <row r="32" spans="1:9" ht="15" customHeight="1" x14ac:dyDescent="0.25">
      <c r="A32" s="31" t="s">
        <v>121</v>
      </c>
      <c r="B32" s="32" t="s">
        <v>122</v>
      </c>
      <c r="C32" s="33" t="s">
        <v>9</v>
      </c>
      <c r="D32" s="32">
        <v>1</v>
      </c>
      <c r="E32" s="34">
        <v>14000000</v>
      </c>
      <c r="F32" s="34">
        <f t="shared" si="0"/>
        <v>14000000</v>
      </c>
      <c r="G32" s="34">
        <f t="shared" si="6"/>
        <v>3780000.0000000005</v>
      </c>
      <c r="H32" s="34">
        <f t="shared" si="4"/>
        <v>17780000</v>
      </c>
      <c r="I32" s="43" t="s">
        <v>245</v>
      </c>
    </row>
    <row r="33" spans="1:9" ht="15" customHeight="1" x14ac:dyDescent="0.25">
      <c r="A33" s="31" t="s">
        <v>124</v>
      </c>
      <c r="B33" s="32" t="s">
        <v>125</v>
      </c>
      <c r="C33" s="33" t="s">
        <v>126</v>
      </c>
      <c r="D33" s="32">
        <v>2</v>
      </c>
      <c r="E33" s="34">
        <v>350000</v>
      </c>
      <c r="F33" s="34">
        <f t="shared" si="0"/>
        <v>700000</v>
      </c>
      <c r="G33" s="34">
        <f t="shared" si="6"/>
        <v>189000</v>
      </c>
      <c r="H33" s="34">
        <f t="shared" si="4"/>
        <v>889000</v>
      </c>
      <c r="I33" s="43" t="s">
        <v>243</v>
      </c>
    </row>
    <row r="34" spans="1:9" ht="15" customHeight="1" x14ac:dyDescent="0.25">
      <c r="A34" s="31" t="s">
        <v>127</v>
      </c>
      <c r="B34" s="32" t="s">
        <v>128</v>
      </c>
      <c r="C34" s="33" t="s">
        <v>9</v>
      </c>
      <c r="D34" s="32">
        <v>4</v>
      </c>
      <c r="E34" s="34">
        <v>170000</v>
      </c>
      <c r="F34" s="34">
        <f t="shared" si="0"/>
        <v>680000</v>
      </c>
      <c r="G34" s="34">
        <f t="shared" si="6"/>
        <v>183600</v>
      </c>
      <c r="H34" s="34">
        <f t="shared" si="4"/>
        <v>863600</v>
      </c>
      <c r="I34" s="43" t="s">
        <v>243</v>
      </c>
    </row>
    <row r="35" spans="1:9" ht="15" customHeight="1" x14ac:dyDescent="0.25">
      <c r="A35" s="31" t="s">
        <v>124</v>
      </c>
      <c r="B35" s="32" t="s">
        <v>129</v>
      </c>
      <c r="C35" s="33" t="s">
        <v>9</v>
      </c>
      <c r="D35" s="32">
        <v>2</v>
      </c>
      <c r="E35" s="34">
        <v>490000</v>
      </c>
      <c r="F35" s="34">
        <f t="shared" si="0"/>
        <v>980000</v>
      </c>
      <c r="G35" s="34">
        <f t="shared" si="6"/>
        <v>264600</v>
      </c>
      <c r="H35" s="34">
        <f t="shared" si="4"/>
        <v>1244600</v>
      </c>
      <c r="I35" s="43" t="s">
        <v>243</v>
      </c>
    </row>
    <row r="36" spans="1:9" ht="15" customHeight="1" x14ac:dyDescent="0.25">
      <c r="A36" s="31" t="s">
        <v>124</v>
      </c>
      <c r="B36" s="32" t="s">
        <v>130</v>
      </c>
      <c r="C36" s="33" t="s">
        <v>9</v>
      </c>
      <c r="D36" s="32">
        <v>2</v>
      </c>
      <c r="E36" s="34">
        <v>320000</v>
      </c>
      <c r="F36" s="34">
        <f t="shared" si="0"/>
        <v>640000</v>
      </c>
      <c r="G36" s="34">
        <f t="shared" si="6"/>
        <v>172800</v>
      </c>
      <c r="H36" s="34">
        <f t="shared" si="4"/>
        <v>812800</v>
      </c>
      <c r="I36" s="43" t="s">
        <v>244</v>
      </c>
    </row>
    <row r="37" spans="1:9" ht="15" customHeight="1" x14ac:dyDescent="0.25">
      <c r="A37" s="31" t="s">
        <v>127</v>
      </c>
      <c r="B37" s="32" t="s">
        <v>131</v>
      </c>
      <c r="C37" s="33" t="s">
        <v>9</v>
      </c>
      <c r="D37" s="32">
        <v>6</v>
      </c>
      <c r="E37" s="34">
        <v>120000</v>
      </c>
      <c r="F37" s="34">
        <f t="shared" si="0"/>
        <v>720000</v>
      </c>
      <c r="G37" s="34">
        <f t="shared" si="6"/>
        <v>194400</v>
      </c>
      <c r="H37" s="34">
        <f t="shared" si="4"/>
        <v>914400</v>
      </c>
      <c r="I37" s="43" t="s">
        <v>244</v>
      </c>
    </row>
    <row r="38" spans="1:9" ht="15" customHeight="1" x14ac:dyDescent="0.25">
      <c r="A38" s="31" t="s">
        <v>127</v>
      </c>
      <c r="B38" s="32" t="s">
        <v>132</v>
      </c>
      <c r="C38" s="33" t="s">
        <v>9</v>
      </c>
      <c r="D38" s="32">
        <v>1</v>
      </c>
      <c r="E38" s="34">
        <v>1500000</v>
      </c>
      <c r="F38" s="34">
        <f t="shared" si="0"/>
        <v>1500000</v>
      </c>
      <c r="G38" s="34">
        <f t="shared" si="6"/>
        <v>405000</v>
      </c>
      <c r="H38" s="34">
        <f t="shared" si="4"/>
        <v>1905000</v>
      </c>
      <c r="I38" s="43" t="s">
        <v>244</v>
      </c>
    </row>
    <row r="39" spans="1:9" ht="15" customHeight="1" x14ac:dyDescent="0.25">
      <c r="A39" s="32" t="s">
        <v>133</v>
      </c>
      <c r="B39" s="32" t="s">
        <v>134</v>
      </c>
      <c r="C39" s="33" t="s">
        <v>9</v>
      </c>
      <c r="D39" s="32">
        <v>1</v>
      </c>
      <c r="E39" s="34">
        <v>250000</v>
      </c>
      <c r="F39" s="34">
        <f t="shared" si="0"/>
        <v>250000</v>
      </c>
      <c r="G39" s="34">
        <f t="shared" si="6"/>
        <v>67500</v>
      </c>
      <c r="H39" s="34">
        <f t="shared" si="4"/>
        <v>317500</v>
      </c>
      <c r="I39" s="43" t="s">
        <v>243</v>
      </c>
    </row>
    <row r="40" spans="1:9" ht="15.75" x14ac:dyDescent="0.25">
      <c r="A40" s="31" t="s">
        <v>135</v>
      </c>
      <c r="B40" s="32" t="s">
        <v>158</v>
      </c>
      <c r="C40" s="33" t="s">
        <v>9</v>
      </c>
      <c r="D40" s="32">
        <v>1</v>
      </c>
      <c r="E40" s="34">
        <v>1600000</v>
      </c>
      <c r="F40" s="34">
        <f t="shared" si="0"/>
        <v>1600000</v>
      </c>
      <c r="G40" s="34">
        <f t="shared" si="6"/>
        <v>432000</v>
      </c>
      <c r="H40" s="34">
        <f t="shared" si="4"/>
        <v>2032000</v>
      </c>
      <c r="I40" s="43" t="s">
        <v>244</v>
      </c>
    </row>
    <row r="41" spans="1:9" ht="15" customHeight="1" x14ac:dyDescent="0.25">
      <c r="A41" s="32" t="s">
        <v>135</v>
      </c>
      <c r="B41" s="35" t="s">
        <v>136</v>
      </c>
      <c r="C41" s="33" t="s">
        <v>9</v>
      </c>
      <c r="D41" s="32">
        <v>1</v>
      </c>
      <c r="E41" s="34">
        <v>900000</v>
      </c>
      <c r="F41" s="34">
        <f t="shared" si="0"/>
        <v>900000</v>
      </c>
      <c r="G41" s="34">
        <f t="shared" si="6"/>
        <v>243000.00000000003</v>
      </c>
      <c r="H41" s="34">
        <f t="shared" si="4"/>
        <v>1143000</v>
      </c>
      <c r="I41" s="43" t="s">
        <v>244</v>
      </c>
    </row>
    <row r="42" spans="1:9" ht="15" customHeight="1" x14ac:dyDescent="0.25">
      <c r="A42" s="32" t="s">
        <v>135</v>
      </c>
      <c r="B42" s="35" t="s">
        <v>137</v>
      </c>
      <c r="C42" s="33" t="s">
        <v>9</v>
      </c>
      <c r="D42" s="32">
        <v>1</v>
      </c>
      <c r="E42" s="34">
        <v>2315000</v>
      </c>
      <c r="F42" s="34">
        <f t="shared" si="0"/>
        <v>2315000</v>
      </c>
      <c r="G42" s="34">
        <f t="shared" si="6"/>
        <v>625050</v>
      </c>
      <c r="H42" s="34">
        <f t="shared" si="4"/>
        <v>2940050</v>
      </c>
      <c r="I42" s="43" t="s">
        <v>244</v>
      </c>
    </row>
    <row r="43" spans="1:9" ht="15" customHeight="1" x14ac:dyDescent="0.25">
      <c r="A43" s="32" t="s">
        <v>138</v>
      </c>
      <c r="B43" s="32" t="s">
        <v>139</v>
      </c>
      <c r="C43" s="33" t="s">
        <v>9</v>
      </c>
      <c r="D43" s="32">
        <v>1</v>
      </c>
      <c r="E43" s="34">
        <v>630470</v>
      </c>
      <c r="F43" s="34">
        <f t="shared" si="0"/>
        <v>630470</v>
      </c>
      <c r="G43" s="34">
        <f t="shared" si="6"/>
        <v>170226.90000000002</v>
      </c>
      <c r="H43" s="34">
        <f t="shared" si="4"/>
        <v>800696.9</v>
      </c>
      <c r="I43" s="43" t="s">
        <v>244</v>
      </c>
    </row>
    <row r="44" spans="1:9" ht="15" customHeight="1" x14ac:dyDescent="0.25">
      <c r="A44" s="31" t="s">
        <v>138</v>
      </c>
      <c r="B44" s="32" t="s">
        <v>140</v>
      </c>
      <c r="C44" s="33" t="s">
        <v>9</v>
      </c>
      <c r="D44" s="32">
        <v>1</v>
      </c>
      <c r="E44" s="34">
        <v>811800</v>
      </c>
      <c r="F44" s="34">
        <f t="shared" si="0"/>
        <v>811800</v>
      </c>
      <c r="G44" s="34">
        <f t="shared" si="6"/>
        <v>219186</v>
      </c>
      <c r="H44" s="34">
        <f t="shared" si="4"/>
        <v>1030986</v>
      </c>
      <c r="I44" s="43" t="s">
        <v>244</v>
      </c>
    </row>
    <row r="45" spans="1:9" ht="15" customHeight="1" x14ac:dyDescent="0.25">
      <c r="A45" s="31" t="s">
        <v>138</v>
      </c>
      <c r="B45" s="32" t="s">
        <v>141</v>
      </c>
      <c r="C45" s="33" t="s">
        <v>9</v>
      </c>
      <c r="D45" s="32">
        <v>1</v>
      </c>
      <c r="E45" s="34">
        <v>423700</v>
      </c>
      <c r="F45" s="34">
        <f t="shared" si="0"/>
        <v>423700</v>
      </c>
      <c r="G45" s="34">
        <f t="shared" si="6"/>
        <v>114399.00000000001</v>
      </c>
      <c r="H45" s="34">
        <f t="shared" si="4"/>
        <v>538099</v>
      </c>
      <c r="I45" s="43" t="s">
        <v>244</v>
      </c>
    </row>
    <row r="46" spans="1:9" ht="15" customHeight="1" x14ac:dyDescent="0.25">
      <c r="A46" s="31" t="s">
        <v>138</v>
      </c>
      <c r="B46" s="32" t="s">
        <v>142</v>
      </c>
      <c r="C46" s="33" t="s">
        <v>9</v>
      </c>
      <c r="D46" s="32">
        <v>1</v>
      </c>
      <c r="E46" s="34">
        <v>1180620</v>
      </c>
      <c r="F46" s="34">
        <f t="shared" si="0"/>
        <v>1180620</v>
      </c>
      <c r="G46" s="34">
        <f t="shared" si="6"/>
        <v>318767.40000000002</v>
      </c>
      <c r="H46" s="34">
        <f t="shared" si="4"/>
        <v>1499387.4</v>
      </c>
      <c r="I46" s="43" t="s">
        <v>244</v>
      </c>
    </row>
    <row r="47" spans="1:9" ht="15" customHeight="1" x14ac:dyDescent="0.25">
      <c r="A47" s="32" t="s">
        <v>143</v>
      </c>
      <c r="B47" s="32" t="s">
        <v>144</v>
      </c>
      <c r="C47" s="33" t="s">
        <v>9</v>
      </c>
      <c r="D47" s="32">
        <v>1</v>
      </c>
      <c r="E47" s="34">
        <v>1000000</v>
      </c>
      <c r="F47" s="34">
        <f t="shared" si="0"/>
        <v>1000000</v>
      </c>
      <c r="G47" s="34">
        <f t="shared" si="6"/>
        <v>270000</v>
      </c>
      <c r="H47" s="34">
        <f t="shared" si="4"/>
        <v>1270000</v>
      </c>
      <c r="I47" s="43" t="s">
        <v>244</v>
      </c>
    </row>
    <row r="48" spans="1:9" ht="15" customHeight="1" x14ac:dyDescent="0.25">
      <c r="A48" s="31" t="s">
        <v>143</v>
      </c>
      <c r="B48" s="32" t="s">
        <v>145</v>
      </c>
      <c r="C48" s="33" t="s">
        <v>9</v>
      </c>
      <c r="D48" s="32">
        <v>2</v>
      </c>
      <c r="E48" s="34">
        <v>700000</v>
      </c>
      <c r="F48" s="34">
        <f t="shared" si="0"/>
        <v>1400000</v>
      </c>
      <c r="G48" s="34">
        <f t="shared" si="6"/>
        <v>378000</v>
      </c>
      <c r="H48" s="34">
        <f t="shared" si="4"/>
        <v>1778000</v>
      </c>
      <c r="I48" s="43" t="s">
        <v>244</v>
      </c>
    </row>
    <row r="49" spans="1:9" ht="15" customHeight="1" x14ac:dyDescent="0.25">
      <c r="A49" s="32" t="s">
        <v>146</v>
      </c>
      <c r="B49" s="32" t="s">
        <v>100</v>
      </c>
      <c r="C49" s="33" t="s">
        <v>9</v>
      </c>
      <c r="D49" s="32">
        <v>1</v>
      </c>
      <c r="E49" s="34">
        <v>1700000</v>
      </c>
      <c r="F49" s="34">
        <f t="shared" si="0"/>
        <v>1700000</v>
      </c>
      <c r="G49" s="34">
        <f t="shared" si="6"/>
        <v>459000.00000000006</v>
      </c>
      <c r="H49" s="34">
        <f t="shared" si="4"/>
        <v>2159000</v>
      </c>
      <c r="I49" s="43" t="s">
        <v>244</v>
      </c>
    </row>
    <row r="50" spans="1:9" ht="15" customHeight="1" x14ac:dyDescent="0.25">
      <c r="A50" s="31" t="s">
        <v>147</v>
      </c>
      <c r="B50" s="35" t="s">
        <v>87</v>
      </c>
      <c r="C50" s="33" t="s">
        <v>9</v>
      </c>
      <c r="D50" s="32">
        <v>1</v>
      </c>
      <c r="E50" s="34">
        <v>390000</v>
      </c>
      <c r="F50" s="34">
        <f t="shared" si="0"/>
        <v>390000</v>
      </c>
      <c r="G50" s="34">
        <f t="shared" si="6"/>
        <v>105300</v>
      </c>
      <c r="H50" s="34">
        <f t="shared" si="4"/>
        <v>495300</v>
      </c>
      <c r="I50" s="43" t="s">
        <v>243</v>
      </c>
    </row>
    <row r="51" spans="1:9" ht="15" customHeight="1" x14ac:dyDescent="0.25">
      <c r="A51" s="31" t="s">
        <v>148</v>
      </c>
      <c r="B51" s="35" t="s">
        <v>149</v>
      </c>
      <c r="C51" s="33" t="s">
        <v>9</v>
      </c>
      <c r="D51" s="32">
        <v>1</v>
      </c>
      <c r="E51" s="34">
        <v>1495000</v>
      </c>
      <c r="F51" s="34">
        <f t="shared" si="0"/>
        <v>1495000</v>
      </c>
      <c r="G51" s="34">
        <f t="shared" si="6"/>
        <v>403650</v>
      </c>
      <c r="H51" s="34">
        <f t="shared" si="4"/>
        <v>1898650</v>
      </c>
      <c r="I51" s="43" t="s">
        <v>245</v>
      </c>
    </row>
    <row r="52" spans="1:9" ht="15" customHeight="1" x14ac:dyDescent="0.25">
      <c r="A52" s="32" t="s">
        <v>150</v>
      </c>
      <c r="B52" s="35" t="s">
        <v>151</v>
      </c>
      <c r="C52" s="33" t="s">
        <v>9</v>
      </c>
      <c r="D52" s="32">
        <v>1</v>
      </c>
      <c r="E52" s="34">
        <v>200000</v>
      </c>
      <c r="F52" s="34">
        <f t="shared" si="0"/>
        <v>200000</v>
      </c>
      <c r="G52" s="34">
        <f t="shared" si="6"/>
        <v>54000</v>
      </c>
      <c r="H52" s="34">
        <f t="shared" si="4"/>
        <v>254000</v>
      </c>
      <c r="I52" s="43" t="s">
        <v>243</v>
      </c>
    </row>
    <row r="53" spans="1:9" ht="15" customHeight="1" x14ac:dyDescent="0.25">
      <c r="A53" s="31" t="s">
        <v>150</v>
      </c>
      <c r="B53" s="35" t="s">
        <v>152</v>
      </c>
      <c r="C53" s="33" t="s">
        <v>9</v>
      </c>
      <c r="D53" s="32">
        <v>1</v>
      </c>
      <c r="E53" s="34">
        <v>1500000</v>
      </c>
      <c r="F53" s="34">
        <f t="shared" si="0"/>
        <v>1500000</v>
      </c>
      <c r="G53" s="34">
        <f t="shared" si="6"/>
        <v>405000</v>
      </c>
      <c r="H53" s="34">
        <f t="shared" si="4"/>
        <v>1905000</v>
      </c>
      <c r="I53" s="43" t="s">
        <v>243</v>
      </c>
    </row>
    <row r="54" spans="1:9" ht="15" customHeight="1" x14ac:dyDescent="0.25">
      <c r="A54" s="31" t="s">
        <v>153</v>
      </c>
      <c r="B54" s="32" t="s">
        <v>154</v>
      </c>
      <c r="C54" s="33" t="s">
        <v>9</v>
      </c>
      <c r="D54" s="32">
        <v>1</v>
      </c>
      <c r="E54" s="34">
        <v>650000</v>
      </c>
      <c r="F54" s="34">
        <f t="shared" si="0"/>
        <v>650000</v>
      </c>
      <c r="G54" s="34">
        <f t="shared" si="6"/>
        <v>175500</v>
      </c>
      <c r="H54" s="34">
        <f t="shared" si="4"/>
        <v>825500</v>
      </c>
      <c r="I54" s="43" t="s">
        <v>244</v>
      </c>
    </row>
    <row r="55" spans="1:9" ht="15" customHeight="1" x14ac:dyDescent="0.25">
      <c r="A55" s="31" t="s">
        <v>153</v>
      </c>
      <c r="B55" s="32" t="s">
        <v>155</v>
      </c>
      <c r="C55" s="33" t="s">
        <v>9</v>
      </c>
      <c r="D55" s="32">
        <v>1</v>
      </c>
      <c r="E55" s="34">
        <v>6000000</v>
      </c>
      <c r="F55" s="34">
        <f t="shared" si="0"/>
        <v>6000000</v>
      </c>
      <c r="G55" s="34">
        <f t="shared" si="6"/>
        <v>1620000</v>
      </c>
      <c r="H55" s="34">
        <f t="shared" si="4"/>
        <v>7620000</v>
      </c>
      <c r="I55" s="43" t="s">
        <v>244</v>
      </c>
    </row>
    <row r="56" spans="1:9" ht="15" customHeight="1" x14ac:dyDescent="0.25">
      <c r="A56" s="32" t="s">
        <v>153</v>
      </c>
      <c r="B56" s="32" t="s">
        <v>156</v>
      </c>
      <c r="C56" s="33" t="s">
        <v>126</v>
      </c>
      <c r="D56" s="32">
        <v>2</v>
      </c>
      <c r="E56" s="34">
        <v>350000</v>
      </c>
      <c r="F56" s="34">
        <f t="shared" si="0"/>
        <v>700000</v>
      </c>
      <c r="G56" s="34">
        <f t="shared" si="6"/>
        <v>189000</v>
      </c>
      <c r="H56" s="34">
        <f t="shared" si="4"/>
        <v>889000</v>
      </c>
      <c r="I56" s="43" t="s">
        <v>243</v>
      </c>
    </row>
    <row r="57" spans="1:9" s="26" customFormat="1" ht="15" customHeight="1" x14ac:dyDescent="0.25">
      <c r="A57" s="48" t="s">
        <v>11</v>
      </c>
      <c r="B57" s="48"/>
      <c r="C57" s="48"/>
      <c r="D57" s="48"/>
      <c r="E57" s="48"/>
      <c r="F57" s="38">
        <f>SUM(F2:F56)</f>
        <v>154078770</v>
      </c>
      <c r="G57" s="38">
        <f t="shared" si="6"/>
        <v>41601267.900000006</v>
      </c>
      <c r="H57" s="38">
        <f t="shared" si="4"/>
        <v>195680037.90000001</v>
      </c>
      <c r="I57" s="43"/>
    </row>
  </sheetData>
  <mergeCells count="1">
    <mergeCell ref="A57:E5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039A8-70BE-435D-AC00-C04510F94B5C}">
  <dimension ref="A1:I72"/>
  <sheetViews>
    <sheetView tabSelected="1" topLeftCell="A39" workbookViewId="0">
      <selection activeCell="I73" sqref="I73"/>
    </sheetView>
  </sheetViews>
  <sheetFormatPr defaultRowHeight="12.75" x14ac:dyDescent="0.25"/>
  <cols>
    <col min="1" max="1" width="7.28515625" style="7" bestFit="1" customWidth="1"/>
    <col min="2" max="2" width="19.140625" style="6" bestFit="1" customWidth="1"/>
    <col min="3" max="3" width="28.28515625" style="5" bestFit="1" customWidth="1"/>
    <col min="4" max="4" width="5.42578125" style="7" customWidth="1"/>
    <col min="5" max="5" width="3.85546875" style="7" customWidth="1"/>
    <col min="6" max="6" width="11.28515625" style="40" bestFit="1" customWidth="1"/>
    <col min="7" max="7" width="14.42578125" style="40" bestFit="1" customWidth="1"/>
    <col min="8" max="8" width="12.140625" style="40" bestFit="1" customWidth="1"/>
    <col min="9" max="9" width="12.7109375" style="40" bestFit="1" customWidth="1"/>
    <col min="10" max="16384" width="9.140625" style="5"/>
  </cols>
  <sheetData>
    <row r="1" spans="1:9" s="4" customFormat="1" ht="25.5" x14ac:dyDescent="0.25">
      <c r="A1" s="24" t="s">
        <v>239</v>
      </c>
      <c r="B1" s="24" t="s">
        <v>0</v>
      </c>
      <c r="C1" s="24" t="s">
        <v>161</v>
      </c>
      <c r="D1" s="24" t="s">
        <v>2</v>
      </c>
      <c r="E1" s="24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25">
      <c r="A2" s="20" t="s">
        <v>238</v>
      </c>
      <c r="B2" s="19" t="s">
        <v>162</v>
      </c>
      <c r="C2" s="19" t="s">
        <v>163</v>
      </c>
      <c r="D2" s="20" t="s">
        <v>9</v>
      </c>
      <c r="E2" s="20">
        <v>2</v>
      </c>
      <c r="F2" s="41">
        <v>100000</v>
      </c>
      <c r="G2" s="41">
        <f>E2*F2</f>
        <v>200000</v>
      </c>
      <c r="H2" s="41">
        <f>G2*0.27</f>
        <v>54000</v>
      </c>
      <c r="I2" s="41">
        <f>SUM(G2:H2)</f>
        <v>254000</v>
      </c>
    </row>
    <row r="3" spans="1:9" x14ac:dyDescent="0.25">
      <c r="A3" s="20" t="s">
        <v>238</v>
      </c>
      <c r="B3" s="19" t="s">
        <v>164</v>
      </c>
      <c r="C3" s="19" t="s">
        <v>165</v>
      </c>
      <c r="D3" s="20" t="s">
        <v>9</v>
      </c>
      <c r="E3" s="20">
        <v>1</v>
      </c>
      <c r="F3" s="41">
        <v>100000</v>
      </c>
      <c r="G3" s="41">
        <f t="shared" ref="G3:G6" si="0">E3*F3</f>
        <v>100000</v>
      </c>
      <c r="H3" s="41">
        <f t="shared" ref="H3:H6" si="1">G3*0.27</f>
        <v>27000</v>
      </c>
      <c r="I3" s="41">
        <f t="shared" ref="I3:I6" si="2">SUM(G3:H3)</f>
        <v>127000</v>
      </c>
    </row>
    <row r="4" spans="1:9" x14ac:dyDescent="0.25">
      <c r="A4" s="20" t="s">
        <v>238</v>
      </c>
      <c r="B4" s="19" t="s">
        <v>164</v>
      </c>
      <c r="C4" s="19" t="s">
        <v>166</v>
      </c>
      <c r="D4" s="20" t="s">
        <v>9</v>
      </c>
      <c r="E4" s="20">
        <v>2</v>
      </c>
      <c r="F4" s="41">
        <v>350000</v>
      </c>
      <c r="G4" s="41">
        <f t="shared" si="0"/>
        <v>700000</v>
      </c>
      <c r="H4" s="41">
        <f t="shared" si="1"/>
        <v>189000</v>
      </c>
      <c r="I4" s="41">
        <f t="shared" si="2"/>
        <v>889000</v>
      </c>
    </row>
    <row r="5" spans="1:9" x14ac:dyDescent="0.25">
      <c r="A5" s="20" t="s">
        <v>238</v>
      </c>
      <c r="B5" s="19" t="s">
        <v>164</v>
      </c>
      <c r="C5" s="19" t="s">
        <v>167</v>
      </c>
      <c r="D5" s="20" t="s">
        <v>9</v>
      </c>
      <c r="E5" s="20">
        <v>2</v>
      </c>
      <c r="F5" s="41">
        <v>30000</v>
      </c>
      <c r="G5" s="41">
        <f t="shared" si="0"/>
        <v>60000</v>
      </c>
      <c r="H5" s="41">
        <f t="shared" si="1"/>
        <v>16200.000000000002</v>
      </c>
      <c r="I5" s="41">
        <f t="shared" si="2"/>
        <v>76200</v>
      </c>
    </row>
    <row r="6" spans="1:9" x14ac:dyDescent="0.25">
      <c r="A6" s="20" t="s">
        <v>238</v>
      </c>
      <c r="B6" s="19" t="s">
        <v>164</v>
      </c>
      <c r="C6" s="19" t="s">
        <v>168</v>
      </c>
      <c r="D6" s="20" t="s">
        <v>9</v>
      </c>
      <c r="E6" s="20">
        <v>1</v>
      </c>
      <c r="F6" s="41">
        <v>15000</v>
      </c>
      <c r="G6" s="41">
        <f t="shared" si="0"/>
        <v>15000</v>
      </c>
      <c r="H6" s="41">
        <f t="shared" si="1"/>
        <v>4050.0000000000005</v>
      </c>
      <c r="I6" s="41">
        <f t="shared" si="2"/>
        <v>19050</v>
      </c>
    </row>
    <row r="7" spans="1:9" x14ac:dyDescent="0.25">
      <c r="A7" s="20" t="s">
        <v>238</v>
      </c>
      <c r="B7" s="39" t="s">
        <v>180</v>
      </c>
      <c r="C7" s="19" t="s">
        <v>181</v>
      </c>
      <c r="D7" s="20" t="s">
        <v>9</v>
      </c>
      <c r="E7" s="20">
        <v>1</v>
      </c>
      <c r="F7" s="41">
        <v>55000</v>
      </c>
      <c r="G7" s="41">
        <f t="shared" ref="G7:G38" si="3">E7*F7</f>
        <v>55000</v>
      </c>
      <c r="H7" s="41">
        <f t="shared" ref="H7:H38" si="4">G7*0.27</f>
        <v>14850.000000000002</v>
      </c>
      <c r="I7" s="41">
        <f t="shared" ref="I7:I38" si="5">SUM(G7:H7)</f>
        <v>69850</v>
      </c>
    </row>
    <row r="8" spans="1:9" x14ac:dyDescent="0.25">
      <c r="A8" s="20" t="s">
        <v>238</v>
      </c>
      <c r="B8" s="19" t="s">
        <v>182</v>
      </c>
      <c r="C8" s="19" t="s">
        <v>183</v>
      </c>
      <c r="D8" s="20" t="s">
        <v>9</v>
      </c>
      <c r="E8" s="20">
        <v>2</v>
      </c>
      <c r="F8" s="41">
        <v>130000</v>
      </c>
      <c r="G8" s="41">
        <f t="shared" si="3"/>
        <v>260000</v>
      </c>
      <c r="H8" s="41">
        <f t="shared" si="4"/>
        <v>70200</v>
      </c>
      <c r="I8" s="41">
        <f t="shared" si="5"/>
        <v>330200</v>
      </c>
    </row>
    <row r="9" spans="1:9" x14ac:dyDescent="0.25">
      <c r="A9" s="20" t="s">
        <v>238</v>
      </c>
      <c r="B9" s="19" t="s">
        <v>182</v>
      </c>
      <c r="C9" s="19" t="s">
        <v>166</v>
      </c>
      <c r="D9" s="20" t="s">
        <v>9</v>
      </c>
      <c r="E9" s="20">
        <v>5</v>
      </c>
      <c r="F9" s="41">
        <v>65000</v>
      </c>
      <c r="G9" s="41">
        <f t="shared" si="3"/>
        <v>325000</v>
      </c>
      <c r="H9" s="41">
        <f t="shared" si="4"/>
        <v>87750</v>
      </c>
      <c r="I9" s="41">
        <f t="shared" si="5"/>
        <v>412750</v>
      </c>
    </row>
    <row r="10" spans="1:9" x14ac:dyDescent="0.25">
      <c r="A10" s="20" t="s">
        <v>238</v>
      </c>
      <c r="B10" s="19" t="s">
        <v>182</v>
      </c>
      <c r="C10" s="19" t="s">
        <v>194</v>
      </c>
      <c r="D10" s="20" t="s">
        <v>9</v>
      </c>
      <c r="E10" s="20">
        <v>1</v>
      </c>
      <c r="F10" s="41">
        <v>150000</v>
      </c>
      <c r="G10" s="41">
        <f t="shared" si="3"/>
        <v>150000</v>
      </c>
      <c r="H10" s="41">
        <f t="shared" si="4"/>
        <v>40500</v>
      </c>
      <c r="I10" s="41">
        <f t="shared" si="5"/>
        <v>190500</v>
      </c>
    </row>
    <row r="11" spans="1:9" x14ac:dyDescent="0.25">
      <c r="A11" s="20" t="s">
        <v>238</v>
      </c>
      <c r="B11" s="19" t="s">
        <v>182</v>
      </c>
      <c r="C11" s="19" t="s">
        <v>195</v>
      </c>
      <c r="D11" s="20" t="s">
        <v>9</v>
      </c>
      <c r="E11" s="20">
        <v>1</v>
      </c>
      <c r="F11" s="41">
        <v>65000</v>
      </c>
      <c r="G11" s="41">
        <f t="shared" si="3"/>
        <v>65000</v>
      </c>
      <c r="H11" s="41">
        <f t="shared" si="4"/>
        <v>17550</v>
      </c>
      <c r="I11" s="41">
        <f t="shared" si="5"/>
        <v>82550</v>
      </c>
    </row>
    <row r="12" spans="1:9" x14ac:dyDescent="0.25">
      <c r="A12" s="20" t="s">
        <v>238</v>
      </c>
      <c r="B12" s="19" t="s">
        <v>182</v>
      </c>
      <c r="C12" s="19" t="s">
        <v>203</v>
      </c>
      <c r="D12" s="20" t="s">
        <v>9</v>
      </c>
      <c r="E12" s="20">
        <v>2</v>
      </c>
      <c r="F12" s="41">
        <v>23000</v>
      </c>
      <c r="G12" s="41">
        <f t="shared" si="3"/>
        <v>46000</v>
      </c>
      <c r="H12" s="41">
        <f t="shared" si="4"/>
        <v>12420</v>
      </c>
      <c r="I12" s="41">
        <f t="shared" si="5"/>
        <v>58420</v>
      </c>
    </row>
    <row r="13" spans="1:9" x14ac:dyDescent="0.25">
      <c r="A13" s="20" t="s">
        <v>238</v>
      </c>
      <c r="B13" s="19" t="s">
        <v>177</v>
      </c>
      <c r="C13" s="19" t="s">
        <v>163</v>
      </c>
      <c r="D13" s="20" t="s">
        <v>9</v>
      </c>
      <c r="E13" s="20">
        <v>2</v>
      </c>
      <c r="F13" s="41">
        <v>100000</v>
      </c>
      <c r="G13" s="41">
        <f t="shared" si="3"/>
        <v>200000</v>
      </c>
      <c r="H13" s="41">
        <f t="shared" si="4"/>
        <v>54000</v>
      </c>
      <c r="I13" s="41">
        <f t="shared" si="5"/>
        <v>254000</v>
      </c>
    </row>
    <row r="14" spans="1:9" x14ac:dyDescent="0.25">
      <c r="A14" s="20" t="s">
        <v>238</v>
      </c>
      <c r="B14" s="19" t="s">
        <v>177</v>
      </c>
      <c r="C14" s="19" t="s">
        <v>189</v>
      </c>
      <c r="D14" s="20" t="s">
        <v>9</v>
      </c>
      <c r="E14" s="20">
        <v>2</v>
      </c>
      <c r="F14" s="41">
        <v>65000</v>
      </c>
      <c r="G14" s="41">
        <f t="shared" si="3"/>
        <v>130000</v>
      </c>
      <c r="H14" s="41">
        <f t="shared" si="4"/>
        <v>35100</v>
      </c>
      <c r="I14" s="41">
        <f t="shared" si="5"/>
        <v>165100</v>
      </c>
    </row>
    <row r="15" spans="1:9" x14ac:dyDescent="0.25">
      <c r="A15" s="20" t="s">
        <v>238</v>
      </c>
      <c r="B15" s="19" t="s">
        <v>190</v>
      </c>
      <c r="C15" s="19" t="s">
        <v>191</v>
      </c>
      <c r="D15" s="20" t="s">
        <v>9</v>
      </c>
      <c r="E15" s="20">
        <v>3</v>
      </c>
      <c r="F15" s="41">
        <v>110000</v>
      </c>
      <c r="G15" s="41">
        <f t="shared" si="3"/>
        <v>330000</v>
      </c>
      <c r="H15" s="41">
        <f t="shared" si="4"/>
        <v>89100</v>
      </c>
      <c r="I15" s="41">
        <f t="shared" si="5"/>
        <v>419100</v>
      </c>
    </row>
    <row r="16" spans="1:9" ht="25.5" x14ac:dyDescent="0.25">
      <c r="A16" s="20" t="s">
        <v>238</v>
      </c>
      <c r="B16" s="19" t="s">
        <v>190</v>
      </c>
      <c r="C16" s="19" t="s">
        <v>201</v>
      </c>
      <c r="D16" s="20" t="s">
        <v>9</v>
      </c>
      <c r="E16" s="20">
        <v>1</v>
      </c>
      <c r="F16" s="41">
        <v>65000</v>
      </c>
      <c r="G16" s="41">
        <f t="shared" si="3"/>
        <v>65000</v>
      </c>
      <c r="H16" s="41">
        <f t="shared" si="4"/>
        <v>17550</v>
      </c>
      <c r="I16" s="41">
        <f t="shared" si="5"/>
        <v>82550</v>
      </c>
    </row>
    <row r="17" spans="1:9" x14ac:dyDescent="0.25">
      <c r="A17" s="20" t="s">
        <v>238</v>
      </c>
      <c r="B17" s="19" t="s">
        <v>190</v>
      </c>
      <c r="C17" s="19" t="s">
        <v>202</v>
      </c>
      <c r="D17" s="20" t="s">
        <v>9</v>
      </c>
      <c r="E17" s="20">
        <v>1</v>
      </c>
      <c r="F17" s="41">
        <v>35000</v>
      </c>
      <c r="G17" s="41">
        <f t="shared" si="3"/>
        <v>35000</v>
      </c>
      <c r="H17" s="41">
        <f t="shared" si="4"/>
        <v>9450</v>
      </c>
      <c r="I17" s="41">
        <f t="shared" si="5"/>
        <v>44450</v>
      </c>
    </row>
    <row r="18" spans="1:9" x14ac:dyDescent="0.25">
      <c r="A18" s="20" t="s">
        <v>238</v>
      </c>
      <c r="B18" s="19" t="s">
        <v>169</v>
      </c>
      <c r="C18" s="19" t="s">
        <v>170</v>
      </c>
      <c r="D18" s="20" t="s">
        <v>9</v>
      </c>
      <c r="E18" s="20">
        <v>1</v>
      </c>
      <c r="F18" s="41">
        <v>80000</v>
      </c>
      <c r="G18" s="41">
        <f t="shared" si="3"/>
        <v>80000</v>
      </c>
      <c r="H18" s="41">
        <f t="shared" si="4"/>
        <v>21600</v>
      </c>
      <c r="I18" s="41">
        <f t="shared" si="5"/>
        <v>101600</v>
      </c>
    </row>
    <row r="19" spans="1:9" x14ac:dyDescent="0.25">
      <c r="A19" s="20" t="s">
        <v>238</v>
      </c>
      <c r="B19" s="19" t="s">
        <v>169</v>
      </c>
      <c r="C19" s="19" t="s">
        <v>171</v>
      </c>
      <c r="D19" s="20" t="s">
        <v>9</v>
      </c>
      <c r="E19" s="20">
        <v>1</v>
      </c>
      <c r="F19" s="41">
        <v>130000</v>
      </c>
      <c r="G19" s="41">
        <f t="shared" si="3"/>
        <v>130000</v>
      </c>
      <c r="H19" s="41">
        <f t="shared" si="4"/>
        <v>35100</v>
      </c>
      <c r="I19" s="41">
        <f t="shared" si="5"/>
        <v>165100</v>
      </c>
    </row>
    <row r="20" spans="1:9" x14ac:dyDescent="0.25">
      <c r="A20" s="20" t="s">
        <v>238</v>
      </c>
      <c r="B20" s="19" t="s">
        <v>169</v>
      </c>
      <c r="C20" s="19" t="s">
        <v>186</v>
      </c>
      <c r="D20" s="20" t="s">
        <v>9</v>
      </c>
      <c r="E20" s="20">
        <v>5</v>
      </c>
      <c r="F20" s="41">
        <v>35000</v>
      </c>
      <c r="G20" s="41">
        <f t="shared" si="3"/>
        <v>175000</v>
      </c>
      <c r="H20" s="41">
        <f t="shared" si="4"/>
        <v>47250</v>
      </c>
      <c r="I20" s="41">
        <f t="shared" si="5"/>
        <v>222250</v>
      </c>
    </row>
    <row r="21" spans="1:9" x14ac:dyDescent="0.25">
      <c r="A21" s="20" t="s">
        <v>238</v>
      </c>
      <c r="B21" s="19" t="s">
        <v>169</v>
      </c>
      <c r="C21" s="19" t="s">
        <v>197</v>
      </c>
      <c r="D21" s="20" t="s">
        <v>9</v>
      </c>
      <c r="E21" s="20">
        <v>2</v>
      </c>
      <c r="F21" s="41">
        <v>30000</v>
      </c>
      <c r="G21" s="41">
        <f t="shared" si="3"/>
        <v>60000</v>
      </c>
      <c r="H21" s="41">
        <f t="shared" si="4"/>
        <v>16200.000000000002</v>
      </c>
      <c r="I21" s="41">
        <f t="shared" si="5"/>
        <v>76200</v>
      </c>
    </row>
    <row r="22" spans="1:9" x14ac:dyDescent="0.25">
      <c r="A22" s="20" t="s">
        <v>238</v>
      </c>
      <c r="B22" s="19" t="s">
        <v>173</v>
      </c>
      <c r="C22" s="19" t="s">
        <v>174</v>
      </c>
      <c r="D22" s="20" t="s">
        <v>9</v>
      </c>
      <c r="E22" s="20">
        <v>2</v>
      </c>
      <c r="F22" s="41">
        <v>160000</v>
      </c>
      <c r="G22" s="41">
        <f t="shared" si="3"/>
        <v>320000</v>
      </c>
      <c r="H22" s="41">
        <f t="shared" si="4"/>
        <v>86400</v>
      </c>
      <c r="I22" s="41">
        <f t="shared" si="5"/>
        <v>406400</v>
      </c>
    </row>
    <row r="23" spans="1:9" x14ac:dyDescent="0.25">
      <c r="A23" s="20" t="s">
        <v>238</v>
      </c>
      <c r="B23" s="19" t="s">
        <v>173</v>
      </c>
      <c r="C23" s="19" t="s">
        <v>175</v>
      </c>
      <c r="D23" s="20" t="s">
        <v>9</v>
      </c>
      <c r="E23" s="20">
        <v>1</v>
      </c>
      <c r="F23" s="41">
        <v>100000</v>
      </c>
      <c r="G23" s="41">
        <f t="shared" si="3"/>
        <v>100000</v>
      </c>
      <c r="H23" s="41">
        <f t="shared" si="4"/>
        <v>27000</v>
      </c>
      <c r="I23" s="41">
        <f t="shared" si="5"/>
        <v>127000</v>
      </c>
    </row>
    <row r="24" spans="1:9" x14ac:dyDescent="0.25">
      <c r="A24" s="20" t="s">
        <v>238</v>
      </c>
      <c r="B24" s="19" t="s">
        <v>173</v>
      </c>
      <c r="C24" s="19" t="s">
        <v>176</v>
      </c>
      <c r="D24" s="20" t="s">
        <v>9</v>
      </c>
      <c r="E24" s="20">
        <v>1</v>
      </c>
      <c r="F24" s="41">
        <v>130000</v>
      </c>
      <c r="G24" s="41">
        <f t="shared" si="3"/>
        <v>130000</v>
      </c>
      <c r="H24" s="41">
        <f t="shared" si="4"/>
        <v>35100</v>
      </c>
      <c r="I24" s="41">
        <f t="shared" si="5"/>
        <v>165100</v>
      </c>
    </row>
    <row r="25" spans="1:9" x14ac:dyDescent="0.25">
      <c r="A25" s="20" t="s">
        <v>238</v>
      </c>
      <c r="B25" s="19" t="s">
        <v>173</v>
      </c>
      <c r="C25" s="19" t="s">
        <v>187</v>
      </c>
      <c r="D25" s="20" t="s">
        <v>9</v>
      </c>
      <c r="E25" s="20">
        <v>7</v>
      </c>
      <c r="F25" s="41">
        <v>35000</v>
      </c>
      <c r="G25" s="41">
        <f t="shared" si="3"/>
        <v>245000</v>
      </c>
      <c r="H25" s="41">
        <f t="shared" si="4"/>
        <v>66150</v>
      </c>
      <c r="I25" s="41">
        <f t="shared" si="5"/>
        <v>311150</v>
      </c>
    </row>
    <row r="26" spans="1:9" x14ac:dyDescent="0.25">
      <c r="A26" s="20" t="s">
        <v>238</v>
      </c>
      <c r="B26" s="19" t="s">
        <v>173</v>
      </c>
      <c r="C26" s="19" t="s">
        <v>188</v>
      </c>
      <c r="D26" s="20" t="s">
        <v>9</v>
      </c>
      <c r="E26" s="20">
        <v>5</v>
      </c>
      <c r="F26" s="41">
        <v>25000</v>
      </c>
      <c r="G26" s="41">
        <f t="shared" si="3"/>
        <v>125000</v>
      </c>
      <c r="H26" s="41">
        <f t="shared" si="4"/>
        <v>33750</v>
      </c>
      <c r="I26" s="41">
        <f t="shared" si="5"/>
        <v>158750</v>
      </c>
    </row>
    <row r="27" spans="1:9" x14ac:dyDescent="0.25">
      <c r="A27" s="20" t="s">
        <v>238</v>
      </c>
      <c r="B27" s="19" t="s">
        <v>173</v>
      </c>
      <c r="C27" s="19" t="s">
        <v>199</v>
      </c>
      <c r="D27" s="20" t="s">
        <v>9</v>
      </c>
      <c r="E27" s="20">
        <v>4</v>
      </c>
      <c r="F27" s="41">
        <v>30000</v>
      </c>
      <c r="G27" s="41">
        <f t="shared" si="3"/>
        <v>120000</v>
      </c>
      <c r="H27" s="41">
        <f t="shared" si="4"/>
        <v>32400.000000000004</v>
      </c>
      <c r="I27" s="41">
        <f t="shared" si="5"/>
        <v>152400</v>
      </c>
    </row>
    <row r="28" spans="1:9" x14ac:dyDescent="0.25">
      <c r="A28" s="20" t="s">
        <v>238</v>
      </c>
      <c r="B28" s="19" t="s">
        <v>173</v>
      </c>
      <c r="C28" s="19" t="s">
        <v>200</v>
      </c>
      <c r="D28" s="20" t="s">
        <v>9</v>
      </c>
      <c r="E28" s="20">
        <v>2</v>
      </c>
      <c r="F28" s="41">
        <v>30000</v>
      </c>
      <c r="G28" s="41">
        <f t="shared" si="3"/>
        <v>60000</v>
      </c>
      <c r="H28" s="41">
        <f t="shared" si="4"/>
        <v>16200.000000000002</v>
      </c>
      <c r="I28" s="41">
        <f t="shared" si="5"/>
        <v>76200</v>
      </c>
    </row>
    <row r="29" spans="1:9" x14ac:dyDescent="0.25">
      <c r="A29" s="20" t="s">
        <v>238</v>
      </c>
      <c r="B29" s="39" t="s">
        <v>192</v>
      </c>
      <c r="C29" s="19" t="s">
        <v>193</v>
      </c>
      <c r="D29" s="20" t="s">
        <v>9</v>
      </c>
      <c r="E29" s="20">
        <v>4</v>
      </c>
      <c r="F29" s="41">
        <v>100000</v>
      </c>
      <c r="G29" s="41">
        <f t="shared" si="3"/>
        <v>400000</v>
      </c>
      <c r="H29" s="41">
        <f t="shared" si="4"/>
        <v>108000</v>
      </c>
      <c r="I29" s="41">
        <f t="shared" si="5"/>
        <v>508000</v>
      </c>
    </row>
    <row r="30" spans="1:9" ht="25.5" x14ac:dyDescent="0.25">
      <c r="A30" s="20" t="s">
        <v>238</v>
      </c>
      <c r="B30" s="19" t="s">
        <v>178</v>
      </c>
      <c r="C30" s="19" t="s">
        <v>179</v>
      </c>
      <c r="D30" s="20" t="s">
        <v>9</v>
      </c>
      <c r="E30" s="20">
        <v>1</v>
      </c>
      <c r="F30" s="41">
        <v>350000</v>
      </c>
      <c r="G30" s="41">
        <f t="shared" si="3"/>
        <v>350000</v>
      </c>
      <c r="H30" s="41">
        <f t="shared" si="4"/>
        <v>94500</v>
      </c>
      <c r="I30" s="41">
        <f t="shared" si="5"/>
        <v>444500</v>
      </c>
    </row>
    <row r="31" spans="1:9" x14ac:dyDescent="0.25">
      <c r="A31" s="20" t="s">
        <v>238</v>
      </c>
      <c r="B31" s="19" t="s">
        <v>172</v>
      </c>
      <c r="C31" s="19" t="s">
        <v>163</v>
      </c>
      <c r="D31" s="20" t="s">
        <v>9</v>
      </c>
      <c r="E31" s="20">
        <v>2</v>
      </c>
      <c r="F31" s="41">
        <v>100000</v>
      </c>
      <c r="G31" s="41">
        <f t="shared" si="3"/>
        <v>200000</v>
      </c>
      <c r="H31" s="41">
        <f t="shared" si="4"/>
        <v>54000</v>
      </c>
      <c r="I31" s="41">
        <f t="shared" si="5"/>
        <v>254000</v>
      </c>
    </row>
    <row r="32" spans="1:9" x14ac:dyDescent="0.25">
      <c r="A32" s="20" t="s">
        <v>238</v>
      </c>
      <c r="B32" s="19" t="s">
        <v>172</v>
      </c>
      <c r="C32" s="19" t="s">
        <v>198</v>
      </c>
      <c r="D32" s="20" t="s">
        <v>9</v>
      </c>
      <c r="E32" s="20">
        <v>2</v>
      </c>
      <c r="F32" s="41">
        <v>30000</v>
      </c>
      <c r="G32" s="41">
        <f t="shared" si="3"/>
        <v>60000</v>
      </c>
      <c r="H32" s="41">
        <f t="shared" si="4"/>
        <v>16200.000000000002</v>
      </c>
      <c r="I32" s="41">
        <f t="shared" si="5"/>
        <v>76200</v>
      </c>
    </row>
    <row r="33" spans="1:9" x14ac:dyDescent="0.25">
      <c r="A33" s="20" t="s">
        <v>238</v>
      </c>
      <c r="B33" s="19" t="s">
        <v>184</v>
      </c>
      <c r="C33" s="19" t="s">
        <v>185</v>
      </c>
      <c r="D33" s="20" t="s">
        <v>9</v>
      </c>
      <c r="E33" s="20">
        <v>1</v>
      </c>
      <c r="F33" s="41">
        <v>65000</v>
      </c>
      <c r="G33" s="41">
        <f t="shared" si="3"/>
        <v>65000</v>
      </c>
      <c r="H33" s="41">
        <f t="shared" si="4"/>
        <v>17550</v>
      </c>
      <c r="I33" s="41">
        <f t="shared" si="5"/>
        <v>82550</v>
      </c>
    </row>
    <row r="34" spans="1:9" x14ac:dyDescent="0.25">
      <c r="A34" s="20" t="s">
        <v>238</v>
      </c>
      <c r="B34" s="19" t="s">
        <v>184</v>
      </c>
      <c r="C34" s="19" t="s">
        <v>196</v>
      </c>
      <c r="D34" s="20" t="s">
        <v>9</v>
      </c>
      <c r="E34" s="20">
        <v>4</v>
      </c>
      <c r="F34" s="41">
        <v>25000</v>
      </c>
      <c r="G34" s="41">
        <f t="shared" si="3"/>
        <v>100000</v>
      </c>
      <c r="H34" s="41">
        <f t="shared" si="4"/>
        <v>27000</v>
      </c>
      <c r="I34" s="41">
        <f t="shared" si="5"/>
        <v>127000</v>
      </c>
    </row>
    <row r="35" spans="1:9" ht="19.5" customHeight="1" x14ac:dyDescent="0.25">
      <c r="A35" s="20" t="s">
        <v>240</v>
      </c>
      <c r="B35" s="19" t="s">
        <v>207</v>
      </c>
      <c r="C35" s="19" t="s">
        <v>163</v>
      </c>
      <c r="D35" s="20" t="s">
        <v>9</v>
      </c>
      <c r="E35" s="20">
        <v>1</v>
      </c>
      <c r="F35" s="41">
        <v>100000</v>
      </c>
      <c r="G35" s="41">
        <f t="shared" si="3"/>
        <v>100000</v>
      </c>
      <c r="H35" s="41">
        <f t="shared" si="4"/>
        <v>27000</v>
      </c>
      <c r="I35" s="41">
        <f t="shared" si="5"/>
        <v>127000</v>
      </c>
    </row>
    <row r="36" spans="1:9" ht="19.5" customHeight="1" x14ac:dyDescent="0.25">
      <c r="A36" s="20" t="s">
        <v>240</v>
      </c>
      <c r="B36" s="19" t="s">
        <v>207</v>
      </c>
      <c r="C36" s="19" t="s">
        <v>176</v>
      </c>
      <c r="D36" s="20" t="s">
        <v>9</v>
      </c>
      <c r="E36" s="20">
        <v>2</v>
      </c>
      <c r="F36" s="41">
        <v>80000</v>
      </c>
      <c r="G36" s="41">
        <f t="shared" si="3"/>
        <v>160000</v>
      </c>
      <c r="H36" s="41">
        <f t="shared" si="4"/>
        <v>43200</v>
      </c>
      <c r="I36" s="41">
        <f t="shared" si="5"/>
        <v>203200</v>
      </c>
    </row>
    <row r="37" spans="1:9" ht="19.5" customHeight="1" x14ac:dyDescent="0.25">
      <c r="A37" s="20" t="s">
        <v>240</v>
      </c>
      <c r="B37" s="19" t="s">
        <v>207</v>
      </c>
      <c r="C37" s="19" t="s">
        <v>210</v>
      </c>
      <c r="D37" s="20" t="s">
        <v>9</v>
      </c>
      <c r="E37" s="20">
        <v>2</v>
      </c>
      <c r="F37" s="41">
        <v>150000</v>
      </c>
      <c r="G37" s="41">
        <f t="shared" si="3"/>
        <v>300000</v>
      </c>
      <c r="H37" s="41">
        <f t="shared" si="4"/>
        <v>81000</v>
      </c>
      <c r="I37" s="41">
        <f t="shared" si="5"/>
        <v>381000</v>
      </c>
    </row>
    <row r="38" spans="1:9" ht="19.5" customHeight="1" x14ac:dyDescent="0.25">
      <c r="A38" s="20" t="s">
        <v>240</v>
      </c>
      <c r="B38" s="19" t="s">
        <v>207</v>
      </c>
      <c r="C38" s="19" t="s">
        <v>211</v>
      </c>
      <c r="D38" s="20" t="s">
        <v>9</v>
      </c>
      <c r="E38" s="20">
        <v>2</v>
      </c>
      <c r="F38" s="41">
        <v>35000</v>
      </c>
      <c r="G38" s="41">
        <f t="shared" si="3"/>
        <v>70000</v>
      </c>
      <c r="H38" s="41">
        <f t="shared" si="4"/>
        <v>18900</v>
      </c>
      <c r="I38" s="41">
        <f t="shared" si="5"/>
        <v>88900</v>
      </c>
    </row>
    <row r="39" spans="1:9" ht="19.5" customHeight="1" x14ac:dyDescent="0.25">
      <c r="A39" s="20" t="s">
        <v>240</v>
      </c>
      <c r="B39" s="19" t="s">
        <v>207</v>
      </c>
      <c r="C39" s="19" t="s">
        <v>212</v>
      </c>
      <c r="D39" s="20" t="s">
        <v>9</v>
      </c>
      <c r="E39" s="20">
        <v>1</v>
      </c>
      <c r="F39" s="41">
        <v>10000</v>
      </c>
      <c r="G39" s="41">
        <f t="shared" ref="G39:G70" si="6">E39*F39</f>
        <v>10000</v>
      </c>
      <c r="H39" s="41">
        <f t="shared" ref="H39:H70" si="7">G39*0.27</f>
        <v>2700</v>
      </c>
      <c r="I39" s="41">
        <f t="shared" ref="I39:I70" si="8">SUM(G39:H39)</f>
        <v>12700</v>
      </c>
    </row>
    <row r="40" spans="1:9" ht="19.5" customHeight="1" x14ac:dyDescent="0.25">
      <c r="A40" s="20" t="s">
        <v>240</v>
      </c>
      <c r="B40" s="19" t="s">
        <v>207</v>
      </c>
      <c r="C40" s="19" t="s">
        <v>226</v>
      </c>
      <c r="D40" s="20" t="s">
        <v>9</v>
      </c>
      <c r="E40" s="20">
        <v>2</v>
      </c>
      <c r="F40" s="41">
        <v>40000</v>
      </c>
      <c r="G40" s="41">
        <f t="shared" si="6"/>
        <v>80000</v>
      </c>
      <c r="H40" s="41">
        <f t="shared" si="7"/>
        <v>21600</v>
      </c>
      <c r="I40" s="41">
        <f t="shared" si="8"/>
        <v>101600</v>
      </c>
    </row>
    <row r="41" spans="1:9" ht="19.5" customHeight="1" x14ac:dyDescent="0.25">
      <c r="A41" s="20" t="s">
        <v>240</v>
      </c>
      <c r="B41" s="19" t="s">
        <v>207</v>
      </c>
      <c r="C41" s="19" t="s">
        <v>227</v>
      </c>
      <c r="D41" s="20" t="s">
        <v>9</v>
      </c>
      <c r="E41" s="20">
        <v>10</v>
      </c>
      <c r="F41" s="41">
        <v>5000</v>
      </c>
      <c r="G41" s="41">
        <f t="shared" si="6"/>
        <v>50000</v>
      </c>
      <c r="H41" s="41">
        <f t="shared" si="7"/>
        <v>13500</v>
      </c>
      <c r="I41" s="41">
        <f t="shared" si="8"/>
        <v>63500</v>
      </c>
    </row>
    <row r="42" spans="1:9" ht="19.5" customHeight="1" x14ac:dyDescent="0.25">
      <c r="A42" s="20" t="s">
        <v>240</v>
      </c>
      <c r="B42" s="19" t="s">
        <v>204</v>
      </c>
      <c r="C42" s="19" t="s">
        <v>205</v>
      </c>
      <c r="D42" s="20" t="s">
        <v>9</v>
      </c>
      <c r="E42" s="20">
        <v>1</v>
      </c>
      <c r="F42" s="41">
        <v>130000</v>
      </c>
      <c r="G42" s="41">
        <f t="shared" si="6"/>
        <v>130000</v>
      </c>
      <c r="H42" s="41">
        <f t="shared" si="7"/>
        <v>35100</v>
      </c>
      <c r="I42" s="41">
        <f t="shared" si="8"/>
        <v>165100</v>
      </c>
    </row>
    <row r="43" spans="1:9" ht="25.5" x14ac:dyDescent="0.25">
      <c r="A43" s="20" t="s">
        <v>240</v>
      </c>
      <c r="B43" s="19" t="s">
        <v>177</v>
      </c>
      <c r="C43" s="19" t="s">
        <v>214</v>
      </c>
      <c r="D43" s="20" t="s">
        <v>9</v>
      </c>
      <c r="E43" s="20">
        <v>1</v>
      </c>
      <c r="F43" s="41">
        <v>120000</v>
      </c>
      <c r="G43" s="41">
        <f t="shared" si="6"/>
        <v>120000</v>
      </c>
      <c r="H43" s="41">
        <f t="shared" si="7"/>
        <v>32400.000000000004</v>
      </c>
      <c r="I43" s="41">
        <f t="shared" si="8"/>
        <v>152400</v>
      </c>
    </row>
    <row r="44" spans="1:9" ht="19.5" customHeight="1" x14ac:dyDescent="0.25">
      <c r="A44" s="20" t="s">
        <v>240</v>
      </c>
      <c r="B44" s="19" t="s">
        <v>177</v>
      </c>
      <c r="C44" s="19" t="s">
        <v>215</v>
      </c>
      <c r="D44" s="20" t="s">
        <v>9</v>
      </c>
      <c r="E44" s="20">
        <v>2</v>
      </c>
      <c r="F44" s="41">
        <v>55000</v>
      </c>
      <c r="G44" s="41">
        <f t="shared" si="6"/>
        <v>110000</v>
      </c>
      <c r="H44" s="41">
        <f t="shared" si="7"/>
        <v>29700.000000000004</v>
      </c>
      <c r="I44" s="41">
        <f t="shared" si="8"/>
        <v>139700</v>
      </c>
    </row>
    <row r="45" spans="1:9" ht="19.5" customHeight="1" x14ac:dyDescent="0.25">
      <c r="A45" s="20" t="s">
        <v>240</v>
      </c>
      <c r="B45" s="19" t="s">
        <v>177</v>
      </c>
      <c r="C45" s="19" t="s">
        <v>187</v>
      </c>
      <c r="D45" s="20" t="s">
        <v>9</v>
      </c>
      <c r="E45" s="20">
        <v>1</v>
      </c>
      <c r="F45" s="41">
        <v>35000</v>
      </c>
      <c r="G45" s="41">
        <f t="shared" si="6"/>
        <v>35000</v>
      </c>
      <c r="H45" s="41">
        <f t="shared" si="7"/>
        <v>9450</v>
      </c>
      <c r="I45" s="41">
        <f t="shared" si="8"/>
        <v>44450</v>
      </c>
    </row>
    <row r="46" spans="1:9" ht="19.5" customHeight="1" x14ac:dyDescent="0.25">
      <c r="A46" s="20" t="s">
        <v>240</v>
      </c>
      <c r="B46" s="19" t="s">
        <v>177</v>
      </c>
      <c r="C46" s="19" t="s">
        <v>216</v>
      </c>
      <c r="D46" s="20" t="s">
        <v>9</v>
      </c>
      <c r="E46" s="20">
        <v>1</v>
      </c>
      <c r="F46" s="41">
        <v>60000</v>
      </c>
      <c r="G46" s="41">
        <f t="shared" si="6"/>
        <v>60000</v>
      </c>
      <c r="H46" s="41">
        <f t="shared" si="7"/>
        <v>16200.000000000002</v>
      </c>
      <c r="I46" s="41">
        <f t="shared" si="8"/>
        <v>76200</v>
      </c>
    </row>
    <row r="47" spans="1:9" ht="19.5" customHeight="1" x14ac:dyDescent="0.25">
      <c r="A47" s="20" t="s">
        <v>240</v>
      </c>
      <c r="B47" s="19" t="s">
        <v>177</v>
      </c>
      <c r="C47" s="19" t="s">
        <v>229</v>
      </c>
      <c r="D47" s="20" t="s">
        <v>9</v>
      </c>
      <c r="E47" s="20">
        <v>1</v>
      </c>
      <c r="F47" s="41">
        <v>49000</v>
      </c>
      <c r="G47" s="41">
        <f t="shared" si="6"/>
        <v>49000</v>
      </c>
      <c r="H47" s="41">
        <f t="shared" si="7"/>
        <v>13230</v>
      </c>
      <c r="I47" s="41">
        <f t="shared" si="8"/>
        <v>62230</v>
      </c>
    </row>
    <row r="48" spans="1:9" ht="19.5" customHeight="1" x14ac:dyDescent="0.25">
      <c r="A48" s="20" t="s">
        <v>240</v>
      </c>
      <c r="B48" s="19" t="s">
        <v>208</v>
      </c>
      <c r="C48" s="19" t="s">
        <v>209</v>
      </c>
      <c r="D48" s="20" t="s">
        <v>9</v>
      </c>
      <c r="E48" s="20">
        <v>1</v>
      </c>
      <c r="F48" s="41">
        <v>38090</v>
      </c>
      <c r="G48" s="41">
        <f t="shared" si="6"/>
        <v>38090</v>
      </c>
      <c r="H48" s="41">
        <f t="shared" si="7"/>
        <v>10284.300000000001</v>
      </c>
      <c r="I48" s="41">
        <f t="shared" si="8"/>
        <v>48374.3</v>
      </c>
    </row>
    <row r="49" spans="1:9" ht="19.5" customHeight="1" x14ac:dyDescent="0.25">
      <c r="A49" s="20" t="s">
        <v>240</v>
      </c>
      <c r="B49" s="19" t="s">
        <v>208</v>
      </c>
      <c r="C49" s="19" t="s">
        <v>213</v>
      </c>
      <c r="D49" s="20" t="s">
        <v>9</v>
      </c>
      <c r="E49" s="20">
        <v>4</v>
      </c>
      <c r="F49" s="41">
        <v>100000</v>
      </c>
      <c r="G49" s="41">
        <f t="shared" si="6"/>
        <v>400000</v>
      </c>
      <c r="H49" s="41">
        <f t="shared" si="7"/>
        <v>108000</v>
      </c>
      <c r="I49" s="41">
        <f t="shared" si="8"/>
        <v>508000</v>
      </c>
    </row>
    <row r="50" spans="1:9" ht="19.5" customHeight="1" x14ac:dyDescent="0.25">
      <c r="A50" s="20" t="s">
        <v>240</v>
      </c>
      <c r="B50" s="19" t="s">
        <v>208</v>
      </c>
      <c r="C50" s="19" t="s">
        <v>176</v>
      </c>
      <c r="D50" s="20" t="s">
        <v>9</v>
      </c>
      <c r="E50" s="20">
        <v>2</v>
      </c>
      <c r="F50" s="41">
        <v>100000</v>
      </c>
      <c r="G50" s="41">
        <f t="shared" si="6"/>
        <v>200000</v>
      </c>
      <c r="H50" s="41">
        <f t="shared" si="7"/>
        <v>54000</v>
      </c>
      <c r="I50" s="41">
        <f t="shared" si="8"/>
        <v>254000</v>
      </c>
    </row>
    <row r="51" spans="1:9" x14ac:dyDescent="0.25">
      <c r="A51" s="20" t="s">
        <v>240</v>
      </c>
      <c r="B51" s="19" t="s">
        <v>208</v>
      </c>
      <c r="C51" s="19" t="s">
        <v>228</v>
      </c>
      <c r="D51" s="20" t="s">
        <v>9</v>
      </c>
      <c r="E51" s="20">
        <v>1</v>
      </c>
      <c r="F51" s="41">
        <v>60000</v>
      </c>
      <c r="G51" s="41">
        <f t="shared" si="6"/>
        <v>60000</v>
      </c>
      <c r="H51" s="41">
        <f t="shared" si="7"/>
        <v>16200.000000000002</v>
      </c>
      <c r="I51" s="41">
        <f t="shared" si="8"/>
        <v>76200</v>
      </c>
    </row>
    <row r="52" spans="1:9" x14ac:dyDescent="0.25">
      <c r="A52" s="20" t="s">
        <v>240</v>
      </c>
      <c r="B52" s="19" t="s">
        <v>169</v>
      </c>
      <c r="C52" s="19" t="s">
        <v>205</v>
      </c>
      <c r="D52" s="20" t="s">
        <v>9</v>
      </c>
      <c r="E52" s="20">
        <v>1</v>
      </c>
      <c r="F52" s="41">
        <v>130000</v>
      </c>
      <c r="G52" s="41">
        <f t="shared" si="6"/>
        <v>130000</v>
      </c>
      <c r="H52" s="41">
        <f t="shared" si="7"/>
        <v>35100</v>
      </c>
      <c r="I52" s="41">
        <f t="shared" si="8"/>
        <v>165100</v>
      </c>
    </row>
    <row r="53" spans="1:9" ht="19.5" customHeight="1" x14ac:dyDescent="0.25">
      <c r="A53" s="20" t="s">
        <v>240</v>
      </c>
      <c r="B53" s="19" t="s">
        <v>222</v>
      </c>
      <c r="C53" s="19" t="s">
        <v>223</v>
      </c>
      <c r="D53" s="20" t="s">
        <v>9</v>
      </c>
      <c r="E53" s="20">
        <v>2</v>
      </c>
      <c r="F53" s="41">
        <v>80000</v>
      </c>
      <c r="G53" s="41">
        <f t="shared" si="6"/>
        <v>160000</v>
      </c>
      <c r="H53" s="41">
        <f t="shared" si="7"/>
        <v>43200</v>
      </c>
      <c r="I53" s="41">
        <f t="shared" si="8"/>
        <v>203200</v>
      </c>
    </row>
    <row r="54" spans="1:9" ht="19.5" customHeight="1" x14ac:dyDescent="0.25">
      <c r="A54" s="20" t="s">
        <v>240</v>
      </c>
      <c r="B54" s="19" t="s">
        <v>222</v>
      </c>
      <c r="C54" s="19" t="s">
        <v>236</v>
      </c>
      <c r="D54" s="20" t="s">
        <v>9</v>
      </c>
      <c r="E54" s="20">
        <v>1</v>
      </c>
      <c r="F54" s="41">
        <v>35000</v>
      </c>
      <c r="G54" s="41">
        <f t="shared" si="6"/>
        <v>35000</v>
      </c>
      <c r="H54" s="41">
        <f t="shared" si="7"/>
        <v>9450</v>
      </c>
      <c r="I54" s="41">
        <f t="shared" si="8"/>
        <v>44450</v>
      </c>
    </row>
    <row r="55" spans="1:9" ht="19.5" customHeight="1" x14ac:dyDescent="0.25">
      <c r="A55" s="20" t="s">
        <v>240</v>
      </c>
      <c r="B55" s="19" t="s">
        <v>222</v>
      </c>
      <c r="C55" s="19" t="s">
        <v>237</v>
      </c>
      <c r="D55" s="20" t="s">
        <v>9</v>
      </c>
      <c r="E55" s="20">
        <v>1</v>
      </c>
      <c r="F55" s="41">
        <v>65000</v>
      </c>
      <c r="G55" s="41">
        <f t="shared" si="6"/>
        <v>65000</v>
      </c>
      <c r="H55" s="41">
        <f t="shared" si="7"/>
        <v>17550</v>
      </c>
      <c r="I55" s="41">
        <f t="shared" si="8"/>
        <v>82550</v>
      </c>
    </row>
    <row r="56" spans="1:9" ht="19.5" customHeight="1" x14ac:dyDescent="0.25">
      <c r="A56" s="20" t="s">
        <v>240</v>
      </c>
      <c r="B56" s="19" t="s">
        <v>206</v>
      </c>
      <c r="C56" s="19" t="s">
        <v>174</v>
      </c>
      <c r="D56" s="20" t="s">
        <v>9</v>
      </c>
      <c r="E56" s="20">
        <v>1</v>
      </c>
      <c r="F56" s="41">
        <v>160000</v>
      </c>
      <c r="G56" s="41">
        <f t="shared" si="6"/>
        <v>160000</v>
      </c>
      <c r="H56" s="41">
        <f t="shared" si="7"/>
        <v>43200</v>
      </c>
      <c r="I56" s="41">
        <f t="shared" si="8"/>
        <v>203200</v>
      </c>
    </row>
    <row r="57" spans="1:9" ht="19.5" customHeight="1" x14ac:dyDescent="0.25">
      <c r="A57" s="20" t="s">
        <v>240</v>
      </c>
      <c r="B57" s="19" t="s">
        <v>206</v>
      </c>
      <c r="C57" s="19" t="s">
        <v>176</v>
      </c>
      <c r="D57" s="20" t="s">
        <v>9</v>
      </c>
      <c r="E57" s="20">
        <v>1</v>
      </c>
      <c r="F57" s="41">
        <v>130000</v>
      </c>
      <c r="G57" s="41">
        <f t="shared" si="6"/>
        <v>130000</v>
      </c>
      <c r="H57" s="41">
        <f t="shared" si="7"/>
        <v>35100</v>
      </c>
      <c r="I57" s="41">
        <f t="shared" si="8"/>
        <v>165100</v>
      </c>
    </row>
    <row r="58" spans="1:9" x14ac:dyDescent="0.25">
      <c r="A58" s="20" t="s">
        <v>240</v>
      </c>
      <c r="B58" s="19" t="s">
        <v>206</v>
      </c>
      <c r="C58" s="19" t="s">
        <v>225</v>
      </c>
      <c r="D58" s="20" t="s">
        <v>9</v>
      </c>
      <c r="E58" s="20">
        <v>11</v>
      </c>
      <c r="F58" s="41">
        <v>25000</v>
      </c>
      <c r="G58" s="41">
        <f t="shared" si="6"/>
        <v>275000</v>
      </c>
      <c r="H58" s="41">
        <f t="shared" si="7"/>
        <v>74250</v>
      </c>
      <c r="I58" s="41">
        <f t="shared" si="8"/>
        <v>349250</v>
      </c>
    </row>
    <row r="59" spans="1:9" x14ac:dyDescent="0.25">
      <c r="A59" s="20" t="s">
        <v>240</v>
      </c>
      <c r="B59" s="19" t="s">
        <v>178</v>
      </c>
      <c r="C59" s="19" t="s">
        <v>175</v>
      </c>
      <c r="D59" s="20" t="s">
        <v>9</v>
      </c>
      <c r="E59" s="20">
        <v>6</v>
      </c>
      <c r="F59" s="41">
        <v>100000</v>
      </c>
      <c r="G59" s="41">
        <f t="shared" si="6"/>
        <v>600000</v>
      </c>
      <c r="H59" s="41">
        <f t="shared" si="7"/>
        <v>162000</v>
      </c>
      <c r="I59" s="41">
        <f t="shared" si="8"/>
        <v>762000</v>
      </c>
    </row>
    <row r="60" spans="1:9" x14ac:dyDescent="0.25">
      <c r="A60" s="20" t="s">
        <v>240</v>
      </c>
      <c r="B60" s="19" t="s">
        <v>178</v>
      </c>
      <c r="C60" s="19" t="s">
        <v>217</v>
      </c>
      <c r="D60" s="20" t="s">
        <v>9</v>
      </c>
      <c r="E60" s="20">
        <v>6</v>
      </c>
      <c r="F60" s="41">
        <v>25000</v>
      </c>
      <c r="G60" s="41">
        <f t="shared" si="6"/>
        <v>150000</v>
      </c>
      <c r="H60" s="41">
        <f t="shared" si="7"/>
        <v>40500</v>
      </c>
      <c r="I60" s="41">
        <f t="shared" si="8"/>
        <v>190500</v>
      </c>
    </row>
    <row r="61" spans="1:9" x14ac:dyDescent="0.25">
      <c r="A61" s="20" t="s">
        <v>240</v>
      </c>
      <c r="B61" s="19" t="s">
        <v>178</v>
      </c>
      <c r="C61" s="19" t="s">
        <v>218</v>
      </c>
      <c r="D61" s="20" t="s">
        <v>9</v>
      </c>
      <c r="E61" s="20">
        <v>1</v>
      </c>
      <c r="F61" s="41">
        <v>40000</v>
      </c>
      <c r="G61" s="41">
        <f t="shared" si="6"/>
        <v>40000</v>
      </c>
      <c r="H61" s="41">
        <f t="shared" si="7"/>
        <v>10800</v>
      </c>
      <c r="I61" s="41">
        <f t="shared" si="8"/>
        <v>50800</v>
      </c>
    </row>
    <row r="62" spans="1:9" x14ac:dyDescent="0.25">
      <c r="A62" s="20" t="s">
        <v>240</v>
      </c>
      <c r="B62" s="19" t="s">
        <v>178</v>
      </c>
      <c r="C62" s="19" t="s">
        <v>219</v>
      </c>
      <c r="D62" s="20" t="s">
        <v>9</v>
      </c>
      <c r="E62" s="20">
        <v>2</v>
      </c>
      <c r="F62" s="41">
        <v>60000</v>
      </c>
      <c r="G62" s="41">
        <f t="shared" si="6"/>
        <v>120000</v>
      </c>
      <c r="H62" s="41">
        <f t="shared" si="7"/>
        <v>32400.000000000004</v>
      </c>
      <c r="I62" s="41">
        <f t="shared" si="8"/>
        <v>152400</v>
      </c>
    </row>
    <row r="63" spans="1:9" ht="19.5" customHeight="1" x14ac:dyDescent="0.25">
      <c r="A63" s="20" t="s">
        <v>240</v>
      </c>
      <c r="B63" s="19" t="s">
        <v>178</v>
      </c>
      <c r="C63" s="19" t="s">
        <v>220</v>
      </c>
      <c r="D63" s="20" t="s">
        <v>9</v>
      </c>
      <c r="E63" s="20">
        <v>2</v>
      </c>
      <c r="F63" s="41">
        <v>28000</v>
      </c>
      <c r="G63" s="41">
        <f t="shared" si="6"/>
        <v>56000</v>
      </c>
      <c r="H63" s="41">
        <f t="shared" si="7"/>
        <v>15120.000000000002</v>
      </c>
      <c r="I63" s="41">
        <f t="shared" si="8"/>
        <v>71120</v>
      </c>
    </row>
    <row r="64" spans="1:9" x14ac:dyDescent="0.25">
      <c r="A64" s="20" t="s">
        <v>240</v>
      </c>
      <c r="B64" s="19" t="s">
        <v>178</v>
      </c>
      <c r="C64" s="19" t="s">
        <v>221</v>
      </c>
      <c r="D64" s="20" t="s">
        <v>9</v>
      </c>
      <c r="E64" s="20">
        <v>1</v>
      </c>
      <c r="F64" s="41">
        <v>60000</v>
      </c>
      <c r="G64" s="41">
        <f t="shared" si="6"/>
        <v>60000</v>
      </c>
      <c r="H64" s="41">
        <f t="shared" si="7"/>
        <v>16200.000000000002</v>
      </c>
      <c r="I64" s="41">
        <f t="shared" si="8"/>
        <v>76200</v>
      </c>
    </row>
    <row r="65" spans="1:9" x14ac:dyDescent="0.25">
      <c r="A65" s="20" t="s">
        <v>240</v>
      </c>
      <c r="B65" s="19" t="s">
        <v>178</v>
      </c>
      <c r="C65" s="19" t="s">
        <v>230</v>
      </c>
      <c r="D65" s="20" t="s">
        <v>9</v>
      </c>
      <c r="E65" s="20">
        <v>3</v>
      </c>
      <c r="F65" s="41">
        <v>18000</v>
      </c>
      <c r="G65" s="41">
        <f t="shared" si="6"/>
        <v>54000</v>
      </c>
      <c r="H65" s="41">
        <f t="shared" si="7"/>
        <v>14580.000000000002</v>
      </c>
      <c r="I65" s="41">
        <f t="shared" si="8"/>
        <v>68580</v>
      </c>
    </row>
    <row r="66" spans="1:9" x14ac:dyDescent="0.25">
      <c r="A66" s="20" t="s">
        <v>240</v>
      </c>
      <c r="B66" s="19" t="s">
        <v>178</v>
      </c>
      <c r="C66" s="19" t="s">
        <v>231</v>
      </c>
      <c r="D66" s="20" t="s">
        <v>9</v>
      </c>
      <c r="E66" s="20">
        <v>1</v>
      </c>
      <c r="F66" s="41">
        <v>90000</v>
      </c>
      <c r="G66" s="41">
        <f t="shared" si="6"/>
        <v>90000</v>
      </c>
      <c r="H66" s="41">
        <f t="shared" si="7"/>
        <v>24300</v>
      </c>
      <c r="I66" s="41">
        <f t="shared" si="8"/>
        <v>114300</v>
      </c>
    </row>
    <row r="67" spans="1:9" x14ac:dyDescent="0.25">
      <c r="A67" s="20" t="s">
        <v>240</v>
      </c>
      <c r="B67" s="19" t="s">
        <v>178</v>
      </c>
      <c r="C67" s="19" t="s">
        <v>232</v>
      </c>
      <c r="D67" s="20" t="s">
        <v>9</v>
      </c>
      <c r="E67" s="20">
        <v>2</v>
      </c>
      <c r="F67" s="41">
        <v>45000</v>
      </c>
      <c r="G67" s="41">
        <f t="shared" si="6"/>
        <v>90000</v>
      </c>
      <c r="H67" s="41">
        <f t="shared" si="7"/>
        <v>24300</v>
      </c>
      <c r="I67" s="41">
        <f t="shared" si="8"/>
        <v>114300</v>
      </c>
    </row>
    <row r="68" spans="1:9" x14ac:dyDescent="0.25">
      <c r="A68" s="20" t="s">
        <v>240</v>
      </c>
      <c r="B68" s="19" t="s">
        <v>178</v>
      </c>
      <c r="C68" s="19" t="s">
        <v>233</v>
      </c>
      <c r="D68" s="20" t="s">
        <v>9</v>
      </c>
      <c r="E68" s="20">
        <v>3</v>
      </c>
      <c r="F68" s="41">
        <v>5000</v>
      </c>
      <c r="G68" s="41">
        <f t="shared" si="6"/>
        <v>15000</v>
      </c>
      <c r="H68" s="41">
        <f t="shared" si="7"/>
        <v>4050.0000000000005</v>
      </c>
      <c r="I68" s="41">
        <f t="shared" si="8"/>
        <v>19050</v>
      </c>
    </row>
    <row r="69" spans="1:9" x14ac:dyDescent="0.25">
      <c r="A69" s="20" t="s">
        <v>240</v>
      </c>
      <c r="B69" s="19" t="s">
        <v>178</v>
      </c>
      <c r="C69" s="19" t="s">
        <v>234</v>
      </c>
      <c r="D69" s="20" t="s">
        <v>9</v>
      </c>
      <c r="E69" s="20">
        <v>4</v>
      </c>
      <c r="F69" s="41">
        <v>13000</v>
      </c>
      <c r="G69" s="41">
        <f t="shared" si="6"/>
        <v>52000</v>
      </c>
      <c r="H69" s="41">
        <f t="shared" si="7"/>
        <v>14040.000000000002</v>
      </c>
      <c r="I69" s="41">
        <f t="shared" si="8"/>
        <v>66040</v>
      </c>
    </row>
    <row r="70" spans="1:9" x14ac:dyDescent="0.25">
      <c r="A70" s="20" t="s">
        <v>240</v>
      </c>
      <c r="B70" s="19" t="s">
        <v>178</v>
      </c>
      <c r="C70" s="19" t="s">
        <v>235</v>
      </c>
      <c r="D70" s="20" t="s">
        <v>9</v>
      </c>
      <c r="E70" s="20">
        <v>3</v>
      </c>
      <c r="F70" s="41">
        <v>12000</v>
      </c>
      <c r="G70" s="41">
        <f t="shared" si="6"/>
        <v>36000</v>
      </c>
      <c r="H70" s="41">
        <f t="shared" si="7"/>
        <v>9720</v>
      </c>
      <c r="I70" s="41">
        <f t="shared" si="8"/>
        <v>45720</v>
      </c>
    </row>
    <row r="71" spans="1:9" x14ac:dyDescent="0.25">
      <c r="A71" s="20" t="s">
        <v>240</v>
      </c>
      <c r="B71" s="19" t="s">
        <v>224</v>
      </c>
      <c r="C71" s="19" t="s">
        <v>203</v>
      </c>
      <c r="D71" s="20" t="s">
        <v>9</v>
      </c>
      <c r="E71" s="20">
        <v>3</v>
      </c>
      <c r="F71" s="41">
        <v>30000</v>
      </c>
      <c r="G71" s="41">
        <f t="shared" ref="G71" si="9">E71*F71</f>
        <v>90000</v>
      </c>
      <c r="H71" s="41">
        <f t="shared" ref="H71" si="10">G71*0.27</f>
        <v>24300</v>
      </c>
      <c r="I71" s="41">
        <f t="shared" ref="I71" si="11">SUM(G71:H71)</f>
        <v>114300</v>
      </c>
    </row>
    <row r="72" spans="1:9" s="6" customFormat="1" ht="12.75" customHeight="1" x14ac:dyDescent="0.25">
      <c r="A72" s="45" t="s">
        <v>11</v>
      </c>
      <c r="B72" s="46"/>
      <c r="C72" s="46"/>
      <c r="D72" s="46"/>
      <c r="E72" s="46"/>
      <c r="F72" s="47"/>
      <c r="G72" s="42">
        <f>SUM(G2:G71)</f>
        <v>9836090</v>
      </c>
      <c r="H72" s="42">
        <f>SUM(H2:H71)</f>
        <v>2655744.2999999998</v>
      </c>
      <c r="I72" s="42">
        <f>SUM(I2:I71)</f>
        <v>12491834.300000001</v>
      </c>
    </row>
  </sheetData>
  <sortState ref="A35:I71">
    <sortCondition ref="B35:B71"/>
  </sortState>
  <mergeCells count="1">
    <mergeCell ref="A72:F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Összegzés</vt:lpstr>
      <vt:lpstr>Ingatlan beruházás</vt:lpstr>
      <vt:lpstr>Ingatlan felújítás</vt:lpstr>
      <vt:lpstr>Informatika</vt:lpstr>
      <vt:lpstr>Orvosi műszer</vt:lpstr>
      <vt:lpstr>Mobiliák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stellap</dc:creator>
  <cp:lastModifiedBy>Egedy Ági</cp:lastModifiedBy>
  <cp:lastPrinted>2022-10-12T13:47:15Z</cp:lastPrinted>
  <dcterms:created xsi:type="dcterms:W3CDTF">2022-09-07T11:32:54Z</dcterms:created>
  <dcterms:modified xsi:type="dcterms:W3CDTF">2022-11-14T10:58:18Z</dcterms:modified>
</cp:coreProperties>
</file>