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5. év dolgai\TEST1 2025\kész\"/>
    </mc:Choice>
  </mc:AlternateContent>
  <xr:revisionPtr revIDLastSave="0" documentId="13_ncr:1_{27BD16F7-BC02-4F44-A735-A048C7412096}" xr6:coauthVersionLast="36" xr6:coauthVersionMax="36" xr10:uidLastSave="{00000000-0000-0000-0000-000000000000}"/>
  <bookViews>
    <workbookView xWindow="0" yWindow="0" windowWidth="28800" windowHeight="11790" tabRatio="567" activeTab="1" xr2:uid="{00000000-000D-0000-FFFF-FFFF00000000}"/>
  </bookViews>
  <sheets>
    <sheet name="KIADÁSOK_BEVÉTELEK kerület össz" sheetId="15" r:id="rId1"/>
    <sheet name="KIADÁSOK_BEVÉTELEK intézményenk" sheetId="13" r:id="rId2"/>
    <sheet name="Munka1" sheetId="14" r:id="rId3"/>
  </sheets>
  <definedNames>
    <definedName name="_xlnm.Print_Titles" localSheetId="1">'KIADÁSOK_BEVÉTELEK intézményenk'!$A:$C</definedName>
    <definedName name="_xlnm.Print_Titles" localSheetId="0">'KIADÁSOK_BEVÉTELEK kerület össz'!$A:$C</definedName>
    <definedName name="_xlnm.Print_Area" localSheetId="1">'KIADÁSOK_BEVÉTELEK intézményenk'!$N$1:$DF$75</definedName>
    <definedName name="_xlnm.Print_Area" localSheetId="0">'KIADÁSOK_BEVÉTELEK kerület össz'!$A$1:$M$93</definedName>
  </definedNames>
  <calcPr calcId="191029"/>
</workbook>
</file>

<file path=xl/calcChain.xml><?xml version="1.0" encoding="utf-8"?>
<calcChain xmlns="http://schemas.openxmlformats.org/spreadsheetml/2006/main">
  <c r="V16" i="13" l="1"/>
  <c r="AI10" i="13" l="1"/>
  <c r="AJ10" i="13"/>
  <c r="AK10" i="13"/>
  <c r="AL10" i="13"/>
  <c r="AM10" i="13"/>
  <c r="AN10" i="13"/>
  <c r="AP10" i="13"/>
  <c r="AO11" i="13"/>
  <c r="AO10" i="13" s="1"/>
  <c r="AN14" i="13"/>
  <c r="AO14" i="13" s="1"/>
  <c r="AI15" i="13"/>
  <c r="AI22" i="13" s="1"/>
  <c r="AJ15" i="13"/>
  <c r="AK15" i="13"/>
  <c r="AN15" i="13" s="1"/>
  <c r="AL15" i="13"/>
  <c r="AM15" i="13"/>
  <c r="AM22" i="13" s="1"/>
  <c r="AP15" i="13"/>
  <c r="AO16" i="13"/>
  <c r="AO15" i="13" s="1"/>
  <c r="AO17" i="13"/>
  <c r="AN18" i="13"/>
  <c r="AO18" i="13" s="1"/>
  <c r="AI19" i="13"/>
  <c r="AJ19" i="13"/>
  <c r="AK19" i="13"/>
  <c r="AN19" i="13" s="1"/>
  <c r="AL19" i="13"/>
  <c r="AM19" i="13"/>
  <c r="AP19" i="13"/>
  <c r="AO20" i="13"/>
  <c r="AN21" i="13"/>
  <c r="AO21" i="13" s="1"/>
  <c r="AJ22" i="13"/>
  <c r="AL22" i="13"/>
  <c r="AI23" i="13"/>
  <c r="AJ23" i="13"/>
  <c r="AK23" i="13"/>
  <c r="AL23" i="13"/>
  <c r="AM23" i="13"/>
  <c r="AN23" i="13"/>
  <c r="AP23" i="13"/>
  <c r="AO24" i="13"/>
  <c r="AO23" i="13" s="1"/>
  <c r="AO25" i="13"/>
  <c r="AO26" i="13"/>
  <c r="AN27" i="13"/>
  <c r="AO27" i="13" s="1"/>
  <c r="AI28" i="13"/>
  <c r="AI31" i="13" s="1"/>
  <c r="AJ28" i="13"/>
  <c r="AK28" i="13"/>
  <c r="AN28" i="13" s="1"/>
  <c r="AL28" i="13"/>
  <c r="AM28" i="13"/>
  <c r="AM31" i="13" s="1"/>
  <c r="AP28" i="13"/>
  <c r="AP31" i="13" s="1"/>
  <c r="AO29" i="13"/>
  <c r="AN30" i="13"/>
  <c r="AO30" i="13" s="1"/>
  <c r="AJ31" i="13"/>
  <c r="AL31" i="13"/>
  <c r="AJ32" i="13"/>
  <c r="AJ41" i="13" s="1"/>
  <c r="AL32" i="13"/>
  <c r="AL41" i="13" s="1"/>
  <c r="AO34" i="13"/>
  <c r="AN37" i="13"/>
  <c r="AO37" i="13" s="1"/>
  <c r="AN39" i="13"/>
  <c r="AO39" i="13" s="1"/>
  <c r="AI40" i="13"/>
  <c r="AJ40" i="13"/>
  <c r="AK40" i="13"/>
  <c r="AN40" i="13" s="1"/>
  <c r="AL40" i="13"/>
  <c r="AM40" i="13"/>
  <c r="AP40" i="13"/>
  <c r="AN43" i="13"/>
  <c r="AO43" i="13" s="1"/>
  <c r="AN44" i="13"/>
  <c r="AO44" i="13" s="1"/>
  <c r="AN45" i="13"/>
  <c r="AO45" i="13" s="1"/>
  <c r="AO46" i="13"/>
  <c r="AI47" i="13"/>
  <c r="AJ47" i="13"/>
  <c r="AK47" i="13"/>
  <c r="AN47" i="13" s="1"/>
  <c r="AL47" i="13"/>
  <c r="AM47" i="13"/>
  <c r="AP47" i="13"/>
  <c r="AP54" i="13" s="1"/>
  <c r="AN48" i="13"/>
  <c r="AO48" i="13" s="1"/>
  <c r="AO49" i="13"/>
  <c r="AN50" i="13"/>
  <c r="AO50" i="13" s="1"/>
  <c r="AO51" i="13"/>
  <c r="AO52" i="13"/>
  <c r="AO53" i="13"/>
  <c r="AI54" i="13"/>
  <c r="AJ54" i="13"/>
  <c r="AL54" i="13"/>
  <c r="AM54" i="13"/>
  <c r="AN55" i="13"/>
  <c r="AO55" i="13"/>
  <c r="AN56" i="13"/>
  <c r="AO56" i="13"/>
  <c r="AK57" i="13"/>
  <c r="AL57" i="13"/>
  <c r="AM57" i="13"/>
  <c r="AN57" i="13"/>
  <c r="AP57" i="13"/>
  <c r="AO58" i="13"/>
  <c r="AO57" i="13" s="1"/>
  <c r="AO59" i="13"/>
  <c r="AO60" i="13"/>
  <c r="AO61" i="13"/>
  <c r="AI62" i="13"/>
  <c r="AJ62" i="13"/>
  <c r="AK62" i="13"/>
  <c r="AN62" i="13" s="1"/>
  <c r="AL62" i="13"/>
  <c r="AM62" i="13"/>
  <c r="AP62" i="13"/>
  <c r="AI63" i="13"/>
  <c r="AJ63" i="13"/>
  <c r="AJ71" i="13" s="1"/>
  <c r="AL63" i="13"/>
  <c r="AL71" i="13" s="1"/>
  <c r="AM63" i="13"/>
  <c r="AO65" i="13"/>
  <c r="AO67" i="13"/>
  <c r="AO69" i="13"/>
  <c r="AI70" i="13"/>
  <c r="AJ70" i="13"/>
  <c r="AK70" i="13"/>
  <c r="AN70" i="13" s="1"/>
  <c r="AL70" i="13"/>
  <c r="AM70" i="13"/>
  <c r="AO70" i="13"/>
  <c r="AP70" i="13"/>
  <c r="AI71" i="13"/>
  <c r="AM71" i="13"/>
  <c r="AP63" i="13" l="1"/>
  <c r="AP71" i="13" s="1"/>
  <c r="AO40" i="13"/>
  <c r="AP22" i="13"/>
  <c r="AP32" i="13" s="1"/>
  <c r="AP41" i="13" s="1"/>
  <c r="AO28" i="13"/>
  <c r="AO19" i="13"/>
  <c r="AK54" i="13"/>
  <c r="AN54" i="13" s="1"/>
  <c r="AO62" i="13"/>
  <c r="AO47" i="13"/>
  <c r="AO54" i="13" s="1"/>
  <c r="AO31" i="13"/>
  <c r="AM32" i="13"/>
  <c r="AM41" i="13" s="1"/>
  <c r="AI32" i="13"/>
  <c r="AI41" i="13" s="1"/>
  <c r="AO22" i="13"/>
  <c r="AK31" i="13"/>
  <c r="AN31" i="13" s="1"/>
  <c r="AK22" i="13"/>
  <c r="AO63" i="13" l="1"/>
  <c r="AO71" i="13" s="1"/>
  <c r="AK63" i="13"/>
  <c r="AK71" i="13"/>
  <c r="AN71" i="13" s="1"/>
  <c r="AN63" i="13"/>
  <c r="AK32" i="13"/>
  <c r="AN22" i="13"/>
  <c r="AO32" i="13"/>
  <c r="AO41" i="13" s="1"/>
  <c r="AN32" i="13" l="1"/>
  <c r="AK41" i="13"/>
  <c r="AN41" i="13" s="1"/>
  <c r="V23" i="13" l="1"/>
  <c r="Q57" i="13"/>
  <c r="R57" i="13"/>
  <c r="R70" i="13" l="1"/>
  <c r="BE30" i="13" l="1"/>
  <c r="BE37" i="13" l="1"/>
  <c r="BE48" i="13"/>
  <c r="E39" i="13" l="1"/>
  <c r="E18" i="13"/>
  <c r="DF47" i="13"/>
  <c r="BE56" i="13" l="1"/>
  <c r="AD50" i="13" l="1"/>
  <c r="V10" i="13" l="1"/>
  <c r="BE27" i="13" l="1"/>
  <c r="BF27" i="13" s="1"/>
  <c r="O15" i="13" l="1"/>
  <c r="M34" i="15" l="1"/>
  <c r="L34" i="15"/>
  <c r="K34" i="15"/>
  <c r="E34" i="15"/>
  <c r="BJ43" i="13"/>
  <c r="BK43" i="13"/>
  <c r="Z57" i="13"/>
  <c r="T50" i="13"/>
  <c r="T11" i="13"/>
  <c r="U11" i="13" s="1"/>
  <c r="T12" i="13"/>
  <c r="U12" i="13" s="1"/>
  <c r="U13" i="13"/>
  <c r="T14" i="13"/>
  <c r="U14" i="13" s="1"/>
  <c r="T16" i="13"/>
  <c r="U16" i="13" s="1"/>
  <c r="T17" i="13"/>
  <c r="U17" i="13" s="1"/>
  <c r="BE18" i="13" l="1"/>
  <c r="I34" i="15" l="1"/>
  <c r="BC75" i="13"/>
  <c r="BC73" i="13" s="1"/>
  <c r="BD75" i="13"/>
  <c r="AM75" i="13"/>
  <c r="AM73" i="13" s="1"/>
  <c r="AC75" i="13"/>
  <c r="AC73" i="13" s="1"/>
  <c r="I74" i="13"/>
  <c r="I89" i="15" s="1"/>
  <c r="I75" i="13" l="1"/>
  <c r="I90" i="15" s="1"/>
  <c r="BD73" i="13"/>
  <c r="I73" i="13"/>
  <c r="I88" i="15" s="1"/>
  <c r="BN43" i="13"/>
  <c r="I43" i="13" s="1"/>
  <c r="I57" i="15" s="1"/>
  <c r="BN44" i="13"/>
  <c r="I44" i="13" s="1"/>
  <c r="I58" i="15" s="1"/>
  <c r="BN45" i="13"/>
  <c r="BN55" i="13"/>
  <c r="I55" i="13" s="1"/>
  <c r="I69" i="15" s="1"/>
  <c r="BN39" i="13"/>
  <c r="AC10" i="13"/>
  <c r="BN13" i="13"/>
  <c r="I13" i="13" s="1"/>
  <c r="I14" i="15" s="1"/>
  <c r="BN14" i="13"/>
  <c r="BN16" i="13"/>
  <c r="I16" i="13" s="1"/>
  <c r="I17" i="15" s="1"/>
  <c r="BN17" i="13"/>
  <c r="I17" i="13" s="1"/>
  <c r="I18" i="15" s="1"/>
  <c r="BN18" i="13"/>
  <c r="I18" i="13" s="1"/>
  <c r="I19" i="15" s="1"/>
  <c r="BN20" i="13"/>
  <c r="I20" i="13" s="1"/>
  <c r="I21" i="15" s="1"/>
  <c r="BN21" i="13"/>
  <c r="I21" i="13" s="1"/>
  <c r="I22" i="15" s="1"/>
  <c r="BN24" i="13"/>
  <c r="I24" i="13" s="1"/>
  <c r="I25" i="15" s="1"/>
  <c r="BN25" i="13"/>
  <c r="I25" i="13" s="1"/>
  <c r="I26" i="15" s="1"/>
  <c r="BN26" i="13"/>
  <c r="I26" i="13" s="1"/>
  <c r="I27" i="15" s="1"/>
  <c r="BN27" i="13"/>
  <c r="I27" i="13" s="1"/>
  <c r="I28" i="15" s="1"/>
  <c r="BN29" i="13"/>
  <c r="I29" i="13" s="1"/>
  <c r="I30" i="15" s="1"/>
  <c r="BN30" i="13"/>
  <c r="I30" i="13" s="1"/>
  <c r="I31" i="15" s="1"/>
  <c r="BN34" i="13"/>
  <c r="I34" i="13" s="1"/>
  <c r="I35" i="15" s="1"/>
  <c r="BN35" i="13"/>
  <c r="I35" i="13" s="1"/>
  <c r="I36" i="15" s="1"/>
  <c r="BN36" i="13"/>
  <c r="I36" i="13" s="1"/>
  <c r="I37" i="15" s="1"/>
  <c r="BN37" i="13"/>
  <c r="I37" i="13" s="1"/>
  <c r="I38" i="15" s="1"/>
  <c r="BN38" i="13"/>
  <c r="I38" i="13" s="1"/>
  <c r="I39" i="15" s="1"/>
  <c r="BN46" i="13"/>
  <c r="I46" i="13" s="1"/>
  <c r="I60" i="15" s="1"/>
  <c r="BN48" i="13"/>
  <c r="BN49" i="13"/>
  <c r="I49" i="13" s="1"/>
  <c r="I63" i="15" s="1"/>
  <c r="BN50" i="13"/>
  <c r="I50" i="13" s="1"/>
  <c r="I64" i="15" s="1"/>
  <c r="BN51" i="13"/>
  <c r="I51" i="13" s="1"/>
  <c r="I65" i="15" s="1"/>
  <c r="BN52" i="13"/>
  <c r="BN53" i="13"/>
  <c r="I53" i="13" s="1"/>
  <c r="I67" i="15" s="1"/>
  <c r="BN56" i="13"/>
  <c r="I56" i="13" s="1"/>
  <c r="I70" i="15" s="1"/>
  <c r="BN58" i="13"/>
  <c r="I58" i="13" s="1"/>
  <c r="I72" i="15" s="1"/>
  <c r="BN59" i="13"/>
  <c r="I59" i="13" s="1"/>
  <c r="I73" i="15" s="1"/>
  <c r="BN60" i="13"/>
  <c r="I60" i="13" s="1"/>
  <c r="I74" i="15" s="1"/>
  <c r="BN61" i="13"/>
  <c r="I61" i="13" s="1"/>
  <c r="I75" i="15" s="1"/>
  <c r="BN65" i="13"/>
  <c r="I65" i="13" s="1"/>
  <c r="I79" i="15" s="1"/>
  <c r="BN66" i="13"/>
  <c r="I66" i="13" s="1"/>
  <c r="I80" i="15" s="1"/>
  <c r="BN67" i="13"/>
  <c r="I67" i="13" s="1"/>
  <c r="BN68" i="13"/>
  <c r="I68" i="13" s="1"/>
  <c r="I82" i="15" s="1"/>
  <c r="BN69" i="13"/>
  <c r="I69" i="13" s="1"/>
  <c r="I83" i="15" s="1"/>
  <c r="BM14" i="13"/>
  <c r="BM16" i="13"/>
  <c r="BM17" i="13"/>
  <c r="BM18" i="13"/>
  <c r="H18" i="13" s="1"/>
  <c r="BM20" i="13"/>
  <c r="BM21" i="13"/>
  <c r="BM24" i="13"/>
  <c r="BM25" i="13"/>
  <c r="BM26" i="13"/>
  <c r="BM27" i="13"/>
  <c r="H27" i="13" s="1"/>
  <c r="BM29" i="13"/>
  <c r="BM30" i="13"/>
  <c r="BM34" i="13"/>
  <c r="BM35" i="13"/>
  <c r="BM36" i="13"/>
  <c r="BM37" i="13"/>
  <c r="BM38" i="13"/>
  <c r="BM39" i="13"/>
  <c r="H39" i="13" s="1"/>
  <c r="BM43" i="13"/>
  <c r="BM44" i="13"/>
  <c r="BM45" i="13"/>
  <c r="BM46" i="13"/>
  <c r="BM48" i="13"/>
  <c r="BM49" i="13"/>
  <c r="BM50" i="13"/>
  <c r="BM51" i="13"/>
  <c r="BM52" i="13"/>
  <c r="BM53" i="13"/>
  <c r="BM55" i="13"/>
  <c r="BM56" i="13"/>
  <c r="BM58" i="13"/>
  <c r="BM59" i="13"/>
  <c r="BM60" i="13"/>
  <c r="BM61" i="13"/>
  <c r="BM65" i="13"/>
  <c r="BM66" i="13"/>
  <c r="BM67" i="13"/>
  <c r="BM68" i="13"/>
  <c r="BM69" i="13"/>
  <c r="BN12" i="13"/>
  <c r="I12" i="13" s="1"/>
  <c r="I13" i="15" s="1"/>
  <c r="BM12" i="13"/>
  <c r="BM13" i="13"/>
  <c r="BM11" i="13"/>
  <c r="BN11" i="13"/>
  <c r="I11" i="13" s="1"/>
  <c r="I12" i="15" s="1"/>
  <c r="DC69" i="13"/>
  <c r="DC66" i="13"/>
  <c r="DC67" i="13"/>
  <c r="DC68" i="13"/>
  <c r="DC65" i="13"/>
  <c r="DC44" i="13"/>
  <c r="DC45" i="13"/>
  <c r="DC46" i="13"/>
  <c r="DC48" i="13"/>
  <c r="DC49" i="13"/>
  <c r="DC50" i="13"/>
  <c r="DC51" i="13"/>
  <c r="DC52" i="13"/>
  <c r="DC53" i="13"/>
  <c r="DC55" i="13"/>
  <c r="DC56" i="13"/>
  <c r="DC58" i="13"/>
  <c r="DC59" i="13"/>
  <c r="DC60" i="13"/>
  <c r="DC61" i="13"/>
  <c r="DC43" i="13"/>
  <c r="DC35" i="13"/>
  <c r="DC36" i="13"/>
  <c r="DC37" i="13"/>
  <c r="DC38" i="13"/>
  <c r="DC39" i="13"/>
  <c r="DC34" i="13"/>
  <c r="DC11" i="13"/>
  <c r="DC12" i="13"/>
  <c r="DC13" i="13"/>
  <c r="DC14" i="13"/>
  <c r="DC16" i="13"/>
  <c r="DC17" i="13"/>
  <c r="DC18" i="13"/>
  <c r="DC20" i="13"/>
  <c r="DC21" i="13"/>
  <c r="DC24" i="13"/>
  <c r="DC25" i="13"/>
  <c r="DC26" i="13"/>
  <c r="DC27" i="13"/>
  <c r="DC29" i="13"/>
  <c r="DC30" i="13"/>
  <c r="DB15" i="13"/>
  <c r="DB19" i="13"/>
  <c r="DB23" i="13"/>
  <c r="DB28" i="13"/>
  <c r="DB40" i="13"/>
  <c r="DB47" i="13"/>
  <c r="DB54" i="13" s="1"/>
  <c r="DB57" i="13"/>
  <c r="DB62" i="13" s="1"/>
  <c r="DB70" i="13"/>
  <c r="DB10" i="13"/>
  <c r="CR28" i="13"/>
  <c r="CR40" i="13"/>
  <c r="CR47" i="13"/>
  <c r="CR54" i="13" s="1"/>
  <c r="CR57" i="13"/>
  <c r="CR62" i="13" s="1"/>
  <c r="CR70" i="13"/>
  <c r="CR19" i="13"/>
  <c r="CR23" i="13"/>
  <c r="CR15" i="13"/>
  <c r="CQ15" i="13"/>
  <c r="CQ19" i="13"/>
  <c r="CQ23" i="13"/>
  <c r="CQ28" i="13"/>
  <c r="CQ40" i="13"/>
  <c r="CQ47" i="13"/>
  <c r="CQ54" i="13" s="1"/>
  <c r="CQ57" i="13"/>
  <c r="CQ62" i="13" s="1"/>
  <c r="CQ70" i="13"/>
  <c r="CR10" i="13"/>
  <c r="CI66" i="13"/>
  <c r="CI67" i="13"/>
  <c r="CI68" i="13"/>
  <c r="CI69" i="13"/>
  <c r="CI65" i="13"/>
  <c r="CI44" i="13"/>
  <c r="CJ44" i="13" s="1"/>
  <c r="CI45" i="13"/>
  <c r="CJ45" i="13" s="1"/>
  <c r="CI46" i="13"/>
  <c r="CI48" i="13"/>
  <c r="CI49" i="13"/>
  <c r="CI50" i="13"/>
  <c r="CI51" i="13"/>
  <c r="CI52" i="13"/>
  <c r="CI53" i="13"/>
  <c r="CI55" i="13"/>
  <c r="CI56" i="13"/>
  <c r="CI58" i="13"/>
  <c r="CI59" i="13"/>
  <c r="CI60" i="13"/>
  <c r="CI61" i="13"/>
  <c r="CI43" i="13"/>
  <c r="CJ43" i="13" s="1"/>
  <c r="CI34" i="13"/>
  <c r="CI35" i="13"/>
  <c r="CI36" i="13"/>
  <c r="CI37" i="13"/>
  <c r="CI38" i="13"/>
  <c r="CI39" i="13"/>
  <c r="CI33" i="13"/>
  <c r="CI11" i="13"/>
  <c r="CI12" i="13"/>
  <c r="CI13" i="13"/>
  <c r="CI14" i="13"/>
  <c r="CI16" i="13"/>
  <c r="CI17" i="13"/>
  <c r="CI18" i="13"/>
  <c r="CI20" i="13"/>
  <c r="CI21" i="13"/>
  <c r="CI24" i="13"/>
  <c r="CI25" i="13"/>
  <c r="CI26" i="13"/>
  <c r="CI27" i="13"/>
  <c r="CI29" i="13"/>
  <c r="CI30" i="13"/>
  <c r="CH10" i="13"/>
  <c r="CH15" i="13"/>
  <c r="CH19" i="13"/>
  <c r="CH23" i="13"/>
  <c r="CH28" i="13"/>
  <c r="CH40" i="13"/>
  <c r="CH47" i="13"/>
  <c r="CH57" i="13"/>
  <c r="CH62" i="13" s="1"/>
  <c r="CH70" i="13"/>
  <c r="BY66" i="13"/>
  <c r="BY67" i="13"/>
  <c r="BY68" i="13"/>
  <c r="BY69" i="13"/>
  <c r="BY65" i="13"/>
  <c r="BY44" i="13"/>
  <c r="BY45" i="13"/>
  <c r="BY46" i="13"/>
  <c r="BY48" i="13"/>
  <c r="BY49" i="13"/>
  <c r="BY50" i="13"/>
  <c r="BY51" i="13"/>
  <c r="BY52" i="13"/>
  <c r="BY53" i="13"/>
  <c r="BY55" i="13"/>
  <c r="BY56" i="13"/>
  <c r="BY58" i="13"/>
  <c r="BY59" i="13"/>
  <c r="BY60" i="13"/>
  <c r="BY61" i="13"/>
  <c r="BY43" i="13"/>
  <c r="BY35" i="13"/>
  <c r="BY36" i="13"/>
  <c r="BY37" i="13"/>
  <c r="BY38" i="13"/>
  <c r="BY39" i="13"/>
  <c r="BY34" i="13"/>
  <c r="BY11" i="13"/>
  <c r="BY12" i="13"/>
  <c r="BY13" i="13"/>
  <c r="BY14" i="13"/>
  <c r="BY16" i="13"/>
  <c r="BY17" i="13"/>
  <c r="BY18" i="13"/>
  <c r="BY20" i="13"/>
  <c r="BY21" i="13"/>
  <c r="BY24" i="13"/>
  <c r="BY25" i="13"/>
  <c r="BY26" i="13"/>
  <c r="BY27" i="13"/>
  <c r="BY29" i="13"/>
  <c r="BY30" i="13"/>
  <c r="BX10" i="13"/>
  <c r="BX15" i="13"/>
  <c r="BX19" i="13"/>
  <c r="BX23" i="13"/>
  <c r="BX28" i="13"/>
  <c r="BX40" i="13"/>
  <c r="BX47" i="13"/>
  <c r="BX54" i="13" s="1"/>
  <c r="BX57" i="13"/>
  <c r="BX62" i="13" s="1"/>
  <c r="BX70" i="13"/>
  <c r="BE17" i="13"/>
  <c r="BE44" i="13"/>
  <c r="BE45" i="13"/>
  <c r="BE55" i="13"/>
  <c r="BE43" i="13"/>
  <c r="BE39" i="13"/>
  <c r="BD15" i="13"/>
  <c r="BD19" i="13"/>
  <c r="BD23" i="13"/>
  <c r="BD28" i="13"/>
  <c r="BD40" i="13"/>
  <c r="BD47" i="13"/>
  <c r="BD54" i="13" s="1"/>
  <c r="BD57" i="13"/>
  <c r="BD62" i="13" s="1"/>
  <c r="BD70" i="13"/>
  <c r="AC57" i="13"/>
  <c r="AC62" i="13" s="1"/>
  <c r="AC70" i="13"/>
  <c r="AC47" i="13"/>
  <c r="AC54" i="13" s="1"/>
  <c r="AC40" i="13"/>
  <c r="AC15" i="13"/>
  <c r="AC19" i="13"/>
  <c r="AC23" i="13"/>
  <c r="AC28" i="13"/>
  <c r="AD44" i="13"/>
  <c r="AD45" i="13"/>
  <c r="AD48" i="13"/>
  <c r="AD52" i="13"/>
  <c r="AD56" i="13"/>
  <c r="AD43" i="13"/>
  <c r="AD37" i="13"/>
  <c r="AD27" i="13"/>
  <c r="AD18" i="13"/>
  <c r="AD14" i="13"/>
  <c r="I52" i="13"/>
  <c r="I66" i="15" s="1"/>
  <c r="T48" i="13"/>
  <c r="T65" i="13"/>
  <c r="T67" i="13"/>
  <c r="T44" i="13"/>
  <c r="T46" i="13"/>
  <c r="T51" i="13"/>
  <c r="T59" i="13"/>
  <c r="T61" i="13"/>
  <c r="T43" i="13"/>
  <c r="T37" i="13"/>
  <c r="T38" i="13"/>
  <c r="T34" i="13"/>
  <c r="T20" i="13"/>
  <c r="T21" i="13"/>
  <c r="T26" i="13"/>
  <c r="T29" i="13"/>
  <c r="T30" i="13"/>
  <c r="CR31" i="13" l="1"/>
  <c r="BN40" i="13"/>
  <c r="CH22" i="13"/>
  <c r="I41" i="15"/>
  <c r="BD31" i="13"/>
  <c r="CH31" i="13"/>
  <c r="CH32" i="13" s="1"/>
  <c r="CH41" i="13" s="1"/>
  <c r="BN15" i="13"/>
  <c r="CR22" i="13"/>
  <c r="CR32" i="13" s="1"/>
  <c r="CR41" i="13" s="1"/>
  <c r="CR63" i="13"/>
  <c r="CR71" i="13" s="1"/>
  <c r="DB31" i="13"/>
  <c r="I70" i="13"/>
  <c r="I84" i="15" s="1"/>
  <c r="I81" i="15"/>
  <c r="BX22" i="13"/>
  <c r="BN70" i="13"/>
  <c r="BN47" i="13"/>
  <c r="AC31" i="13"/>
  <c r="I45" i="13"/>
  <c r="I59" i="15" s="1"/>
  <c r="BN23" i="13"/>
  <c r="BN19" i="13"/>
  <c r="I40" i="13"/>
  <c r="AC22" i="13"/>
  <c r="BN62" i="13"/>
  <c r="DB22" i="13"/>
  <c r="BN57" i="13"/>
  <c r="BN28" i="13"/>
  <c r="BN10" i="13"/>
  <c r="I48" i="13"/>
  <c r="I62" i="15" s="1"/>
  <c r="BX31" i="13"/>
  <c r="CH54" i="13"/>
  <c r="CH63" i="13" s="1"/>
  <c r="CH71" i="13" s="1"/>
  <c r="CQ31" i="13"/>
  <c r="I14" i="13"/>
  <c r="I15" i="15" s="1"/>
  <c r="DB63" i="13"/>
  <c r="CQ63" i="13"/>
  <c r="CQ71" i="13" s="1"/>
  <c r="BX63" i="13"/>
  <c r="BD63" i="13"/>
  <c r="BD71" i="13" s="1"/>
  <c r="AC63" i="13"/>
  <c r="DB32" i="13" l="1"/>
  <c r="DB41" i="13" s="1"/>
  <c r="AC32" i="13"/>
  <c r="AC41" i="13" s="1"/>
  <c r="BN22" i="13"/>
  <c r="BX32" i="13"/>
  <c r="BX41" i="13" s="1"/>
  <c r="BN41" i="13" s="1"/>
  <c r="BN54" i="13"/>
  <c r="BN31" i="13"/>
  <c r="DB71" i="13"/>
  <c r="BX71" i="13"/>
  <c r="BN71" i="13" s="1"/>
  <c r="BN63" i="13"/>
  <c r="AC71" i="13"/>
  <c r="BN32" i="13" l="1"/>
  <c r="CS69" i="13"/>
  <c r="CS68" i="13" l="1"/>
  <c r="CS67" i="13" l="1"/>
  <c r="CS66" i="13" l="1"/>
  <c r="CS65" i="13" l="1"/>
  <c r="CS61" i="13" l="1"/>
  <c r="CS60" i="13" l="1"/>
  <c r="CS59" i="13" l="1"/>
  <c r="CS58" i="13" l="1"/>
  <c r="CS56" i="13" l="1"/>
  <c r="CS55" i="13" l="1"/>
  <c r="CS53" i="13" l="1"/>
  <c r="CS52" i="13" l="1"/>
  <c r="CS51" i="13" l="1"/>
  <c r="CS50" i="13" l="1"/>
  <c r="CS49" i="13" l="1"/>
  <c r="CS48" i="13" l="1"/>
  <c r="CS46" i="13" l="1"/>
  <c r="CS45" i="13" l="1"/>
  <c r="S57" i="13"/>
  <c r="S70" i="13"/>
  <c r="S40" i="13"/>
  <c r="S47" i="13"/>
  <c r="I47" i="13" s="1"/>
  <c r="I61" i="15" s="1"/>
  <c r="S23" i="13"/>
  <c r="I23" i="13" s="1"/>
  <c r="I24" i="15" s="1"/>
  <c r="S28" i="13"/>
  <c r="I28" i="13" s="1"/>
  <c r="I29" i="15" s="1"/>
  <c r="S15" i="13"/>
  <c r="S19" i="13"/>
  <c r="S10" i="13"/>
  <c r="R15" i="13"/>
  <c r="R19" i="13"/>
  <c r="R23" i="13"/>
  <c r="R28" i="13"/>
  <c r="R40" i="13"/>
  <c r="R47" i="13"/>
  <c r="R54" i="13" s="1"/>
  <c r="S31" i="13" l="1"/>
  <c r="I31" i="13" s="1"/>
  <c r="I32" i="15" s="1"/>
  <c r="R62" i="13"/>
  <c r="R63" i="13" s="1"/>
  <c r="R71" i="13" s="1"/>
  <c r="I19" i="13"/>
  <c r="I20" i="15" s="1"/>
  <c r="S62" i="13"/>
  <c r="I62" i="13" s="1"/>
  <c r="I76" i="15" s="1"/>
  <c r="I57" i="13"/>
  <c r="I71" i="15" s="1"/>
  <c r="I15" i="13"/>
  <c r="I16" i="15" s="1"/>
  <c r="CS44" i="13"/>
  <c r="S54" i="13"/>
  <c r="S22" i="13"/>
  <c r="R31" i="13"/>
  <c r="AD55" i="13"/>
  <c r="I46" i="15" l="1"/>
  <c r="AB75" i="13"/>
  <c r="AB73" i="13" s="1"/>
  <c r="AD39" i="13"/>
  <c r="I54" i="13"/>
  <c r="I68" i="15" s="1"/>
  <c r="S63" i="13"/>
  <c r="CS43" i="13"/>
  <c r="S71" i="13"/>
  <c r="S32" i="13"/>
  <c r="I63" i="13" l="1"/>
  <c r="S41" i="13"/>
  <c r="Z40" i="13"/>
  <c r="I71" i="13" l="1"/>
  <c r="I85" i="15" s="1"/>
  <c r="I77" i="15"/>
  <c r="CZ75" i="13"/>
  <c r="CZ73" i="13" s="1"/>
  <c r="CY75" i="13"/>
  <c r="CX75" i="13"/>
  <c r="CX73" i="13" s="1"/>
  <c r="CY73" i="13"/>
  <c r="CS39" i="13" l="1"/>
  <c r="O70" i="13"/>
  <c r="CS38" i="13" l="1"/>
  <c r="G74" i="13"/>
  <c r="H74" i="13"/>
  <c r="H89" i="15" s="1"/>
  <c r="F74" i="13"/>
  <c r="E74" i="13"/>
  <c r="CP75" i="13"/>
  <c r="CO75" i="13"/>
  <c r="CN75" i="13"/>
  <c r="CE75" i="13"/>
  <c r="T69" i="13"/>
  <c r="T60" i="13"/>
  <c r="T56" i="13"/>
  <c r="T55" i="13"/>
  <c r="T53" i="13"/>
  <c r="T52" i="13"/>
  <c r="T45" i="13"/>
  <c r="E35" i="13"/>
  <c r="E36" i="13"/>
  <c r="E37" i="13"/>
  <c r="E38" i="13"/>
  <c r="E34" i="13"/>
  <c r="E30" i="13"/>
  <c r="E29" i="13"/>
  <c r="E26" i="13"/>
  <c r="E25" i="13"/>
  <c r="E24" i="13"/>
  <c r="E21" i="13"/>
  <c r="E20" i="13"/>
  <c r="E16" i="13"/>
  <c r="E12" i="13"/>
  <c r="E13" i="13"/>
  <c r="E11" i="13" l="1"/>
  <c r="E17" i="13"/>
  <c r="T18" i="13"/>
  <c r="E14" i="13"/>
  <c r="E27" i="13"/>
  <c r="T27" i="13"/>
  <c r="CS37" i="13"/>
  <c r="J74" i="13"/>
  <c r="U18" i="13" l="1"/>
  <c r="CS36" i="13"/>
  <c r="CS35" i="13" l="1"/>
  <c r="AL75" i="13"/>
  <c r="CS34" i="13" l="1"/>
  <c r="AL73" i="13"/>
  <c r="H75" i="13"/>
  <c r="DA70" i="13"/>
  <c r="DA57" i="13"/>
  <c r="DA62" i="13" s="1"/>
  <c r="DA47" i="13"/>
  <c r="DA54" i="13" s="1"/>
  <c r="DA40" i="13"/>
  <c r="DA28" i="13"/>
  <c r="DA23" i="13"/>
  <c r="DA19" i="13"/>
  <c r="DA15" i="13"/>
  <c r="DA10" i="13"/>
  <c r="CG70" i="13"/>
  <c r="CG57" i="13"/>
  <c r="CG47" i="13"/>
  <c r="CG40" i="13"/>
  <c r="CG28" i="13"/>
  <c r="CG23" i="13"/>
  <c r="CG19" i="13"/>
  <c r="CG15" i="13"/>
  <c r="CG10" i="13"/>
  <c r="BW70" i="13"/>
  <c r="BW57" i="13"/>
  <c r="BW62" i="13" s="1"/>
  <c r="BW47" i="13"/>
  <c r="BW54" i="13" s="1"/>
  <c r="BW40" i="13"/>
  <c r="BW28" i="13"/>
  <c r="BW23" i="13"/>
  <c r="BW19" i="13"/>
  <c r="BW15" i="13"/>
  <c r="BW10" i="13"/>
  <c r="H43" i="13"/>
  <c r="H44" i="13"/>
  <c r="H45" i="13"/>
  <c r="H46" i="13"/>
  <c r="H48" i="13"/>
  <c r="H49" i="13"/>
  <c r="H50" i="13"/>
  <c r="H51" i="13"/>
  <c r="H52" i="13"/>
  <c r="H53" i="13"/>
  <c r="H55" i="13"/>
  <c r="H56" i="13"/>
  <c r="H58" i="13"/>
  <c r="H59" i="13"/>
  <c r="H60" i="13"/>
  <c r="H61" i="13"/>
  <c r="H65" i="13"/>
  <c r="H66" i="13"/>
  <c r="H67" i="13"/>
  <c r="H68" i="13"/>
  <c r="H69" i="13"/>
  <c r="H34" i="13"/>
  <c r="H35" i="13"/>
  <c r="H36" i="13"/>
  <c r="H37" i="13"/>
  <c r="H38" i="13"/>
  <c r="BC70" i="13"/>
  <c r="BC57" i="13"/>
  <c r="BC62" i="13" s="1"/>
  <c r="BC47" i="13"/>
  <c r="BC54" i="13" s="1"/>
  <c r="BC40" i="13"/>
  <c r="BC28" i="13"/>
  <c r="BC23" i="13"/>
  <c r="BC19" i="13"/>
  <c r="BC15" i="13"/>
  <c r="AB70" i="13"/>
  <c r="AB57" i="13"/>
  <c r="AB47" i="13"/>
  <c r="AB54" i="13" s="1"/>
  <c r="AB40" i="13"/>
  <c r="AB28" i="13"/>
  <c r="AB23" i="13"/>
  <c r="AB19" i="13"/>
  <c r="AB15" i="13"/>
  <c r="AB10" i="13"/>
  <c r="AB22" i="13" l="1"/>
  <c r="H40" i="13"/>
  <c r="H41" i="15" s="1"/>
  <c r="H73" i="13"/>
  <c r="H88" i="15" s="1"/>
  <c r="H90" i="15"/>
  <c r="BM15" i="13"/>
  <c r="BM23" i="13"/>
  <c r="BM40" i="13"/>
  <c r="CG62" i="13"/>
  <c r="BM62" i="13" s="1"/>
  <c r="BM57" i="13"/>
  <c r="H57" i="13" s="1"/>
  <c r="BM19" i="13"/>
  <c r="BM28" i="13"/>
  <c r="CG54" i="13"/>
  <c r="BM54" i="13" s="1"/>
  <c r="BM47" i="13"/>
  <c r="BM70" i="13"/>
  <c r="AB62" i="13"/>
  <c r="AB63" i="13" s="1"/>
  <c r="BW22" i="13"/>
  <c r="BW63" i="13"/>
  <c r="BW71" i="13" s="1"/>
  <c r="CG31" i="13"/>
  <c r="DA31" i="13"/>
  <c r="BC63" i="13"/>
  <c r="BC71" i="13" s="1"/>
  <c r="AB31" i="13"/>
  <c r="BC31" i="13"/>
  <c r="BW31" i="13"/>
  <c r="CG22" i="13"/>
  <c r="DA22" i="13"/>
  <c r="DA63" i="13"/>
  <c r="DA71" i="13" s="1"/>
  <c r="CG63" i="13" l="1"/>
  <c r="CG71" i="13" s="1"/>
  <c r="BM71" i="13" s="1"/>
  <c r="CG32" i="13"/>
  <c r="CG41" i="13" s="1"/>
  <c r="BM31" i="13"/>
  <c r="AL77" i="13"/>
  <c r="H62" i="13"/>
  <c r="H76" i="15" s="1"/>
  <c r="DA32" i="13"/>
  <c r="DA41" i="13" s="1"/>
  <c r="BW32" i="13"/>
  <c r="BW41" i="13" s="1"/>
  <c r="AB71" i="13"/>
  <c r="AB32" i="13"/>
  <c r="H54" i="13"/>
  <c r="H68" i="15" s="1"/>
  <c r="H47" i="13"/>
  <c r="DC75" i="13"/>
  <c r="DC73" i="13" s="1"/>
  <c r="H34" i="15"/>
  <c r="H35" i="15"/>
  <c r="H36" i="15"/>
  <c r="H37" i="15"/>
  <c r="H39" i="15"/>
  <c r="H57" i="15"/>
  <c r="H58" i="15"/>
  <c r="H59" i="15"/>
  <c r="H60" i="15"/>
  <c r="H63" i="15"/>
  <c r="H64" i="15"/>
  <c r="H65" i="15"/>
  <c r="H66" i="15"/>
  <c r="H67" i="15"/>
  <c r="H69" i="15"/>
  <c r="H70" i="15"/>
  <c r="H71" i="15"/>
  <c r="H72" i="15"/>
  <c r="H73" i="15"/>
  <c r="H74" i="15"/>
  <c r="H75" i="15"/>
  <c r="H79" i="15"/>
  <c r="H80" i="15"/>
  <c r="H70" i="13"/>
  <c r="H84" i="15" s="1"/>
  <c r="H82" i="15"/>
  <c r="AB41" i="13" l="1"/>
  <c r="BM63" i="13"/>
  <c r="CS30" i="13"/>
  <c r="CS116" i="13" s="1"/>
  <c r="H81" i="15"/>
  <c r="H38" i="15"/>
  <c r="H62" i="15"/>
  <c r="H61" i="15"/>
  <c r="U45" i="13"/>
  <c r="DD18" i="13"/>
  <c r="AO130" i="13"/>
  <c r="DD45" i="13"/>
  <c r="DD43" i="13"/>
  <c r="DF40" i="13"/>
  <c r="V57" i="13"/>
  <c r="V28" i="13"/>
  <c r="Q70" i="13"/>
  <c r="P70" i="13"/>
  <c r="AE37" i="13"/>
  <c r="AE123" i="13" s="1"/>
  <c r="AE56" i="13"/>
  <c r="AE143" i="13" s="1"/>
  <c r="CS130" i="13"/>
  <c r="CJ130" i="13"/>
  <c r="BZ44" i="13"/>
  <c r="BZ130" i="13" s="1"/>
  <c r="BY104" i="13"/>
  <c r="AD142" i="13"/>
  <c r="AE18" i="13"/>
  <c r="U55" i="13"/>
  <c r="U38" i="13"/>
  <c r="U36" i="13"/>
  <c r="U35" i="13"/>
  <c r="DE70" i="13"/>
  <c r="CZ70" i="13"/>
  <c r="CY70" i="13"/>
  <c r="CX70" i="13"/>
  <c r="DD69" i="13"/>
  <c r="DD65" i="13"/>
  <c r="DF62" i="13"/>
  <c r="DD61" i="13"/>
  <c r="DD60" i="13"/>
  <c r="DD58" i="13"/>
  <c r="DE57" i="13"/>
  <c r="DE62" i="13" s="1"/>
  <c r="CZ57" i="13"/>
  <c r="CZ62" i="13" s="1"/>
  <c r="CY57" i="13"/>
  <c r="CX57" i="13"/>
  <c r="CX62" i="13" s="1"/>
  <c r="DD56" i="13"/>
  <c r="DD55" i="13"/>
  <c r="DF54" i="13"/>
  <c r="DD52" i="13"/>
  <c r="DD49" i="13"/>
  <c r="DD48" i="13"/>
  <c r="DE47" i="13"/>
  <c r="DE54" i="13" s="1"/>
  <c r="CZ47" i="13"/>
  <c r="CZ54" i="13" s="1"/>
  <c r="CY47" i="13"/>
  <c r="CX47" i="13"/>
  <c r="CX54" i="13" s="1"/>
  <c r="DD46" i="13"/>
  <c r="DD44" i="13"/>
  <c r="DE40" i="13"/>
  <c r="CZ40" i="13"/>
  <c r="CY40" i="13"/>
  <c r="CX40" i="13"/>
  <c r="DD39" i="13"/>
  <c r="DD37" i="13"/>
  <c r="DD34" i="13"/>
  <c r="DD29" i="13"/>
  <c r="DE28" i="13"/>
  <c r="CZ28" i="13"/>
  <c r="CY28" i="13"/>
  <c r="CX28" i="13"/>
  <c r="DD27" i="13"/>
  <c r="DD26" i="13"/>
  <c r="DD25" i="13"/>
  <c r="DD24" i="13"/>
  <c r="DF31" i="13"/>
  <c r="DE23" i="13"/>
  <c r="CZ23" i="13"/>
  <c r="CY23" i="13"/>
  <c r="CX23" i="13"/>
  <c r="DE19" i="13"/>
  <c r="CZ19" i="13"/>
  <c r="CY19" i="13"/>
  <c r="CX19" i="13"/>
  <c r="DD17" i="13"/>
  <c r="DE15" i="13"/>
  <c r="CZ15" i="13"/>
  <c r="CY15" i="13"/>
  <c r="CX15" i="13"/>
  <c r="DD14" i="13"/>
  <c r="DD11" i="13"/>
  <c r="DF22" i="13"/>
  <c r="DE10" i="13"/>
  <c r="CZ10" i="13"/>
  <c r="CY10" i="13"/>
  <c r="CX10" i="13"/>
  <c r="BF44" i="13"/>
  <c r="BF130" i="13" s="1"/>
  <c r="AO132" i="13"/>
  <c r="AO131" i="13"/>
  <c r="AO129" i="13"/>
  <c r="AO125" i="13"/>
  <c r="AN125" i="13"/>
  <c r="U34" i="13"/>
  <c r="Q15" i="13"/>
  <c r="Q19" i="13"/>
  <c r="Q28" i="13"/>
  <c r="Q40" i="13"/>
  <c r="Q47" i="13"/>
  <c r="Q62" i="13"/>
  <c r="O40" i="13"/>
  <c r="E89" i="15"/>
  <c r="BJ14" i="13"/>
  <c r="BJ18" i="13"/>
  <c r="BJ39" i="13"/>
  <c r="O10" i="13"/>
  <c r="BK55" i="13"/>
  <c r="F55" i="13" s="1"/>
  <c r="BK39" i="13"/>
  <c r="F39" i="13" s="1"/>
  <c r="F125" i="13" s="1"/>
  <c r="BK37" i="13"/>
  <c r="BK45" i="13"/>
  <c r="F45" i="13" s="1"/>
  <c r="BK44" i="13"/>
  <c r="F44" i="13" s="1"/>
  <c r="F43" i="13"/>
  <c r="F57" i="15" s="1"/>
  <c r="P10" i="13"/>
  <c r="P15" i="13"/>
  <c r="P19" i="13"/>
  <c r="P23" i="13"/>
  <c r="P28" i="13"/>
  <c r="P47" i="13"/>
  <c r="P57" i="13"/>
  <c r="P144" i="13" s="1"/>
  <c r="P97" i="13"/>
  <c r="P98" i="13"/>
  <c r="P99" i="13"/>
  <c r="P100" i="13"/>
  <c r="P102" i="13"/>
  <c r="P103" i="13"/>
  <c r="P106" i="13"/>
  <c r="P107" i="13"/>
  <c r="P110" i="13"/>
  <c r="P111" i="13"/>
  <c r="P112" i="13"/>
  <c r="P113" i="13"/>
  <c r="P115" i="13"/>
  <c r="P116" i="13"/>
  <c r="P119" i="13"/>
  <c r="P120" i="13"/>
  <c r="P121" i="13"/>
  <c r="P122" i="13"/>
  <c r="P123" i="13"/>
  <c r="P124" i="13"/>
  <c r="P125" i="13"/>
  <c r="P128" i="13"/>
  <c r="P129" i="13"/>
  <c r="P130" i="13"/>
  <c r="P131" i="13"/>
  <c r="P132" i="13"/>
  <c r="P134" i="13"/>
  <c r="P135" i="13"/>
  <c r="P136" i="13"/>
  <c r="P137" i="13"/>
  <c r="P138" i="13"/>
  <c r="P139" i="13"/>
  <c r="P140" i="13"/>
  <c r="P142" i="13"/>
  <c r="P143" i="13"/>
  <c r="P145" i="13"/>
  <c r="P146" i="13"/>
  <c r="P147" i="13"/>
  <c r="P148" i="13"/>
  <c r="P151" i="13"/>
  <c r="P152" i="13"/>
  <c r="P153" i="13"/>
  <c r="P154" i="13"/>
  <c r="P155" i="13"/>
  <c r="P156" i="13"/>
  <c r="K101" i="15"/>
  <c r="CS75" i="13"/>
  <c r="CF75" i="13"/>
  <c r="CF73" i="13" s="1"/>
  <c r="BV75" i="13"/>
  <c r="BV73" i="13" s="1"/>
  <c r="BL11" i="13"/>
  <c r="G11" i="13" s="1"/>
  <c r="BL16" i="13"/>
  <c r="G16" i="13" s="1"/>
  <c r="BL17" i="13"/>
  <c r="G17" i="13" s="1"/>
  <c r="G18" i="15" s="1"/>
  <c r="BL18" i="13"/>
  <c r="G18" i="13" s="1"/>
  <c r="BL20" i="13"/>
  <c r="BL21" i="13"/>
  <c r="BL24" i="13"/>
  <c r="G24" i="13" s="1"/>
  <c r="BL25" i="13"/>
  <c r="G25" i="13" s="1"/>
  <c r="G26" i="15" s="1"/>
  <c r="BL26" i="13"/>
  <c r="G26" i="13" s="1"/>
  <c r="BL27" i="13"/>
  <c r="G27" i="13" s="1"/>
  <c r="G28" i="15" s="1"/>
  <c r="BL29" i="13"/>
  <c r="BL30" i="13"/>
  <c r="G34" i="15"/>
  <c r="BL34" i="13"/>
  <c r="G34" i="13" s="1"/>
  <c r="G35" i="15" s="1"/>
  <c r="BL35" i="13"/>
  <c r="G35" i="13" s="1"/>
  <c r="BL36" i="13"/>
  <c r="G36" i="13" s="1"/>
  <c r="G37" i="15" s="1"/>
  <c r="BL37" i="13"/>
  <c r="G37" i="13" s="1"/>
  <c r="BL38" i="13"/>
  <c r="G38" i="13" s="1"/>
  <c r="BL39" i="13"/>
  <c r="G39" i="13" s="1"/>
  <c r="BL43" i="13"/>
  <c r="G43" i="13" s="1"/>
  <c r="BL44" i="13"/>
  <c r="G44" i="13" s="1"/>
  <c r="BL45" i="13"/>
  <c r="G45" i="13" s="1"/>
  <c r="BL46" i="13"/>
  <c r="G46" i="13" s="1"/>
  <c r="BL48" i="13"/>
  <c r="BL49" i="13"/>
  <c r="BL50" i="13"/>
  <c r="BL51" i="13"/>
  <c r="BL52" i="13"/>
  <c r="BL53" i="13"/>
  <c r="BL55" i="13"/>
  <c r="BL56" i="13"/>
  <c r="BL58" i="13"/>
  <c r="G58" i="13" s="1"/>
  <c r="G72" i="15" s="1"/>
  <c r="BL59" i="13"/>
  <c r="G59" i="13" s="1"/>
  <c r="BL60" i="13"/>
  <c r="G60" i="13" s="1"/>
  <c r="G74" i="15" s="1"/>
  <c r="BL61" i="13"/>
  <c r="G61" i="13" s="1"/>
  <c r="G75" i="15" s="1"/>
  <c r="BL65" i="13"/>
  <c r="G65" i="13" s="1"/>
  <c r="G79" i="15" s="1"/>
  <c r="BL66" i="13"/>
  <c r="G66" i="13" s="1"/>
  <c r="BL67" i="13"/>
  <c r="G67" i="13" s="1"/>
  <c r="BL68" i="13"/>
  <c r="G68" i="13" s="1"/>
  <c r="BL69" i="13"/>
  <c r="G69" i="13" s="1"/>
  <c r="BL14" i="13"/>
  <c r="G14" i="13" s="1"/>
  <c r="AD104" i="13"/>
  <c r="AA40" i="13"/>
  <c r="U61" i="13"/>
  <c r="W23" i="13"/>
  <c r="W10" i="13"/>
  <c r="AE43" i="13"/>
  <c r="AE129" i="13" s="1"/>
  <c r="Y10" i="13"/>
  <c r="Z10" i="13"/>
  <c r="AA10" i="13"/>
  <c r="AF10" i="13"/>
  <c r="AG10" i="13"/>
  <c r="AN100" i="13"/>
  <c r="AQ10" i="13"/>
  <c r="AZ10" i="13"/>
  <c r="BB10" i="13" s="1"/>
  <c r="BD10" i="13" s="1"/>
  <c r="BA10" i="13"/>
  <c r="BG10" i="13"/>
  <c r="BH10" i="13"/>
  <c r="BT10" i="13"/>
  <c r="BU10" i="13"/>
  <c r="BV10" i="13"/>
  <c r="CA10" i="13"/>
  <c r="CB10" i="13"/>
  <c r="CD10" i="13"/>
  <c r="CE10" i="13"/>
  <c r="CF10" i="13"/>
  <c r="CK10" i="13"/>
  <c r="CL10" i="13"/>
  <c r="CN10" i="13"/>
  <c r="CO10" i="13"/>
  <c r="CP10" i="13"/>
  <c r="CU10" i="13"/>
  <c r="CV10" i="13"/>
  <c r="E12" i="15"/>
  <c r="BF11" i="13"/>
  <c r="BF97" i="13" s="1"/>
  <c r="BJ11" i="13"/>
  <c r="BK11" i="13"/>
  <c r="F11" i="13" s="1"/>
  <c r="BQ11" i="13"/>
  <c r="L11" i="13" s="1"/>
  <c r="BR11" i="13"/>
  <c r="M11" i="13" s="1"/>
  <c r="M12" i="15" s="1"/>
  <c r="E13" i="15"/>
  <c r="AN98" i="13"/>
  <c r="BJ12" i="13"/>
  <c r="BK12" i="13"/>
  <c r="F12" i="13" s="1"/>
  <c r="BL12" i="13"/>
  <c r="G12" i="13" s="1"/>
  <c r="BP12" i="13"/>
  <c r="BQ12" i="13"/>
  <c r="L12" i="13" s="1"/>
  <c r="BR12" i="13"/>
  <c r="M12" i="13" s="1"/>
  <c r="M13" i="15" s="1"/>
  <c r="BY98" i="13"/>
  <c r="AN99" i="13"/>
  <c r="BE99" i="13"/>
  <c r="BJ13" i="13"/>
  <c r="BK13" i="13"/>
  <c r="BL13" i="13"/>
  <c r="G13" i="13" s="1"/>
  <c r="BP13" i="13"/>
  <c r="BQ13" i="13"/>
  <c r="L13" i="13" s="1"/>
  <c r="L14" i="15" s="1"/>
  <c r="BR13" i="13"/>
  <c r="M13" i="13" s="1"/>
  <c r="M14" i="15" s="1"/>
  <c r="CI99" i="13"/>
  <c r="E15" i="15"/>
  <c r="AE14" i="13"/>
  <c r="AE100" i="13" s="1"/>
  <c r="BK14" i="13"/>
  <c r="BQ14" i="13"/>
  <c r="L14" i="13" s="1"/>
  <c r="BR14" i="13"/>
  <c r="M14" i="13" s="1"/>
  <c r="M15" i="15" s="1"/>
  <c r="BZ14" i="13"/>
  <c r="BZ100" i="13" s="1"/>
  <c r="W15" i="13"/>
  <c r="Y15" i="13"/>
  <c r="Z15" i="13"/>
  <c r="AA15" i="13"/>
  <c r="AF15" i="13"/>
  <c r="AG15" i="13"/>
  <c r="AQ15" i="13"/>
  <c r="AZ15" i="13"/>
  <c r="BA15" i="13"/>
  <c r="BB15" i="13"/>
  <c r="BG15" i="13"/>
  <c r="BH15" i="13"/>
  <c r="BT15" i="13"/>
  <c r="BU15" i="13"/>
  <c r="BV15" i="13"/>
  <c r="CA15" i="13"/>
  <c r="CB15" i="13"/>
  <c r="CD15" i="13"/>
  <c r="CE15" i="13"/>
  <c r="CF15" i="13"/>
  <c r="CK15" i="13"/>
  <c r="CL15" i="13"/>
  <c r="CN15" i="13"/>
  <c r="CO15" i="13"/>
  <c r="CP15" i="13"/>
  <c r="CU15" i="13"/>
  <c r="CV15" i="13"/>
  <c r="E17" i="15"/>
  <c r="BJ16" i="13"/>
  <c r="BK16" i="13"/>
  <c r="F16" i="13" s="1"/>
  <c r="BQ16" i="13"/>
  <c r="L16" i="13" s="1"/>
  <c r="L17" i="15" s="1"/>
  <c r="BR16" i="13"/>
  <c r="M16" i="13" s="1"/>
  <c r="M17" i="15" s="1"/>
  <c r="E18" i="15"/>
  <c r="AD103" i="13"/>
  <c r="BJ17" i="13"/>
  <c r="BK17" i="13"/>
  <c r="F17" i="13" s="1"/>
  <c r="BQ17" i="13"/>
  <c r="L17" i="13" s="1"/>
  <c r="BR17" i="13"/>
  <c r="M17" i="13" s="1"/>
  <c r="M18" i="15" s="1"/>
  <c r="CI103" i="13"/>
  <c r="E19" i="15"/>
  <c r="AO104" i="13"/>
  <c r="BK18" i="13"/>
  <c r="F18" i="13" s="1"/>
  <c r="BQ18" i="13"/>
  <c r="L18" i="13" s="1"/>
  <c r="BR18" i="13"/>
  <c r="M18" i="13" s="1"/>
  <c r="M19" i="15" s="1"/>
  <c r="O19" i="13"/>
  <c r="V19" i="13"/>
  <c r="W19" i="13"/>
  <c r="Y19" i="13"/>
  <c r="Z19" i="13"/>
  <c r="AA19" i="13"/>
  <c r="AF19" i="13"/>
  <c r="AG19" i="13"/>
  <c r="AQ19" i="13"/>
  <c r="AZ19" i="13"/>
  <c r="BA19" i="13"/>
  <c r="BB19" i="13"/>
  <c r="BG19" i="13"/>
  <c r="BH19" i="13"/>
  <c r="BT19" i="13"/>
  <c r="BU19" i="13"/>
  <c r="BV19" i="13"/>
  <c r="CA19" i="13"/>
  <c r="CB19" i="13"/>
  <c r="CD19" i="13"/>
  <c r="CE19" i="13"/>
  <c r="CF19" i="13"/>
  <c r="CK19" i="13"/>
  <c r="CL19" i="13"/>
  <c r="CN19" i="13"/>
  <c r="CO19" i="13"/>
  <c r="CP19" i="13"/>
  <c r="CU19" i="13"/>
  <c r="CV19" i="13"/>
  <c r="E21" i="15"/>
  <c r="BJ20" i="13"/>
  <c r="BK20" i="13"/>
  <c r="F20" i="13" s="1"/>
  <c r="BQ20" i="13"/>
  <c r="L20" i="13" s="1"/>
  <c r="BR20" i="13"/>
  <c r="AO107" i="13"/>
  <c r="BJ21" i="13"/>
  <c r="BK21" i="13"/>
  <c r="F21" i="13" s="1"/>
  <c r="F107" i="13" s="1"/>
  <c r="BQ21" i="13"/>
  <c r="L21" i="13" s="1"/>
  <c r="BR21" i="13"/>
  <c r="M21" i="13" s="1"/>
  <c r="M22" i="15" s="1"/>
  <c r="CJ21" i="13"/>
  <c r="CJ107" i="13" s="1"/>
  <c r="O23" i="13"/>
  <c r="Y23" i="13"/>
  <c r="Z23" i="13"/>
  <c r="AA23" i="13"/>
  <c r="AF23" i="13"/>
  <c r="AG23" i="13"/>
  <c r="AQ23" i="13"/>
  <c r="AZ23" i="13"/>
  <c r="BA23" i="13"/>
  <c r="BB23" i="13"/>
  <c r="BG23" i="13"/>
  <c r="BH23" i="13"/>
  <c r="BT23" i="13"/>
  <c r="BU23" i="13"/>
  <c r="BV23" i="13"/>
  <c r="CA23" i="13"/>
  <c r="CB23" i="13"/>
  <c r="CD23" i="13"/>
  <c r="CE23" i="13"/>
  <c r="CF23" i="13"/>
  <c r="CK23" i="13"/>
  <c r="CL23" i="13"/>
  <c r="CN23" i="13"/>
  <c r="CO23" i="13"/>
  <c r="CP23" i="13"/>
  <c r="CU23" i="13"/>
  <c r="CV23" i="13"/>
  <c r="E25" i="15"/>
  <c r="BJ24" i="13"/>
  <c r="BK24" i="13"/>
  <c r="BQ24" i="13"/>
  <c r="L24" i="13" s="1"/>
  <c r="BR24" i="13"/>
  <c r="M24" i="13" s="1"/>
  <c r="M25" i="15" s="1"/>
  <c r="CI110" i="13"/>
  <c r="BJ25" i="13"/>
  <c r="BK25" i="13"/>
  <c r="F25" i="13" s="1"/>
  <c r="BQ25" i="13"/>
  <c r="L25" i="13" s="1"/>
  <c r="BR25" i="13"/>
  <c r="M25" i="13" s="1"/>
  <c r="M26" i="15" s="1"/>
  <c r="BY111" i="13"/>
  <c r="E27" i="15"/>
  <c r="AE26" i="13"/>
  <c r="AE112" i="13" s="1"/>
  <c r="BJ26" i="13"/>
  <c r="BK26" i="13"/>
  <c r="F26" i="13" s="1"/>
  <c r="BQ26" i="13"/>
  <c r="L26" i="13" s="1"/>
  <c r="L27" i="15" s="1"/>
  <c r="BR26" i="13"/>
  <c r="M26" i="13" s="1"/>
  <c r="M27" i="15" s="1"/>
  <c r="E28" i="15"/>
  <c r="AE27" i="13"/>
  <c r="AE113" i="13" s="1"/>
  <c r="BJ27" i="13"/>
  <c r="BK27" i="13"/>
  <c r="F27" i="13" s="1"/>
  <c r="BQ27" i="13"/>
  <c r="L27" i="13" s="1"/>
  <c r="L28" i="15" s="1"/>
  <c r="BR27" i="13"/>
  <c r="M27" i="13" s="1"/>
  <c r="M28" i="15" s="1"/>
  <c r="CI113" i="13"/>
  <c r="O28" i="13"/>
  <c r="W28" i="13"/>
  <c r="Y28" i="13"/>
  <c r="Z28" i="13"/>
  <c r="AA28" i="13"/>
  <c r="AF28" i="13"/>
  <c r="AG28" i="13"/>
  <c r="AQ28" i="13"/>
  <c r="AZ28" i="13"/>
  <c r="BA28" i="13"/>
  <c r="BB28" i="13"/>
  <c r="BG28" i="13"/>
  <c r="BH28" i="13"/>
  <c r="BT28" i="13"/>
  <c r="BU28" i="13"/>
  <c r="BV28" i="13"/>
  <c r="CA28" i="13"/>
  <c r="CB28" i="13"/>
  <c r="CD28" i="13"/>
  <c r="CE28" i="13"/>
  <c r="CF28" i="13"/>
  <c r="CK28" i="13"/>
  <c r="CL28" i="13"/>
  <c r="CN28" i="13"/>
  <c r="CO28" i="13"/>
  <c r="CP28" i="13"/>
  <c r="CU28" i="13"/>
  <c r="CV28" i="13"/>
  <c r="E30" i="15"/>
  <c r="AD115" i="13"/>
  <c r="BJ29" i="13"/>
  <c r="BK29" i="13"/>
  <c r="F29" i="13" s="1"/>
  <c r="BQ29" i="13"/>
  <c r="BR29" i="13"/>
  <c r="M29" i="13" s="1"/>
  <c r="M30" i="15" s="1"/>
  <c r="E31" i="15"/>
  <c r="BJ30" i="13"/>
  <c r="BK30" i="13"/>
  <c r="F30" i="13" s="1"/>
  <c r="BQ30" i="13"/>
  <c r="L30" i="13" s="1"/>
  <c r="BR30" i="13"/>
  <c r="M30" i="13" s="1"/>
  <c r="M31" i="15" s="1"/>
  <c r="F34" i="15"/>
  <c r="AN119" i="13"/>
  <c r="BE119" i="13"/>
  <c r="BY119" i="13"/>
  <c r="CI119" i="13"/>
  <c r="CS119" i="13"/>
  <c r="BJ34" i="13"/>
  <c r="BK34" i="13"/>
  <c r="BQ34" i="13"/>
  <c r="L34" i="13" s="1"/>
  <c r="L35" i="15" s="1"/>
  <c r="BR34" i="13"/>
  <c r="M34" i="13" s="1"/>
  <c r="M35" i="15" s="1"/>
  <c r="BY120" i="13"/>
  <c r="E36" i="15"/>
  <c r="AD121" i="13"/>
  <c r="AN121" i="13"/>
  <c r="BE121" i="13"/>
  <c r="BJ35" i="13"/>
  <c r="BK35" i="13"/>
  <c r="BP35" i="13"/>
  <c r="BQ35" i="13"/>
  <c r="L35" i="13" s="1"/>
  <c r="BR35" i="13"/>
  <c r="M35" i="13" s="1"/>
  <c r="M36" i="15" s="1"/>
  <c r="CS121" i="13"/>
  <c r="E37" i="15"/>
  <c r="AE36" i="13"/>
  <c r="AE122" i="13" s="1"/>
  <c r="AN122" i="13"/>
  <c r="BE122" i="13"/>
  <c r="BJ36" i="13"/>
  <c r="BK36" i="13"/>
  <c r="BP36" i="13"/>
  <c r="BQ36" i="13"/>
  <c r="L36" i="13" s="1"/>
  <c r="L37" i="15" s="1"/>
  <c r="BR36" i="13"/>
  <c r="M36" i="13" s="1"/>
  <c r="M37" i="15" s="1"/>
  <c r="BY122" i="13"/>
  <c r="CI122" i="13"/>
  <c r="CS122" i="13"/>
  <c r="E38" i="15"/>
  <c r="BF37" i="13"/>
  <c r="BF123" i="13" s="1"/>
  <c r="BJ37" i="13"/>
  <c r="BQ37" i="13"/>
  <c r="L37" i="13" s="1"/>
  <c r="L38" i="15" s="1"/>
  <c r="BR37" i="13"/>
  <c r="M37" i="13" s="1"/>
  <c r="M38" i="15" s="1"/>
  <c r="BZ37" i="13"/>
  <c r="BZ123" i="13" s="1"/>
  <c r="CT37" i="13"/>
  <c r="CT123" i="13" s="1"/>
  <c r="E39" i="15"/>
  <c r="AD124" i="13"/>
  <c r="AN124" i="13"/>
  <c r="BE124" i="13"/>
  <c r="BJ38" i="13"/>
  <c r="BK38" i="13"/>
  <c r="F38" i="13" s="1"/>
  <c r="BQ38" i="13"/>
  <c r="L38" i="13" s="1"/>
  <c r="L39" i="15" s="1"/>
  <c r="BR38" i="13"/>
  <c r="M38" i="13" s="1"/>
  <c r="M39" i="15" s="1"/>
  <c r="CS124" i="13"/>
  <c r="BQ39" i="13"/>
  <c r="L39" i="13" s="1"/>
  <c r="BR39" i="13"/>
  <c r="M39" i="13" s="1"/>
  <c r="CJ39" i="13"/>
  <c r="CJ125" i="13" s="1"/>
  <c r="W40" i="13"/>
  <c r="Y40" i="13"/>
  <c r="AF40" i="13"/>
  <c r="AG40" i="13"/>
  <c r="AQ40" i="13"/>
  <c r="AZ40" i="13"/>
  <c r="BA40" i="13"/>
  <c r="BB40" i="13"/>
  <c r="BG40" i="13"/>
  <c r="BH40" i="13"/>
  <c r="BT40" i="13"/>
  <c r="BU40" i="13"/>
  <c r="CA40" i="13"/>
  <c r="CB40" i="13"/>
  <c r="CD40" i="13"/>
  <c r="CE40" i="13"/>
  <c r="CF40" i="13"/>
  <c r="CK40" i="13"/>
  <c r="CL40" i="13"/>
  <c r="CN40" i="13"/>
  <c r="CO40" i="13"/>
  <c r="CP40" i="13"/>
  <c r="CU40" i="13"/>
  <c r="CV40" i="13"/>
  <c r="U128" i="13"/>
  <c r="BE128" i="13"/>
  <c r="BY128" i="13"/>
  <c r="CI128" i="13"/>
  <c r="CS128" i="13"/>
  <c r="U43" i="13"/>
  <c r="U129" i="13" s="1"/>
  <c r="BF43" i="13"/>
  <c r="BF129" i="13" s="1"/>
  <c r="BQ43" i="13"/>
  <c r="L43" i="13" s="1"/>
  <c r="BR43" i="13"/>
  <c r="M43" i="13" s="1"/>
  <c r="M57" i="15" s="1"/>
  <c r="CI129" i="13"/>
  <c r="U44" i="13"/>
  <c r="BJ44" i="13"/>
  <c r="BQ44" i="13"/>
  <c r="L44" i="13" s="1"/>
  <c r="BR44" i="13"/>
  <c r="M44" i="13" s="1"/>
  <c r="M58" i="15" s="1"/>
  <c r="BY130" i="13"/>
  <c r="CT44" i="13"/>
  <c r="CT130" i="13" s="1"/>
  <c r="BJ45" i="13"/>
  <c r="BQ45" i="13"/>
  <c r="BR45" i="13"/>
  <c r="M45" i="13" s="1"/>
  <c r="M59" i="15" s="1"/>
  <c r="AE46" i="13"/>
  <c r="AE132" i="13" s="1"/>
  <c r="BJ46" i="13"/>
  <c r="BK46" i="13"/>
  <c r="F46" i="13" s="1"/>
  <c r="BQ46" i="13"/>
  <c r="L46" i="13" s="1"/>
  <c r="BR46" i="13"/>
  <c r="M46" i="13" s="1"/>
  <c r="M60" i="15" s="1"/>
  <c r="O47" i="13"/>
  <c r="Y47" i="13"/>
  <c r="Y54" i="13" s="1"/>
  <c r="Z47" i="13"/>
  <c r="Z54" i="13" s="1"/>
  <c r="AA47" i="13"/>
  <c r="AF47" i="13"/>
  <c r="AF54" i="13" s="1"/>
  <c r="AG47" i="13"/>
  <c r="AG54" i="13" s="1"/>
  <c r="AQ47" i="13"/>
  <c r="AQ54" i="13" s="1"/>
  <c r="AZ47" i="13"/>
  <c r="AZ54" i="13" s="1"/>
  <c r="BA47" i="13"/>
  <c r="BB47" i="13"/>
  <c r="BB54" i="13" s="1"/>
  <c r="BG47" i="13"/>
  <c r="BG54" i="13" s="1"/>
  <c r="BH47" i="13"/>
  <c r="BH54" i="13" s="1"/>
  <c r="BT47" i="13"/>
  <c r="BT54" i="13" s="1"/>
  <c r="BU47" i="13"/>
  <c r="BV47" i="13"/>
  <c r="BV54" i="13" s="1"/>
  <c r="CA47" i="13"/>
  <c r="CA54" i="13" s="1"/>
  <c r="CB47" i="13"/>
  <c r="CB54" i="13" s="1"/>
  <c r="CD47" i="13"/>
  <c r="CD54" i="13" s="1"/>
  <c r="CE47" i="13"/>
  <c r="CF47" i="13"/>
  <c r="CK47" i="13"/>
  <c r="CK54" i="13" s="1"/>
  <c r="CL47" i="13"/>
  <c r="CL54" i="13" s="1"/>
  <c r="CN47" i="13"/>
  <c r="CO47" i="13"/>
  <c r="CP47" i="13"/>
  <c r="CP54" i="13" s="1"/>
  <c r="CU47" i="13"/>
  <c r="CU54" i="13" s="1"/>
  <c r="CV47" i="13"/>
  <c r="CV54" i="13" s="1"/>
  <c r="AD134" i="13"/>
  <c r="BF48" i="13"/>
  <c r="BF134" i="13" s="1"/>
  <c r="BJ48" i="13"/>
  <c r="E48" i="13" s="1"/>
  <c r="E62" i="15" s="1"/>
  <c r="BK48" i="13"/>
  <c r="F48" i="13" s="1"/>
  <c r="F134" i="13" s="1"/>
  <c r="BQ48" i="13"/>
  <c r="L48" i="13" s="1"/>
  <c r="BR48" i="13"/>
  <c r="M48" i="13" s="1"/>
  <c r="M62" i="15" s="1"/>
  <c r="CI134" i="13"/>
  <c r="CJ135" i="13"/>
  <c r="CS135" i="13"/>
  <c r="U49" i="13"/>
  <c r="BJ49" i="13"/>
  <c r="BK49" i="13"/>
  <c r="F49" i="13" s="1"/>
  <c r="BQ49" i="13"/>
  <c r="L49" i="13" s="1"/>
  <c r="BR49" i="13"/>
  <c r="M49" i="13" s="1"/>
  <c r="M63" i="15" s="1"/>
  <c r="BZ49" i="13"/>
  <c r="BZ136" i="13" s="1"/>
  <c r="CT49" i="13"/>
  <c r="CT136" i="13" s="1"/>
  <c r="U50" i="13"/>
  <c r="AD137" i="13"/>
  <c r="AO137" i="13"/>
  <c r="BF50" i="13"/>
  <c r="BF137" i="13" s="1"/>
  <c r="BJ50" i="13"/>
  <c r="E50" i="13" s="1"/>
  <c r="BK50" i="13"/>
  <c r="F50" i="13" s="1"/>
  <c r="BQ50" i="13"/>
  <c r="L50" i="13" s="1"/>
  <c r="L64" i="15" s="1"/>
  <c r="BR50" i="13"/>
  <c r="M50" i="13" s="1"/>
  <c r="M64" i="15" s="1"/>
  <c r="CT50" i="13"/>
  <c r="CT137" i="13" s="1"/>
  <c r="U51" i="13"/>
  <c r="BF51" i="13"/>
  <c r="BF138" i="13" s="1"/>
  <c r="BJ51" i="13"/>
  <c r="BK51" i="13"/>
  <c r="F51" i="13" s="1"/>
  <c r="F65" i="15" s="1"/>
  <c r="BQ51" i="13"/>
  <c r="L51" i="13" s="1"/>
  <c r="BR51" i="13"/>
  <c r="M51" i="13" s="1"/>
  <c r="M65" i="15" s="1"/>
  <c r="CJ51" i="13"/>
  <c r="CJ138" i="13" s="1"/>
  <c r="CS138" i="13"/>
  <c r="AO139" i="13"/>
  <c r="BJ52" i="13"/>
  <c r="BK52" i="13"/>
  <c r="F52" i="13" s="1"/>
  <c r="F139" i="13" s="1"/>
  <c r="BQ52" i="13"/>
  <c r="L52" i="13" s="1"/>
  <c r="BR52" i="13"/>
  <c r="M52" i="13" s="1"/>
  <c r="M66" i="15" s="1"/>
  <c r="CT52" i="13"/>
  <c r="CT139" i="13" s="1"/>
  <c r="BJ53" i="13"/>
  <c r="E53" i="13" s="1"/>
  <c r="BK53" i="13"/>
  <c r="F53" i="13" s="1"/>
  <c r="F140" i="13" s="1"/>
  <c r="BQ53" i="13"/>
  <c r="L53" i="13" s="1"/>
  <c r="L67" i="15" s="1"/>
  <c r="BR53" i="13"/>
  <c r="M53" i="13" s="1"/>
  <c r="M67" i="15" s="1"/>
  <c r="BZ53" i="13"/>
  <c r="BZ140" i="13" s="1"/>
  <c r="CS140" i="13"/>
  <c r="AN142" i="13"/>
  <c r="BF55" i="13"/>
  <c r="BF142" i="13" s="1"/>
  <c r="BJ55" i="13"/>
  <c r="E55" i="13" s="1"/>
  <c r="E69" i="15" s="1"/>
  <c r="BQ55" i="13"/>
  <c r="L55" i="13" s="1"/>
  <c r="BR55" i="13"/>
  <c r="M55" i="13" s="1"/>
  <c r="M69" i="15" s="1"/>
  <c r="CI142" i="13"/>
  <c r="AN143" i="13"/>
  <c r="BJ56" i="13"/>
  <c r="E56" i="13" s="1"/>
  <c r="BK56" i="13"/>
  <c r="F56" i="13" s="1"/>
  <c r="BQ56" i="13"/>
  <c r="L56" i="13" s="1"/>
  <c r="BR56" i="13"/>
  <c r="M56" i="13" s="1"/>
  <c r="M70" i="15" s="1"/>
  <c r="BY143" i="13"/>
  <c r="CT56" i="13"/>
  <c r="CT143" i="13" s="1"/>
  <c r="O57" i="13"/>
  <c r="W57" i="13"/>
  <c r="W62" i="13" s="1"/>
  <c r="Y57" i="13"/>
  <c r="AA57" i="13"/>
  <c r="AA62" i="13" s="1"/>
  <c r="AF57" i="13"/>
  <c r="AF62" i="13" s="1"/>
  <c r="AG57" i="13"/>
  <c r="AG62" i="13" s="1"/>
  <c r="AQ57" i="13"/>
  <c r="AQ62" i="13" s="1"/>
  <c r="AZ57" i="13"/>
  <c r="AZ62" i="13" s="1"/>
  <c r="BA57" i="13"/>
  <c r="BB57" i="13"/>
  <c r="BB62" i="13" s="1"/>
  <c r="BG57" i="13"/>
  <c r="BG62" i="13" s="1"/>
  <c r="BH57" i="13"/>
  <c r="BH62" i="13" s="1"/>
  <c r="BT57" i="13"/>
  <c r="BT62" i="13" s="1"/>
  <c r="BU57" i="13"/>
  <c r="BV57" i="13"/>
  <c r="BV62" i="13" s="1"/>
  <c r="CA57" i="13"/>
  <c r="CA62" i="13" s="1"/>
  <c r="CB57" i="13"/>
  <c r="CB62" i="13" s="1"/>
  <c r="CD57" i="13"/>
  <c r="CD62" i="13" s="1"/>
  <c r="CE57" i="13"/>
  <c r="CF57" i="13"/>
  <c r="CK57" i="13"/>
  <c r="CK62" i="13" s="1"/>
  <c r="CL57" i="13"/>
  <c r="CL62" i="13" s="1"/>
  <c r="CN57" i="13"/>
  <c r="CO57" i="13"/>
  <c r="CO62" i="13" s="1"/>
  <c r="CP57" i="13"/>
  <c r="CP62" i="13" s="1"/>
  <c r="CU57" i="13"/>
  <c r="CU62" i="13" s="1"/>
  <c r="CV57" i="13"/>
  <c r="CV62" i="13" s="1"/>
  <c r="BJ58" i="13"/>
  <c r="BK58" i="13"/>
  <c r="F58" i="13" s="1"/>
  <c r="BQ58" i="13"/>
  <c r="L58" i="13" s="1"/>
  <c r="BR58" i="13"/>
  <c r="M58" i="13" s="1"/>
  <c r="M72" i="15" s="1"/>
  <c r="CJ58" i="13"/>
  <c r="CJ145" i="13" s="1"/>
  <c r="U59" i="13"/>
  <c r="U146" i="13" s="1"/>
  <c r="AE59" i="13"/>
  <c r="AE146" i="13" s="1"/>
  <c r="BE146" i="13"/>
  <c r="BJ59" i="13"/>
  <c r="BK59" i="13"/>
  <c r="F59" i="13" s="1"/>
  <c r="BQ59" i="13"/>
  <c r="L59" i="13" s="1"/>
  <c r="BR59" i="13"/>
  <c r="M59" i="13" s="1"/>
  <c r="M73" i="15" s="1"/>
  <c r="BZ59" i="13"/>
  <c r="BZ146" i="13" s="1"/>
  <c r="U60" i="13"/>
  <c r="AD147" i="13"/>
  <c r="BJ60" i="13"/>
  <c r="BK60" i="13"/>
  <c r="F60" i="13" s="1"/>
  <c r="BQ60" i="13"/>
  <c r="L60" i="13" s="1"/>
  <c r="BR60" i="13"/>
  <c r="M60" i="13" s="1"/>
  <c r="M74" i="15" s="1"/>
  <c r="CT60" i="13"/>
  <c r="CT147" i="13" s="1"/>
  <c r="BJ61" i="13"/>
  <c r="BK61" i="13"/>
  <c r="F61" i="13" s="1"/>
  <c r="BQ61" i="13"/>
  <c r="L61" i="13" s="1"/>
  <c r="L75" i="15" s="1"/>
  <c r="BR61" i="13"/>
  <c r="M61" i="13" s="1"/>
  <c r="M75" i="15" s="1"/>
  <c r="Z62" i="13"/>
  <c r="AN151" i="13"/>
  <c r="BE151" i="13"/>
  <c r="BY151" i="13"/>
  <c r="CI151" i="13"/>
  <c r="CS151" i="13"/>
  <c r="AE65" i="13"/>
  <c r="AE152" i="13" s="1"/>
  <c r="BF65" i="13"/>
  <c r="BF152" i="13" s="1"/>
  <c r="BJ65" i="13"/>
  <c r="BK65" i="13"/>
  <c r="F65" i="13" s="1"/>
  <c r="BQ65" i="13"/>
  <c r="L65" i="13" s="1"/>
  <c r="BR65" i="13"/>
  <c r="M65" i="13" s="1"/>
  <c r="M79" i="15" s="1"/>
  <c r="AE66" i="13"/>
  <c r="AE153" i="13" s="1"/>
  <c r="AN153" i="13"/>
  <c r="BE153" i="13"/>
  <c r="BJ66" i="13"/>
  <c r="BK66" i="13"/>
  <c r="F66" i="13" s="1"/>
  <c r="BP66" i="13"/>
  <c r="BQ66" i="13"/>
  <c r="L66" i="13" s="1"/>
  <c r="BR66" i="13"/>
  <c r="M66" i="13" s="1"/>
  <c r="M80" i="15" s="1"/>
  <c r="BY153" i="13"/>
  <c r="CI153" i="13"/>
  <c r="CS153" i="13"/>
  <c r="U67" i="13"/>
  <c r="BJ67" i="13"/>
  <c r="BK67" i="13"/>
  <c r="F67" i="13" s="1"/>
  <c r="BQ67" i="13"/>
  <c r="L67" i="13" s="1"/>
  <c r="BR67" i="13"/>
  <c r="M67" i="13" s="1"/>
  <c r="CT67" i="13"/>
  <c r="CT154" i="13" s="1"/>
  <c r="U68" i="13"/>
  <c r="AE68" i="13"/>
  <c r="AE155" i="13" s="1"/>
  <c r="AN155" i="13"/>
  <c r="BE155" i="13"/>
  <c r="BJ68" i="13"/>
  <c r="BK68" i="13"/>
  <c r="F68" i="13" s="1"/>
  <c r="BP68" i="13"/>
  <c r="BQ68" i="13"/>
  <c r="L68" i="13" s="1"/>
  <c r="BR68" i="13"/>
  <c r="M68" i="13" s="1"/>
  <c r="M82" i="15" s="1"/>
  <c r="CS155" i="13"/>
  <c r="AO156" i="13"/>
  <c r="BF69" i="13"/>
  <c r="BF156" i="13" s="1"/>
  <c r="BJ69" i="13"/>
  <c r="BK69" i="13"/>
  <c r="F69" i="13" s="1"/>
  <c r="BQ69" i="13"/>
  <c r="L69" i="13" s="1"/>
  <c r="BR69" i="13"/>
  <c r="M69" i="13" s="1"/>
  <c r="BY156" i="13"/>
  <c r="V70" i="13"/>
  <c r="W70" i="13"/>
  <c r="Y70" i="13"/>
  <c r="Z70" i="13"/>
  <c r="AA70" i="13"/>
  <c r="AF70" i="13"/>
  <c r="AG70" i="13"/>
  <c r="AQ70" i="13"/>
  <c r="AZ70" i="13"/>
  <c r="BA70" i="13"/>
  <c r="BB70" i="13"/>
  <c r="BG70" i="13"/>
  <c r="BH70" i="13"/>
  <c r="BT70" i="13"/>
  <c r="BU70" i="13"/>
  <c r="BV70" i="13"/>
  <c r="CA70" i="13"/>
  <c r="CB70" i="13"/>
  <c r="CD70" i="13"/>
  <c r="CE70" i="13"/>
  <c r="CF70" i="13"/>
  <c r="CK70" i="13"/>
  <c r="CL70" i="13"/>
  <c r="CN70" i="13"/>
  <c r="CO70" i="13"/>
  <c r="CP70" i="13"/>
  <c r="CU70" i="13"/>
  <c r="CV70" i="13"/>
  <c r="AR73" i="13"/>
  <c r="AS73" i="13"/>
  <c r="AT73" i="13"/>
  <c r="AU73" i="13"/>
  <c r="CE73" i="13"/>
  <c r="CN73" i="13"/>
  <c r="CO73" i="13"/>
  <c r="F89" i="15"/>
  <c r="BE75" i="13"/>
  <c r="BE73" i="13" s="1"/>
  <c r="Y75" i="13"/>
  <c r="Z75" i="13"/>
  <c r="AI75" i="13"/>
  <c r="AI73" i="13" s="1"/>
  <c r="AJ75" i="13"/>
  <c r="AJ73" i="13" s="1"/>
  <c r="AK75" i="13"/>
  <c r="AK73" i="13" s="1"/>
  <c r="AZ75" i="13"/>
  <c r="AZ73" i="13" s="1"/>
  <c r="BA75" i="13"/>
  <c r="BA73" i="13" s="1"/>
  <c r="BB75" i="13"/>
  <c r="BB73" i="13" s="1"/>
  <c r="BT75" i="13"/>
  <c r="BT73" i="13" s="1"/>
  <c r="BU75" i="13"/>
  <c r="CD75" i="13"/>
  <c r="AR77" i="13"/>
  <c r="AS77" i="13"/>
  <c r="AT77" i="13"/>
  <c r="AU77" i="13"/>
  <c r="AV77" i="13"/>
  <c r="AW77" i="13"/>
  <c r="AX77" i="13"/>
  <c r="AR81" i="13"/>
  <c r="AS81" i="13"/>
  <c r="AT81" i="13"/>
  <c r="AU81" i="13"/>
  <c r="AV81" i="13"/>
  <c r="AW81" i="13"/>
  <c r="AX81" i="13"/>
  <c r="AU96" i="13"/>
  <c r="AV96" i="13"/>
  <c r="AU97" i="13"/>
  <c r="AV97" i="13"/>
  <c r="BE97" i="13"/>
  <c r="AD98" i="13"/>
  <c r="AE98" i="13"/>
  <c r="AO98" i="13"/>
  <c r="AU98" i="13"/>
  <c r="AV98" i="13"/>
  <c r="BE98" i="13"/>
  <c r="BF98" i="13"/>
  <c r="BZ98" i="13"/>
  <c r="CJ98" i="13"/>
  <c r="CT98" i="13"/>
  <c r="AE99" i="13"/>
  <c r="AO99" i="13"/>
  <c r="AU99" i="13"/>
  <c r="AV99" i="13"/>
  <c r="BF99" i="13"/>
  <c r="BZ99" i="13"/>
  <c r="CJ99" i="13"/>
  <c r="CT99" i="13"/>
  <c r="AU100" i="13"/>
  <c r="AV100" i="13"/>
  <c r="BY100" i="13"/>
  <c r="AU101" i="13"/>
  <c r="AV101" i="13"/>
  <c r="AU102" i="13"/>
  <c r="AV102" i="13"/>
  <c r="AE103" i="13"/>
  <c r="AU103" i="13"/>
  <c r="AV103" i="13"/>
  <c r="AU104" i="13"/>
  <c r="AV104" i="13"/>
  <c r="AU105" i="13"/>
  <c r="AV105" i="13"/>
  <c r="AU106" i="13"/>
  <c r="AV106" i="13"/>
  <c r="AU107" i="13"/>
  <c r="AV107" i="13"/>
  <c r="CI107" i="13"/>
  <c r="AU108" i="13"/>
  <c r="AV108" i="13"/>
  <c r="AU109" i="13"/>
  <c r="AV109" i="13"/>
  <c r="AU110" i="13"/>
  <c r="AV110" i="13"/>
  <c r="AU111" i="13"/>
  <c r="AV111" i="13"/>
  <c r="AU112" i="13"/>
  <c r="AV112" i="13"/>
  <c r="AU113" i="13"/>
  <c r="AV113" i="13"/>
  <c r="AU114" i="13"/>
  <c r="AV114" i="13"/>
  <c r="AU115" i="13"/>
  <c r="AV115" i="13"/>
  <c r="AU116" i="13"/>
  <c r="AV116" i="13"/>
  <c r="AU117" i="13"/>
  <c r="AV117" i="13"/>
  <c r="AU118" i="13"/>
  <c r="AV118" i="13"/>
  <c r="AO119" i="13"/>
  <c r="AU119" i="13"/>
  <c r="AV119" i="13"/>
  <c r="BF119" i="13"/>
  <c r="BO119" i="13"/>
  <c r="BP119" i="13"/>
  <c r="BZ119" i="13"/>
  <c r="CJ119" i="13"/>
  <c r="CT119" i="13"/>
  <c r="AU120" i="13"/>
  <c r="AV120" i="13"/>
  <c r="AO121" i="13"/>
  <c r="AU121" i="13"/>
  <c r="AV121" i="13"/>
  <c r="BF121" i="13"/>
  <c r="BZ121" i="13"/>
  <c r="CJ121" i="13"/>
  <c r="CT121" i="13"/>
  <c r="AO122" i="13"/>
  <c r="AU122" i="13"/>
  <c r="AV122" i="13"/>
  <c r="BF122" i="13"/>
  <c r="BZ122" i="13"/>
  <c r="CJ122" i="13"/>
  <c r="CT122" i="13"/>
  <c r="AU123" i="13"/>
  <c r="AV123" i="13"/>
  <c r="AO124" i="13"/>
  <c r="AU124" i="13"/>
  <c r="AV124" i="13"/>
  <c r="BF124" i="13"/>
  <c r="CJ124" i="13"/>
  <c r="CT124" i="13"/>
  <c r="AU125" i="13"/>
  <c r="AV125" i="13"/>
  <c r="AU126" i="13"/>
  <c r="AV126" i="13"/>
  <c r="AU127" i="13"/>
  <c r="AV127" i="13"/>
  <c r="F128" i="13"/>
  <c r="AO128" i="13"/>
  <c r="AU128" i="13"/>
  <c r="AV128" i="13"/>
  <c r="BF128" i="13"/>
  <c r="BO128" i="13"/>
  <c r="BP128" i="13"/>
  <c r="BZ128" i="13"/>
  <c r="CJ128" i="13"/>
  <c r="CT128" i="13"/>
  <c r="AU129" i="13"/>
  <c r="AV129" i="13"/>
  <c r="AU130" i="13"/>
  <c r="AV130" i="13"/>
  <c r="AU131" i="13"/>
  <c r="AV131" i="13"/>
  <c r="AU132" i="13"/>
  <c r="AV132" i="13"/>
  <c r="AU133" i="13"/>
  <c r="AV133" i="13"/>
  <c r="AU134" i="13"/>
  <c r="AV134" i="13"/>
  <c r="AU135" i="13"/>
  <c r="AV135" i="13"/>
  <c r="AU136" i="13"/>
  <c r="AV136" i="13"/>
  <c r="AU137" i="13"/>
  <c r="AV137" i="13"/>
  <c r="AU138" i="13"/>
  <c r="AV138" i="13"/>
  <c r="AU139" i="13"/>
  <c r="AV139" i="13"/>
  <c r="AU140" i="13"/>
  <c r="AV140" i="13"/>
  <c r="AU141" i="13"/>
  <c r="AV141" i="13"/>
  <c r="AU142" i="13"/>
  <c r="AV142" i="13"/>
  <c r="AU143" i="13"/>
  <c r="AV143" i="13"/>
  <c r="AU144" i="13"/>
  <c r="AV144" i="13"/>
  <c r="AU145" i="13"/>
  <c r="AV145" i="13"/>
  <c r="AD146" i="13"/>
  <c r="AU146" i="13"/>
  <c r="AV146" i="13"/>
  <c r="BY146" i="13"/>
  <c r="AU147" i="13"/>
  <c r="AV147" i="13"/>
  <c r="AU148" i="13"/>
  <c r="AV148" i="13"/>
  <c r="AU149" i="13"/>
  <c r="AV149" i="13"/>
  <c r="AU150" i="13"/>
  <c r="AV150" i="13"/>
  <c r="AO151" i="13"/>
  <c r="AU151" i="13"/>
  <c r="AV151" i="13"/>
  <c r="BF151" i="13"/>
  <c r="BO151" i="13"/>
  <c r="BP151" i="13"/>
  <c r="BZ151" i="13"/>
  <c r="CJ151" i="13"/>
  <c r="CT151" i="13"/>
  <c r="AU152" i="13"/>
  <c r="AV152" i="13"/>
  <c r="AO153" i="13"/>
  <c r="AU153" i="13"/>
  <c r="AV153" i="13"/>
  <c r="BF153" i="13"/>
  <c r="BZ153" i="13"/>
  <c r="CJ153" i="13"/>
  <c r="CT153" i="13"/>
  <c r="AU154" i="13"/>
  <c r="AV154" i="13"/>
  <c r="AO155" i="13"/>
  <c r="AU155" i="13"/>
  <c r="AV155" i="13"/>
  <c r="BF155" i="13"/>
  <c r="BY155" i="13"/>
  <c r="BZ155" i="13"/>
  <c r="CJ155" i="13"/>
  <c r="CT155" i="13"/>
  <c r="AU156" i="13"/>
  <c r="AV156" i="13"/>
  <c r="BE156" i="13"/>
  <c r="AU157" i="13"/>
  <c r="AV157" i="13"/>
  <c r="AU158" i="13"/>
  <c r="AV158" i="13"/>
  <c r="AV163" i="13"/>
  <c r="AW163" i="13"/>
  <c r="AX163" i="13"/>
  <c r="E14" i="15"/>
  <c r="U119" i="13"/>
  <c r="U66" i="13"/>
  <c r="U46" i="13"/>
  <c r="BY129" i="13"/>
  <c r="BV40" i="13"/>
  <c r="BZ34" i="13"/>
  <c r="BZ120" i="13" s="1"/>
  <c r="CJ24" i="13"/>
  <c r="BE123" i="13"/>
  <c r="V40" i="13"/>
  <c r="CJ18" i="13"/>
  <c r="CJ104" i="13" s="1"/>
  <c r="CI104" i="13"/>
  <c r="BF21" i="13"/>
  <c r="BF107" i="13" s="1"/>
  <c r="BE107" i="13"/>
  <c r="AE50" i="13"/>
  <c r="BY99" i="13"/>
  <c r="CT34" i="13"/>
  <c r="CT120" i="13" s="1"/>
  <c r="CS120" i="13"/>
  <c r="CJ27" i="13"/>
  <c r="CJ113" i="13" s="1"/>
  <c r="BZ25" i="13"/>
  <c r="BZ111" i="13" s="1"/>
  <c r="F119" i="13"/>
  <c r="CS152" i="13"/>
  <c r="AD153" i="13"/>
  <c r="J34" i="15"/>
  <c r="V47" i="13"/>
  <c r="AE38" i="13"/>
  <c r="CI75" i="13"/>
  <c r="BZ56" i="13"/>
  <c r="BE138" i="13"/>
  <c r="BE134" i="13"/>
  <c r="CT53" i="13"/>
  <c r="CT140" i="13" s="1"/>
  <c r="AO138" i="13"/>
  <c r="AN138" i="13"/>
  <c r="CJ46" i="13"/>
  <c r="CI132" i="13"/>
  <c r="AE44" i="13"/>
  <c r="AE130" i="13" s="1"/>
  <c r="AD130" i="13"/>
  <c r="AO123" i="13"/>
  <c r="AN123" i="13"/>
  <c r="AO106" i="13"/>
  <c r="AN106" i="13"/>
  <c r="BF16" i="13"/>
  <c r="BE102" i="13"/>
  <c r="AD102" i="13"/>
  <c r="AE16" i="13"/>
  <c r="BY97" i="13"/>
  <c r="BZ11" i="13"/>
  <c r="BE103" i="13"/>
  <c r="CT51" i="13"/>
  <c r="CT138" i="13" s="1"/>
  <c r="AO136" i="13"/>
  <c r="CJ37" i="13"/>
  <c r="CJ123" i="13" s="1"/>
  <c r="CI123" i="13"/>
  <c r="CI121" i="13"/>
  <c r="E26" i="15"/>
  <c r="BZ21" i="13"/>
  <c r="BZ107" i="13" s="1"/>
  <c r="BY107" i="13"/>
  <c r="CT135" i="13"/>
  <c r="BZ69" i="13"/>
  <c r="BZ156" i="13" s="1"/>
  <c r="BF59" i="13"/>
  <c r="BF146" i="13" s="1"/>
  <c r="BZ43" i="13"/>
  <c r="BZ129" i="13" s="1"/>
  <c r="BY140" i="13"/>
  <c r="CA140" i="13" s="1"/>
  <c r="CS137" i="13"/>
  <c r="CS154" i="13"/>
  <c r="AN156" i="13"/>
  <c r="CJ34" i="13"/>
  <c r="CI120" i="13"/>
  <c r="BF34" i="13"/>
  <c r="BF120" i="13" s="1"/>
  <c r="BE120" i="13"/>
  <c r="AE34" i="13"/>
  <c r="AE120" i="13" s="1"/>
  <c r="AD120" i="13"/>
  <c r="CT30" i="13"/>
  <c r="BZ30" i="13"/>
  <c r="BZ116" i="13" s="1"/>
  <c r="BY116" i="13"/>
  <c r="AO116" i="13"/>
  <c r="AN116" i="13"/>
  <c r="CJ29" i="13"/>
  <c r="CI115" i="13"/>
  <c r="BF29" i="13"/>
  <c r="BE115" i="13"/>
  <c r="BZ27" i="13"/>
  <c r="BZ113" i="13" s="1"/>
  <c r="BY113" i="13"/>
  <c r="AO113" i="13"/>
  <c r="AN113" i="13"/>
  <c r="BZ26" i="13"/>
  <c r="BZ112" i="13" s="1"/>
  <c r="BY112" i="13"/>
  <c r="AN112" i="13"/>
  <c r="CJ25" i="13"/>
  <c r="CI111" i="13"/>
  <c r="AE21" i="13"/>
  <c r="AE107" i="13" s="1"/>
  <c r="AD107" i="13"/>
  <c r="BZ20" i="13"/>
  <c r="BZ106" i="13" s="1"/>
  <c r="BY106" i="13"/>
  <c r="AD132" i="13"/>
  <c r="CI125" i="13"/>
  <c r="AD122" i="13"/>
  <c r="AE48" i="13"/>
  <c r="AE134" i="13" s="1"/>
  <c r="AE135" i="13"/>
  <c r="AD135" i="13"/>
  <c r="AD128" i="13"/>
  <c r="AE128" i="13"/>
  <c r="CI145" i="13"/>
  <c r="AE58" i="13"/>
  <c r="AE145" i="13" s="1"/>
  <c r="BZ55" i="13"/>
  <c r="BZ142" i="13" s="1"/>
  <c r="BY142" i="13"/>
  <c r="AE52" i="13"/>
  <c r="AE139" i="13" s="1"/>
  <c r="AD139" i="13"/>
  <c r="AE51" i="13"/>
  <c r="AE138" i="13" s="1"/>
  <c r="AD138" i="13"/>
  <c r="CJ49" i="13"/>
  <c r="CJ136" i="13" s="1"/>
  <c r="CI136" i="13"/>
  <c r="CS143" i="13"/>
  <c r="CI138" i="13"/>
  <c r="BE137" i="13"/>
  <c r="CI135" i="13"/>
  <c r="AE30" i="13"/>
  <c r="AE116" i="13" s="1"/>
  <c r="AD116" i="13"/>
  <c r="AO111" i="13"/>
  <c r="AN111" i="13"/>
  <c r="AE11" i="13"/>
  <c r="AE97" i="13" s="1"/>
  <c r="AD97" i="13"/>
  <c r="CS123" i="13"/>
  <c r="BF24" i="13"/>
  <c r="BF110" i="13" s="1"/>
  <c r="BE110" i="13"/>
  <c r="AE24" i="13"/>
  <c r="AE110" i="13" s="1"/>
  <c r="AD110" i="13"/>
  <c r="CJ16" i="13"/>
  <c r="CI102" i="13"/>
  <c r="AO97" i="13"/>
  <c r="AN97" i="13"/>
  <c r="K128" i="13"/>
  <c r="AN148" i="13"/>
  <c r="CS139" i="13"/>
  <c r="AN137" i="13"/>
  <c r="BY136" i="13"/>
  <c r="AO120" i="13"/>
  <c r="AN120" i="13"/>
  <c r="CJ30" i="13"/>
  <c r="CJ116" i="13" s="1"/>
  <c r="CI116" i="13"/>
  <c r="BF30" i="13"/>
  <c r="BE116" i="13"/>
  <c r="BZ29" i="13"/>
  <c r="BY115" i="13"/>
  <c r="BF26" i="13"/>
  <c r="BF112" i="13" s="1"/>
  <c r="BE112" i="13"/>
  <c r="CT65" i="13"/>
  <c r="CT152" i="13" s="1"/>
  <c r="AO152" i="13"/>
  <c r="AN152" i="13"/>
  <c r="CJ61" i="13"/>
  <c r="CJ148" i="13" s="1"/>
  <c r="CI148" i="13"/>
  <c r="BF61" i="13"/>
  <c r="BF148" i="13" s="1"/>
  <c r="BE148" i="13"/>
  <c r="AE61" i="13"/>
  <c r="AE148" i="13" s="1"/>
  <c r="AD148" i="13"/>
  <c r="BZ60" i="13"/>
  <c r="BZ147" i="13" s="1"/>
  <c r="BY147" i="13"/>
  <c r="AO147" i="13"/>
  <c r="AN147" i="13"/>
  <c r="AO146" i="13"/>
  <c r="AN146" i="13"/>
  <c r="CJ56" i="13"/>
  <c r="CJ143" i="13" s="1"/>
  <c r="BF56" i="13"/>
  <c r="BF143" i="13" s="1"/>
  <c r="BE143" i="13"/>
  <c r="CJ55" i="13"/>
  <c r="CJ142" i="13" s="1"/>
  <c r="BZ52" i="13"/>
  <c r="BZ139" i="13" s="1"/>
  <c r="BY139" i="13"/>
  <c r="CT48" i="13"/>
  <c r="CT134" i="13" s="1"/>
  <c r="CS134" i="13"/>
  <c r="BF45" i="13"/>
  <c r="BF131" i="13" s="1"/>
  <c r="BE131" i="13"/>
  <c r="CI130" i="13"/>
  <c r="CJ129" i="13"/>
  <c r="BE129" i="13"/>
  <c r="CI143" i="13"/>
  <c r="AN128" i="13"/>
  <c r="AP128" i="13" s="1"/>
  <c r="CJ69" i="13"/>
  <c r="CJ156" i="13" s="1"/>
  <c r="CI156" i="13"/>
  <c r="CJ52" i="13"/>
  <c r="CJ139" i="13" s="1"/>
  <c r="CI139" i="13"/>
  <c r="BF52" i="13"/>
  <c r="BF139" i="13" s="1"/>
  <c r="BE139" i="13"/>
  <c r="AO135" i="13"/>
  <c r="AN135" i="13"/>
  <c r="BZ48" i="13"/>
  <c r="BZ134" i="13" s="1"/>
  <c r="BY134" i="13"/>
  <c r="AO134" i="13"/>
  <c r="AN134" i="13"/>
  <c r="AE35" i="13"/>
  <c r="AE121" i="13" s="1"/>
  <c r="AF121" i="13" s="1"/>
  <c r="CJ26" i="13"/>
  <c r="CI112" i="13"/>
  <c r="BF25" i="13"/>
  <c r="BE111" i="13"/>
  <c r="AE25" i="13"/>
  <c r="AE111" i="13" s="1"/>
  <c r="AD111" i="13"/>
  <c r="BZ24" i="13"/>
  <c r="BY110" i="13"/>
  <c r="AO110" i="13"/>
  <c r="AN110" i="13"/>
  <c r="CJ20" i="13"/>
  <c r="CJ106" i="13" s="1"/>
  <c r="CI106" i="13"/>
  <c r="BF20" i="13"/>
  <c r="BF106" i="13" s="1"/>
  <c r="BE106" i="13"/>
  <c r="AE20" i="13"/>
  <c r="AE106" i="13" s="1"/>
  <c r="AD106" i="13"/>
  <c r="AO103" i="13"/>
  <c r="AN103" i="13"/>
  <c r="BF14" i="13"/>
  <c r="BF100" i="13" s="1"/>
  <c r="BE100" i="13"/>
  <c r="CJ67" i="13"/>
  <c r="CJ154" i="13" s="1"/>
  <c r="AD129" i="13"/>
  <c r="CJ17" i="13"/>
  <c r="CJ103" i="13" s="1"/>
  <c r="AD100" i="13"/>
  <c r="BE113" i="13"/>
  <c r="AD113" i="13"/>
  <c r="AD112" i="13"/>
  <c r="AN107" i="13"/>
  <c r="U65" i="13"/>
  <c r="CS142" i="13"/>
  <c r="CJ53" i="13"/>
  <c r="CJ140" i="13" s="1"/>
  <c r="CI140" i="13"/>
  <c r="AE53" i="13"/>
  <c r="AE140" i="13" s="1"/>
  <c r="AD140" i="13"/>
  <c r="AN154" i="13"/>
  <c r="AD151" i="13"/>
  <c r="AE151" i="13"/>
  <c r="U58" i="13"/>
  <c r="U145" i="13" s="1"/>
  <c r="CS131" i="13"/>
  <c r="CT45" i="13"/>
  <c r="CT131" i="13" s="1"/>
  <c r="BZ45" i="13"/>
  <c r="BZ131" i="13" s="1"/>
  <c r="BY131" i="13"/>
  <c r="BE130" i="13"/>
  <c r="U125" i="13"/>
  <c r="CI124" i="13"/>
  <c r="E22" i="15"/>
  <c r="BZ18" i="13"/>
  <c r="BZ104" i="13" s="1"/>
  <c r="BZ17" i="13"/>
  <c r="BZ103" i="13" s="1"/>
  <c r="BY103" i="13"/>
  <c r="CJ11" i="13"/>
  <c r="CJ97" i="13" s="1"/>
  <c r="CI97" i="13"/>
  <c r="AE45" i="13"/>
  <c r="AE131" i="13" s="1"/>
  <c r="AD131" i="13"/>
  <c r="AN139" i="13"/>
  <c r="AN104" i="13"/>
  <c r="BE152" i="13"/>
  <c r="CJ60" i="13"/>
  <c r="CJ147" i="13" s="1"/>
  <c r="CI147" i="13"/>
  <c r="BF60" i="13"/>
  <c r="BF147" i="13" s="1"/>
  <c r="BE147" i="13"/>
  <c r="AE60" i="13"/>
  <c r="AE147" i="13" s="1"/>
  <c r="CS146" i="13"/>
  <c r="CT59" i="13"/>
  <c r="CT146" i="13" s="1"/>
  <c r="CT46" i="13"/>
  <c r="CT132" i="13" s="1"/>
  <c r="CS132" i="13"/>
  <c r="BZ46" i="13"/>
  <c r="BZ132" i="13" s="1"/>
  <c r="BY132" i="13"/>
  <c r="BZ50" i="13"/>
  <c r="BZ137" i="13" s="1"/>
  <c r="BY137" i="13"/>
  <c r="BF135" i="13"/>
  <c r="BE135" i="13"/>
  <c r="BZ38" i="13"/>
  <c r="BZ124" i="13" s="1"/>
  <c r="BY124" i="13"/>
  <c r="BZ115" i="13"/>
  <c r="F151" i="13"/>
  <c r="U151" i="13"/>
  <c r="K151" i="13"/>
  <c r="E10" i="13"/>
  <c r="E11" i="15" s="1"/>
  <c r="BY125" i="13"/>
  <c r="BE132" i="13"/>
  <c r="BF46" i="13"/>
  <c r="BF132" i="13" s="1"/>
  <c r="BF39" i="13"/>
  <c r="BE125" i="13"/>
  <c r="CS129" i="13"/>
  <c r="CT43" i="13"/>
  <c r="CT129" i="13" s="1"/>
  <c r="BF58" i="13"/>
  <c r="BE145" i="13"/>
  <c r="CT55" i="13"/>
  <c r="CT142" i="13" s="1"/>
  <c r="CJ131" i="13"/>
  <c r="CI131" i="13"/>
  <c r="AN129" i="13"/>
  <c r="AE39" i="13"/>
  <c r="AD125" i="13"/>
  <c r="BY123" i="13"/>
  <c r="BY121" i="13"/>
  <c r="AE29" i="13"/>
  <c r="AE115" i="13" s="1"/>
  <c r="CT69" i="13"/>
  <c r="CT156" i="13" s="1"/>
  <c r="CS156" i="13"/>
  <c r="CI154" i="13"/>
  <c r="CJ50" i="13"/>
  <c r="CI137" i="13"/>
  <c r="BF49" i="13"/>
  <c r="BF136" i="13" s="1"/>
  <c r="BE136" i="13"/>
  <c r="AE49" i="13"/>
  <c r="AE136" i="13" s="1"/>
  <c r="AD136" i="13"/>
  <c r="BY135" i="13"/>
  <c r="AD152" i="13"/>
  <c r="CS147" i="13"/>
  <c r="AE69" i="13"/>
  <c r="AE156" i="13" s="1"/>
  <c r="AD156" i="13"/>
  <c r="CI155" i="13"/>
  <c r="BF67" i="13"/>
  <c r="BF154" i="13" s="1"/>
  <c r="BE154" i="13"/>
  <c r="AE67" i="13"/>
  <c r="AE154" i="13" s="1"/>
  <c r="AD154" i="13"/>
  <c r="BZ65" i="13"/>
  <c r="BZ152" i="13" s="1"/>
  <c r="BY152" i="13"/>
  <c r="CT61" i="13"/>
  <c r="CT148" i="13" s="1"/>
  <c r="CS148" i="13"/>
  <c r="BZ61" i="13"/>
  <c r="BZ148" i="13" s="1"/>
  <c r="BY148" i="13"/>
  <c r="AO148" i="13"/>
  <c r="CI146" i="13"/>
  <c r="CJ59" i="13"/>
  <c r="CS145" i="13"/>
  <c r="CT58" i="13"/>
  <c r="CT145" i="13" s="1"/>
  <c r="BY145" i="13"/>
  <c r="BZ58" i="13"/>
  <c r="BZ145" i="13" s="1"/>
  <c r="AN145" i="13"/>
  <c r="BF18" i="13"/>
  <c r="BF104" i="13" s="1"/>
  <c r="BE104" i="13"/>
  <c r="BZ16" i="13"/>
  <c r="BZ102" i="13" s="1"/>
  <c r="BY102" i="13"/>
  <c r="CI100" i="13"/>
  <c r="CJ14" i="13"/>
  <c r="AD99" i="13"/>
  <c r="CI98" i="13"/>
  <c r="BF17" i="13"/>
  <c r="BY75" i="13"/>
  <c r="BY73" i="13" s="1"/>
  <c r="AA75" i="13"/>
  <c r="AN102" i="13"/>
  <c r="BZ39" i="13"/>
  <c r="BZ125" i="13" s="1"/>
  <c r="BY154" i="13"/>
  <c r="BZ67" i="13"/>
  <c r="BZ154" i="13" s="1"/>
  <c r="CJ65" i="13"/>
  <c r="CJ152" i="13" s="1"/>
  <c r="CI152" i="13"/>
  <c r="BF53" i="13"/>
  <c r="BF140" i="13" s="1"/>
  <c r="BE140" i="13"/>
  <c r="CT39" i="13"/>
  <c r="CS125" i="13"/>
  <c r="AE119" i="13"/>
  <c r="AD119" i="13"/>
  <c r="L26" i="15"/>
  <c r="K119" i="13"/>
  <c r="BY138" i="13"/>
  <c r="BZ51" i="13"/>
  <c r="BZ138" i="13" s="1"/>
  <c r="AD155" i="13"/>
  <c r="CJ48" i="13"/>
  <c r="CJ134" i="13" s="1"/>
  <c r="CS136" i="13"/>
  <c r="AN132" i="13"/>
  <c r="AN131" i="13"/>
  <c r="AN140" i="13"/>
  <c r="AN75" i="13"/>
  <c r="AN73" i="13" s="1"/>
  <c r="DD16" i="13"/>
  <c r="DD30" i="13"/>
  <c r="DD59" i="13"/>
  <c r="DD67" i="13"/>
  <c r="E40" i="13"/>
  <c r="E35" i="15"/>
  <c r="AE55" i="13"/>
  <c r="AE142" i="13" s="1"/>
  <c r="DD21" i="13"/>
  <c r="DD20" i="13"/>
  <c r="DD51" i="13"/>
  <c r="DD53" i="13"/>
  <c r="DD50" i="13"/>
  <c r="BE142" i="13"/>
  <c r="U56" i="13"/>
  <c r="AD123" i="13"/>
  <c r="AD143" i="13"/>
  <c r="AD145" i="13"/>
  <c r="AN136" i="13"/>
  <c r="P104" i="13"/>
  <c r="AO142" i="13"/>
  <c r="V15" i="13"/>
  <c r="Q23" i="13"/>
  <c r="AP99" i="13" l="1"/>
  <c r="CU128" i="13"/>
  <c r="CK103" i="13"/>
  <c r="CA100" i="13"/>
  <c r="DE63" i="13"/>
  <c r="DE71" i="13" s="1"/>
  <c r="CK135" i="13"/>
  <c r="T70" i="13"/>
  <c r="G39" i="15"/>
  <c r="G40" i="13"/>
  <c r="G41" i="15" s="1"/>
  <c r="BF116" i="13"/>
  <c r="BG116" i="13" s="1"/>
  <c r="BF28" i="13"/>
  <c r="BF114" i="13" s="1"/>
  <c r="AE104" i="13"/>
  <c r="AF104" i="13" s="1"/>
  <c r="BH22" i="13"/>
  <c r="L19" i="15"/>
  <c r="BQ15" i="13"/>
  <c r="L15" i="13" s="1"/>
  <c r="V151" i="13"/>
  <c r="V145" i="13"/>
  <c r="BG146" i="13"/>
  <c r="AW118" i="13"/>
  <c r="AF99" i="13"/>
  <c r="AE125" i="13"/>
  <c r="AF125" i="13" s="1"/>
  <c r="AW138" i="13"/>
  <c r="CO31" i="13"/>
  <c r="BH31" i="13"/>
  <c r="BF70" i="13"/>
  <c r="BF157" i="13" s="1"/>
  <c r="CK154" i="13"/>
  <c r="CK121" i="13"/>
  <c r="T15" i="13"/>
  <c r="CX22" i="13"/>
  <c r="BY19" i="13"/>
  <c r="CK142" i="13"/>
  <c r="BG99" i="13"/>
  <c r="CJ10" i="13"/>
  <c r="CJ96" i="13" s="1"/>
  <c r="CA151" i="13"/>
  <c r="O31" i="13"/>
  <c r="CL22" i="13"/>
  <c r="AG22" i="13"/>
  <c r="DD57" i="13"/>
  <c r="DD62" i="13" s="1"/>
  <c r="L119" i="13"/>
  <c r="AF147" i="13"/>
  <c r="F66" i="15"/>
  <c r="AF138" i="13"/>
  <c r="AF107" i="13"/>
  <c r="AF146" i="13"/>
  <c r="AW136" i="13"/>
  <c r="AW135" i="13"/>
  <c r="BQ128" i="13"/>
  <c r="AW126" i="13"/>
  <c r="AW124" i="13"/>
  <c r="AW122" i="13"/>
  <c r="CK119" i="13"/>
  <c r="AW119" i="13"/>
  <c r="AW112" i="13"/>
  <c r="AW111" i="13"/>
  <c r="AW110" i="13"/>
  <c r="AW108" i="13"/>
  <c r="AW106" i="13"/>
  <c r="AW105" i="13"/>
  <c r="V146" i="13"/>
  <c r="BB63" i="13"/>
  <c r="BB71" i="13" s="1"/>
  <c r="AD40" i="13"/>
  <c r="AE40" i="13" s="1"/>
  <c r="AE126" i="13" s="1"/>
  <c r="AP119" i="13"/>
  <c r="CP31" i="13"/>
  <c r="BG31" i="13"/>
  <c r="CK98" i="13"/>
  <c r="BP122" i="13"/>
  <c r="L151" i="13"/>
  <c r="V125" i="13"/>
  <c r="BG137" i="13"/>
  <c r="AF134" i="13"/>
  <c r="AF120" i="13"/>
  <c r="BK19" i="13"/>
  <c r="BG138" i="13"/>
  <c r="CK151" i="13"/>
  <c r="BG151" i="13"/>
  <c r="AW100" i="13"/>
  <c r="BG98" i="13"/>
  <c r="AW98" i="13"/>
  <c r="T57" i="13"/>
  <c r="AD47" i="13"/>
  <c r="AD133" i="13" s="1"/>
  <c r="T47" i="13"/>
  <c r="BY23" i="13"/>
  <c r="T19" i="13"/>
  <c r="DC10" i="13"/>
  <c r="DC19" i="13"/>
  <c r="DC23" i="13"/>
  <c r="CA116" i="13"/>
  <c r="L128" i="13"/>
  <c r="AW103" i="13"/>
  <c r="AW102" i="13"/>
  <c r="BO67" i="13"/>
  <c r="J67" i="13" s="1"/>
  <c r="BA54" i="13"/>
  <c r="BE54" i="13" s="1"/>
  <c r="BE141" i="13" s="1"/>
  <c r="BE47" i="13"/>
  <c r="BE133" i="13" s="1"/>
  <c r="AF103" i="13"/>
  <c r="BY15" i="13"/>
  <c r="T28" i="13"/>
  <c r="AF97" i="13"/>
  <c r="AP111" i="13"/>
  <c r="CU155" i="13"/>
  <c r="BG155" i="13"/>
  <c r="AN144" i="13"/>
  <c r="BG122" i="13"/>
  <c r="AF122" i="13"/>
  <c r="CA119" i="13"/>
  <c r="AQ22" i="13"/>
  <c r="BD22" i="13"/>
  <c r="I10" i="13"/>
  <c r="I11" i="15" s="1"/>
  <c r="BO39" i="13"/>
  <c r="J39" i="13" s="1"/>
  <c r="DC15" i="13"/>
  <c r="DC28" i="13"/>
  <c r="DC40" i="13"/>
  <c r="DC47" i="13"/>
  <c r="DC57" i="13"/>
  <c r="DC70" i="13"/>
  <c r="CA142" i="13"/>
  <c r="AP107" i="13"/>
  <c r="CS70" i="13"/>
  <c r="CS157" i="13" s="1"/>
  <c r="CS47" i="13"/>
  <c r="CS133" i="13" s="1"/>
  <c r="CS57" i="13"/>
  <c r="CI57" i="13"/>
  <c r="CI144" i="13" s="1"/>
  <c r="BY47" i="13"/>
  <c r="CS40" i="13"/>
  <c r="CS126" i="13" s="1"/>
  <c r="CI40" i="13"/>
  <c r="CI126" i="13" s="1"/>
  <c r="BY40" i="13"/>
  <c r="CI28" i="13"/>
  <c r="CI114" i="13" s="1"/>
  <c r="CI10" i="13"/>
  <c r="CI96" i="13" s="1"/>
  <c r="CU143" i="13"/>
  <c r="CU147" i="13"/>
  <c r="CU139" i="13"/>
  <c r="BP135" i="13"/>
  <c r="CS29" i="13"/>
  <c r="BO29" i="13"/>
  <c r="BO115" i="13" s="1"/>
  <c r="CU154" i="13"/>
  <c r="BP67" i="13"/>
  <c r="BP154" i="13" s="1"/>
  <c r="CU121" i="13"/>
  <c r="CI70" i="13"/>
  <c r="CI157" i="13" s="1"/>
  <c r="CI47" i="13"/>
  <c r="CI133" i="13" s="1"/>
  <c r="CI23" i="13"/>
  <c r="CI109" i="13" s="1"/>
  <c r="CI19" i="13"/>
  <c r="CI105" i="13" s="1"/>
  <c r="CI15" i="13"/>
  <c r="CI101" i="13" s="1"/>
  <c r="CK122" i="13"/>
  <c r="CJ100" i="13"/>
  <c r="CK100" i="13" s="1"/>
  <c r="CJ19" i="13"/>
  <c r="CJ105" i="13" s="1"/>
  <c r="AA54" i="13"/>
  <c r="AD54" i="13" s="1"/>
  <c r="BY70" i="13"/>
  <c r="BY57" i="13"/>
  <c r="BY28" i="13"/>
  <c r="BY10" i="13"/>
  <c r="BY96" i="13" s="1"/>
  <c r="CA154" i="13"/>
  <c r="E69" i="13"/>
  <c r="BO69" i="13"/>
  <c r="J69" i="13" s="1"/>
  <c r="E68" i="13"/>
  <c r="E82" i="15" s="1"/>
  <c r="BO68" i="13"/>
  <c r="J68" i="13" s="1"/>
  <c r="E61" i="13"/>
  <c r="E75" i="15" s="1"/>
  <c r="BO61" i="13"/>
  <c r="J61" i="13" s="1"/>
  <c r="E60" i="13"/>
  <c r="E74" i="15" s="1"/>
  <c r="BO60" i="13"/>
  <c r="J60" i="13" s="1"/>
  <c r="E46" i="13"/>
  <c r="E60" i="15" s="1"/>
  <c r="BO46" i="13"/>
  <c r="J46" i="13" s="1"/>
  <c r="E44" i="13"/>
  <c r="E58" i="15" s="1"/>
  <c r="BO44" i="13"/>
  <c r="J44" i="13" s="1"/>
  <c r="BO38" i="13"/>
  <c r="J38" i="13" s="1"/>
  <c r="F36" i="13"/>
  <c r="F122" i="13" s="1"/>
  <c r="BO36" i="13"/>
  <c r="J36" i="13" s="1"/>
  <c r="G56" i="13"/>
  <c r="G70" i="15" s="1"/>
  <c r="BO56" i="13"/>
  <c r="J56" i="13" s="1"/>
  <c r="G53" i="13"/>
  <c r="G67" i="15" s="1"/>
  <c r="BO53" i="13"/>
  <c r="J53" i="13" s="1"/>
  <c r="G51" i="13"/>
  <c r="G65" i="15" s="1"/>
  <c r="BO51" i="13"/>
  <c r="J51" i="13" s="1"/>
  <c r="G49" i="13"/>
  <c r="G63" i="15" s="1"/>
  <c r="BO49" i="13"/>
  <c r="BO136" i="13" s="1"/>
  <c r="G48" i="13"/>
  <c r="G62" i="15" s="1"/>
  <c r="BO48" i="13"/>
  <c r="J48" i="13" s="1"/>
  <c r="G30" i="13"/>
  <c r="G31" i="15" s="1"/>
  <c r="BO30" i="13"/>
  <c r="G21" i="13"/>
  <c r="G22" i="15" s="1"/>
  <c r="AN157" i="13"/>
  <c r="E66" i="13"/>
  <c r="E80" i="15" s="1"/>
  <c r="BO66" i="13"/>
  <c r="J66" i="13" s="1"/>
  <c r="BO65" i="13"/>
  <c r="J65" i="13" s="1"/>
  <c r="E59" i="13"/>
  <c r="E73" i="15" s="1"/>
  <c r="BO59" i="13"/>
  <c r="J59" i="13" s="1"/>
  <c r="E58" i="13"/>
  <c r="E72" i="15" s="1"/>
  <c r="BO58" i="13"/>
  <c r="J58" i="13" s="1"/>
  <c r="E45" i="13"/>
  <c r="E59" i="15" s="1"/>
  <c r="BO45" i="13"/>
  <c r="J45" i="13" s="1"/>
  <c r="E43" i="13"/>
  <c r="E57" i="15" s="1"/>
  <c r="BO43" i="13"/>
  <c r="J43" i="13" s="1"/>
  <c r="BE40" i="13"/>
  <c r="BE126" i="13" s="1"/>
  <c r="F35" i="13"/>
  <c r="F121" i="13" s="1"/>
  <c r="BO35" i="13"/>
  <c r="J35" i="13" s="1"/>
  <c r="F34" i="13"/>
  <c r="F35" i="15" s="1"/>
  <c r="BO34" i="13"/>
  <c r="J34" i="13" s="1"/>
  <c r="AD28" i="13"/>
  <c r="AD114" i="13" s="1"/>
  <c r="BE23" i="13"/>
  <c r="BE109" i="13" s="1"/>
  <c r="AD23" i="13"/>
  <c r="BE19" i="13"/>
  <c r="BE105" i="13" s="1"/>
  <c r="AD19" i="13"/>
  <c r="AE19" i="13" s="1"/>
  <c r="AE105" i="13" s="1"/>
  <c r="BE15" i="13"/>
  <c r="AD15" i="13"/>
  <c r="AD101" i="13" s="1"/>
  <c r="AN96" i="13"/>
  <c r="G55" i="13"/>
  <c r="G69" i="15" s="1"/>
  <c r="BO55" i="13"/>
  <c r="J55" i="13" s="1"/>
  <c r="G52" i="13"/>
  <c r="G66" i="15" s="1"/>
  <c r="BO52" i="13"/>
  <c r="BO139" i="13" s="1"/>
  <c r="G50" i="13"/>
  <c r="G64" i="15" s="1"/>
  <c r="BO50" i="13"/>
  <c r="J50" i="13" s="1"/>
  <c r="G29" i="13"/>
  <c r="G20" i="13"/>
  <c r="G21" i="15" s="1"/>
  <c r="F37" i="13"/>
  <c r="BO37" i="13"/>
  <c r="BO123" i="13" s="1"/>
  <c r="BE70" i="13"/>
  <c r="BE157" i="13" s="1"/>
  <c r="BE57" i="13"/>
  <c r="BE144" i="13" s="1"/>
  <c r="BE28" i="13"/>
  <c r="BE114" i="13" s="1"/>
  <c r="BG120" i="13"/>
  <c r="AN133" i="13"/>
  <c r="AN126" i="13"/>
  <c r="AN105" i="13"/>
  <c r="AN101" i="13"/>
  <c r="AP132" i="13"/>
  <c r="AP139" i="13"/>
  <c r="AD70" i="13"/>
  <c r="AD157" i="13" s="1"/>
  <c r="AD57" i="13"/>
  <c r="AD144" i="13" s="1"/>
  <c r="AD10" i="13"/>
  <c r="AD96" i="13" s="1"/>
  <c r="AF155" i="13"/>
  <c r="AF148" i="13"/>
  <c r="P157" i="13"/>
  <c r="T23" i="13"/>
  <c r="CU136" i="13"/>
  <c r="E49" i="13"/>
  <c r="E63" i="15" s="1"/>
  <c r="BJ47" i="13"/>
  <c r="W54" i="13"/>
  <c r="W63" i="13" s="1"/>
  <c r="L29" i="13"/>
  <c r="L30" i="15" s="1"/>
  <c r="F14" i="13"/>
  <c r="F15" i="15" s="1"/>
  <c r="F13" i="13"/>
  <c r="F99" i="13" s="1"/>
  <c r="CJ70" i="13"/>
  <c r="CJ157" i="13" s="1"/>
  <c r="BZ57" i="13"/>
  <c r="BZ144" i="13" s="1"/>
  <c r="AO101" i="13"/>
  <c r="AP148" i="13"/>
  <c r="AF136" i="13"/>
  <c r="BG136" i="13"/>
  <c r="BP50" i="13"/>
  <c r="BP137" i="13" s="1"/>
  <c r="CA103" i="13"/>
  <c r="CJ28" i="13"/>
  <c r="CJ114" i="13" s="1"/>
  <c r="CU135" i="13"/>
  <c r="CA120" i="13"/>
  <c r="K66" i="13"/>
  <c r="K80" i="15" s="1"/>
  <c r="M41" i="15"/>
  <c r="CK153" i="13"/>
  <c r="CU151" i="13"/>
  <c r="AP151" i="13"/>
  <c r="CL31" i="13"/>
  <c r="BU31" i="13"/>
  <c r="M20" i="13"/>
  <c r="M21" i="15" s="1"/>
  <c r="M20" i="15" s="1"/>
  <c r="BR19" i="13"/>
  <c r="M19" i="13" s="1"/>
  <c r="CV22" i="13"/>
  <c r="K35" i="13"/>
  <c r="K36" i="15" s="1"/>
  <c r="BZ23" i="13"/>
  <c r="BZ109" i="13" s="1"/>
  <c r="AF111" i="13"/>
  <c r="CA134" i="13"/>
  <c r="CK139" i="13"/>
  <c r="CA136" i="13"/>
  <c r="AF139" i="13"/>
  <c r="CA111" i="13"/>
  <c r="BG123" i="13"/>
  <c r="V119" i="13"/>
  <c r="AW157" i="13"/>
  <c r="AW152" i="13"/>
  <c r="AW149" i="13"/>
  <c r="BG124" i="13"/>
  <c r="CU122" i="13"/>
  <c r="Y73" i="13"/>
  <c r="E75" i="13"/>
  <c r="K68" i="13"/>
  <c r="K82" i="15" s="1"/>
  <c r="M70" i="13"/>
  <c r="M81" i="15"/>
  <c r="M84" i="15" s="1"/>
  <c r="L70" i="13"/>
  <c r="L84" i="15" s="1"/>
  <c r="V129" i="13"/>
  <c r="M40" i="13"/>
  <c r="F24" i="13"/>
  <c r="F25" i="15" s="1"/>
  <c r="F19" i="13"/>
  <c r="F105" i="13" s="1"/>
  <c r="K36" i="13"/>
  <c r="K122" i="13" s="1"/>
  <c r="H63" i="13"/>
  <c r="AA73" i="13"/>
  <c r="G75" i="13"/>
  <c r="G73" i="13" s="1"/>
  <c r="G88" i="15" s="1"/>
  <c r="AE124" i="13"/>
  <c r="AF124" i="13" s="1"/>
  <c r="Q54" i="13"/>
  <c r="Q63" i="13" s="1"/>
  <c r="U69" i="13"/>
  <c r="CK123" i="13"/>
  <c r="CK134" i="13"/>
  <c r="L45" i="13"/>
  <c r="L59" i="15" s="1"/>
  <c r="AP116" i="13"/>
  <c r="AN130" i="13"/>
  <c r="AP130" i="13" s="1"/>
  <c r="AF113" i="13"/>
  <c r="F75" i="13"/>
  <c r="F73" i="13" s="1"/>
  <c r="U137" i="13"/>
  <c r="V137" i="13" s="1"/>
  <c r="U143" i="13"/>
  <c r="V143" i="13" s="1"/>
  <c r="U142" i="13"/>
  <c r="V142" i="13" s="1"/>
  <c r="P133" i="13"/>
  <c r="U48" i="13"/>
  <c r="U131" i="13"/>
  <c r="V131" i="13" s="1"/>
  <c r="U130" i="13"/>
  <c r="V130" i="13" s="1"/>
  <c r="AO133" i="13"/>
  <c r="AF119" i="13"/>
  <c r="BP52" i="13"/>
  <c r="BP139" i="13" s="1"/>
  <c r="CJ112" i="13"/>
  <c r="CK112" i="13" s="1"/>
  <c r="CK124" i="13"/>
  <c r="AP147" i="13"/>
  <c r="BF115" i="13"/>
  <c r="BG115" i="13" s="1"/>
  <c r="CA153" i="13"/>
  <c r="BG153" i="13"/>
  <c r="CA121" i="13"/>
  <c r="CA124" i="13"/>
  <c r="CA137" i="13"/>
  <c r="CK147" i="13"/>
  <c r="CK97" i="13"/>
  <c r="AF151" i="13"/>
  <c r="BG106" i="13"/>
  <c r="AF128" i="13"/>
  <c r="AW156" i="13"/>
  <c r="CA155" i="13"/>
  <c r="AW155" i="13"/>
  <c r="AW154" i="13"/>
  <c r="AW153" i="13"/>
  <c r="BQ151" i="13"/>
  <c r="AW150" i="13"/>
  <c r="AW148" i="13"/>
  <c r="AW147" i="13"/>
  <c r="AW145" i="13"/>
  <c r="AW144" i="13"/>
  <c r="AW140" i="13"/>
  <c r="AW137" i="13"/>
  <c r="AW134" i="13"/>
  <c r="AW133" i="13"/>
  <c r="AW132" i="13"/>
  <c r="AW131" i="13"/>
  <c r="AW130" i="13"/>
  <c r="AW129" i="13"/>
  <c r="AW128" i="13"/>
  <c r="AW127" i="13"/>
  <c r="AW123" i="13"/>
  <c r="AW117" i="13"/>
  <c r="AW116" i="13"/>
  <c r="AW115" i="13"/>
  <c r="CA146" i="13"/>
  <c r="CB63" i="13"/>
  <c r="CB71" i="13" s="1"/>
  <c r="BH63" i="13"/>
  <c r="BH71" i="13" s="1"/>
  <c r="AP124" i="13"/>
  <c r="AG31" i="13"/>
  <c r="AA31" i="13"/>
  <c r="CD22" i="13"/>
  <c r="CA22" i="13"/>
  <c r="BU22" i="13"/>
  <c r="AA22" i="13"/>
  <c r="Y22" i="13"/>
  <c r="CY22" i="13"/>
  <c r="DE22" i="13"/>
  <c r="DE31" i="13"/>
  <c r="DD23" i="13"/>
  <c r="CX63" i="13"/>
  <c r="CX71" i="13" s="1"/>
  <c r="BF23" i="13"/>
  <c r="BF111" i="13"/>
  <c r="BG111" i="13" s="1"/>
  <c r="CJ102" i="13"/>
  <c r="CK102" i="13" s="1"/>
  <c r="CJ15" i="13"/>
  <c r="CJ101" i="13" s="1"/>
  <c r="CJ115" i="13"/>
  <c r="CK115" i="13" s="1"/>
  <c r="CT116" i="13"/>
  <c r="CU116" i="13" s="1"/>
  <c r="BP30" i="13"/>
  <c r="BP116" i="13" s="1"/>
  <c r="CJ120" i="13"/>
  <c r="CK120" i="13" s="1"/>
  <c r="BP34" i="13"/>
  <c r="BP120" i="13" s="1"/>
  <c r="BF102" i="13"/>
  <c r="BG102" i="13" s="1"/>
  <c r="BF15" i="13"/>
  <c r="BF101" i="13" s="1"/>
  <c r="CJ132" i="13"/>
  <c r="CK132" i="13" s="1"/>
  <c r="BP46" i="13"/>
  <c r="K46" i="13" s="1"/>
  <c r="BG97" i="13"/>
  <c r="U155" i="13"/>
  <c r="V155" i="13" s="1"/>
  <c r="AO157" i="13"/>
  <c r="E65" i="13"/>
  <c r="E79" i="15" s="1"/>
  <c r="BJ70" i="13"/>
  <c r="U136" i="13"/>
  <c r="V136" i="13" s="1"/>
  <c r="AP136" i="13"/>
  <c r="BP51" i="13"/>
  <c r="BP138" i="13" s="1"/>
  <c r="AF152" i="13"/>
  <c r="AO154" i="13"/>
  <c r="BZ110" i="13"/>
  <c r="CA110" i="13" s="1"/>
  <c r="AP154" i="13"/>
  <c r="CT70" i="13"/>
  <c r="CT157" i="13" s="1"/>
  <c r="CA106" i="13"/>
  <c r="AP155" i="13"/>
  <c r="BK57" i="13"/>
  <c r="BK62" i="13" s="1"/>
  <c r="F75" i="15"/>
  <c r="L74" i="15"/>
  <c r="L73" i="15"/>
  <c r="L72" i="15"/>
  <c r="CE62" i="13"/>
  <c r="L70" i="15"/>
  <c r="L69" i="15"/>
  <c r="L63" i="15"/>
  <c r="BR47" i="13"/>
  <c r="BR54" i="13" s="1"/>
  <c r="F135" i="13"/>
  <c r="U135" i="13"/>
  <c r="V135" i="13" s="1"/>
  <c r="L62" i="15"/>
  <c r="L60" i="15"/>
  <c r="CU124" i="13"/>
  <c r="AP122" i="13"/>
  <c r="BP121" i="13"/>
  <c r="BR40" i="13"/>
  <c r="E28" i="13"/>
  <c r="F28" i="15"/>
  <c r="F26" i="15"/>
  <c r="CV31" i="13"/>
  <c r="CB31" i="13"/>
  <c r="BV31" i="13"/>
  <c r="BT31" i="13"/>
  <c r="AQ31" i="13"/>
  <c r="E23" i="13"/>
  <c r="L21" i="15"/>
  <c r="F104" i="13"/>
  <c r="L18" i="15"/>
  <c r="L16" i="15" s="1"/>
  <c r="BJ15" i="13"/>
  <c r="L12" i="15"/>
  <c r="CB22" i="13"/>
  <c r="G82" i="15"/>
  <c r="G73" i="15"/>
  <c r="G19" i="15"/>
  <c r="G17" i="15"/>
  <c r="P62" i="13"/>
  <c r="P114" i="13"/>
  <c r="P105" i="13"/>
  <c r="F142" i="13"/>
  <c r="BJ40" i="13"/>
  <c r="DD70" i="13"/>
  <c r="BG140" i="13"/>
  <c r="CU148" i="13"/>
  <c r="CA132" i="13"/>
  <c r="AP103" i="13"/>
  <c r="BG139" i="13"/>
  <c r="AZ63" i="13"/>
  <c r="AZ71" i="13" s="1"/>
  <c r="BZ28" i="13"/>
  <c r="BZ114" i="13" s="1"/>
  <c r="AP137" i="13"/>
  <c r="AP97" i="13"/>
  <c r="AF110" i="13"/>
  <c r="AF116" i="13"/>
  <c r="CK145" i="13"/>
  <c r="AP156" i="13"/>
  <c r="CU137" i="13"/>
  <c r="CU140" i="13"/>
  <c r="U153" i="13"/>
  <c r="V153" i="13" s="1"/>
  <c r="AW121" i="13"/>
  <c r="AW114" i="13"/>
  <c r="AW113" i="13"/>
  <c r="AW96" i="13"/>
  <c r="L81" i="15"/>
  <c r="E67" i="13"/>
  <c r="E81" i="15" s="1"/>
  <c r="F73" i="15"/>
  <c r="F143" i="13"/>
  <c r="L66" i="15"/>
  <c r="E52" i="13"/>
  <c r="E66" i="15" s="1"/>
  <c r="L65" i="15"/>
  <c r="E51" i="13"/>
  <c r="E65" i="15" s="1"/>
  <c r="BK47" i="13"/>
  <c r="BK54" i="13" s="1"/>
  <c r="BQ47" i="13"/>
  <c r="L47" i="13" s="1"/>
  <c r="CV63" i="13"/>
  <c r="CV71" i="13" s="1"/>
  <c r="V128" i="13"/>
  <c r="BQ40" i="13"/>
  <c r="L31" i="15"/>
  <c r="BR28" i="13"/>
  <c r="M28" i="13" s="1"/>
  <c r="F30" i="15"/>
  <c r="L22" i="15"/>
  <c r="E19" i="13"/>
  <c r="E20" i="15" s="1"/>
  <c r="F18" i="15"/>
  <c r="E15" i="13"/>
  <c r="E16" i="15" s="1"/>
  <c r="G14" i="15"/>
  <c r="G60" i="15"/>
  <c r="G36" i="15"/>
  <c r="G27" i="15"/>
  <c r="G25" i="15"/>
  <c r="P109" i="13"/>
  <c r="P101" i="13"/>
  <c r="CK129" i="13"/>
  <c r="CA129" i="13"/>
  <c r="CA104" i="13"/>
  <c r="U152" i="13"/>
  <c r="V152" i="13" s="1"/>
  <c r="U154" i="13"/>
  <c r="V154" i="13" s="1"/>
  <c r="V54" i="13"/>
  <c r="U53" i="13"/>
  <c r="U52" i="13"/>
  <c r="P54" i="13"/>
  <c r="U148" i="13"/>
  <c r="V148" i="13" s="1"/>
  <c r="U147" i="13"/>
  <c r="V147" i="13" s="1"/>
  <c r="U138" i="13"/>
  <c r="V138" i="13" s="1"/>
  <c r="O54" i="13"/>
  <c r="U132" i="13"/>
  <c r="V132" i="13" s="1"/>
  <c r="U122" i="13"/>
  <c r="V122" i="13" s="1"/>
  <c r="U124" i="13"/>
  <c r="V124" i="13" s="1"/>
  <c r="U121" i="13"/>
  <c r="V121" i="13" s="1"/>
  <c r="U120" i="13"/>
  <c r="V120" i="13" s="1"/>
  <c r="O22" i="13"/>
  <c r="AF143" i="13"/>
  <c r="AE137" i="13"/>
  <c r="AF137" i="13" s="1"/>
  <c r="AO143" i="13"/>
  <c r="AP143" i="13" s="1"/>
  <c r="AO112" i="13"/>
  <c r="AP112" i="13" s="1"/>
  <c r="BG129" i="13"/>
  <c r="BF113" i="13"/>
  <c r="BG113" i="13" s="1"/>
  <c r="BF103" i="13"/>
  <c r="BG103" i="13" s="1"/>
  <c r="BU73" i="13"/>
  <c r="BP39" i="13"/>
  <c r="BP125" i="13" s="1"/>
  <c r="CD73" i="13"/>
  <c r="BP48" i="13"/>
  <c r="L57" i="15"/>
  <c r="L58" i="15"/>
  <c r="G59" i="15"/>
  <c r="F131" i="13"/>
  <c r="CU130" i="13"/>
  <c r="F58" i="15"/>
  <c r="CS73" i="13"/>
  <c r="CP73" i="13"/>
  <c r="CU123" i="13"/>
  <c r="G38" i="15"/>
  <c r="L15" i="15"/>
  <c r="F137" i="13"/>
  <c r="F64" i="15"/>
  <c r="CN31" i="13"/>
  <c r="CK31" i="13"/>
  <c r="Q10" i="13"/>
  <c r="G13" i="15"/>
  <c r="CJ47" i="13"/>
  <c r="CJ133" i="13" s="1"/>
  <c r="CA123" i="13"/>
  <c r="CA138" i="13"/>
  <c r="CJ57" i="13"/>
  <c r="CA125" i="13"/>
  <c r="AO144" i="13"/>
  <c r="CK155" i="13"/>
  <c r="CJ137" i="13"/>
  <c r="CK137" i="13" s="1"/>
  <c r="AF115" i="13"/>
  <c r="BF10" i="13"/>
  <c r="BF96" i="13" s="1"/>
  <c r="AP106" i="13"/>
  <c r="Z31" i="13"/>
  <c r="F22" i="15"/>
  <c r="CK116" i="13"/>
  <c r="BG135" i="13"/>
  <c r="BG152" i="13"/>
  <c r="AF112" i="13"/>
  <c r="AP110" i="13"/>
  <c r="AP134" i="13"/>
  <c r="CU134" i="13"/>
  <c r="CA139" i="13"/>
  <c r="CK148" i="13"/>
  <c r="BG112" i="13"/>
  <c r="CE31" i="13"/>
  <c r="AF132" i="13"/>
  <c r="AW120" i="13"/>
  <c r="CK63" i="13"/>
  <c r="CK71" i="13" s="1"/>
  <c r="BT63" i="13"/>
  <c r="BT71" i="13" s="1"/>
  <c r="CK128" i="13"/>
  <c r="BG121" i="13"/>
  <c r="BR10" i="13"/>
  <c r="M10" i="13" s="1"/>
  <c r="P40" i="13"/>
  <c r="BG156" i="13"/>
  <c r="AW143" i="13"/>
  <c r="AW142" i="13"/>
  <c r="AW141" i="13"/>
  <c r="AW125" i="13"/>
  <c r="AW109" i="13"/>
  <c r="AW104" i="13"/>
  <c r="AW97" i="13"/>
  <c r="AF153" i="13"/>
  <c r="BL47" i="13"/>
  <c r="G47" i="13" s="1"/>
  <c r="G61" i="15" s="1"/>
  <c r="BP98" i="13"/>
  <c r="CZ22" i="13"/>
  <c r="DD10" i="13"/>
  <c r="CX31" i="13"/>
  <c r="CZ31" i="13"/>
  <c r="AP120" i="13"/>
  <c r="CK140" i="13"/>
  <c r="AF106" i="13"/>
  <c r="CK156" i="13"/>
  <c r="BG131" i="13"/>
  <c r="AP146" i="13"/>
  <c r="CA147" i="13"/>
  <c r="BG148" i="13"/>
  <c r="BG110" i="13"/>
  <c r="CK138" i="13"/>
  <c r="CK136" i="13"/>
  <c r="AF135" i="13"/>
  <c r="AF98" i="13"/>
  <c r="CU153" i="13"/>
  <c r="CS144" i="13"/>
  <c r="CN62" i="13"/>
  <c r="CS62" i="13" s="1"/>
  <c r="CU146" i="13"/>
  <c r="F67" i="15"/>
  <c r="BZ40" i="13"/>
  <c r="BZ126" i="13" s="1"/>
  <c r="DD28" i="13"/>
  <c r="BZ47" i="13"/>
  <c r="BZ133" i="13" s="1"/>
  <c r="BP61" i="13"/>
  <c r="BP148" i="13" s="1"/>
  <c r="AO102" i="13"/>
  <c r="AP102" i="13" s="1"/>
  <c r="BZ70" i="13"/>
  <c r="BZ157" i="13" s="1"/>
  <c r="CU145" i="13"/>
  <c r="BG154" i="13"/>
  <c r="AF156" i="13"/>
  <c r="BG147" i="13"/>
  <c r="CK106" i="13"/>
  <c r="BU62" i="13"/>
  <c r="BY62" i="13" s="1"/>
  <c r="BP49" i="13"/>
  <c r="BP136" i="13" s="1"/>
  <c r="CU63" i="13"/>
  <c r="CU71" i="13" s="1"/>
  <c r="BU54" i="13"/>
  <c r="BY54" i="13" s="1"/>
  <c r="AQ63" i="13"/>
  <c r="AQ71" i="13" s="1"/>
  <c r="CA128" i="13"/>
  <c r="BL40" i="13"/>
  <c r="BP37" i="13"/>
  <c r="BG119" i="13"/>
  <c r="CK113" i="13"/>
  <c r="BR23" i="13"/>
  <c r="BJ10" i="13"/>
  <c r="BC10" i="13"/>
  <c r="BE10" i="13" s="1"/>
  <c r="BG130" i="13"/>
  <c r="CZ32" i="13"/>
  <c r="CZ41" i="13" s="1"/>
  <c r="CY62" i="13"/>
  <c r="DC62" i="13" s="1"/>
  <c r="AF123" i="13"/>
  <c r="CA112" i="13"/>
  <c r="CA113" i="13"/>
  <c r="CA107" i="13"/>
  <c r="AP138" i="13"/>
  <c r="BG134" i="13"/>
  <c r="CK104" i="13"/>
  <c r="AW158" i="13"/>
  <c r="AW146" i="13"/>
  <c r="AW139" i="13"/>
  <c r="BQ119" i="13"/>
  <c r="AW107" i="13"/>
  <c r="AW101" i="13"/>
  <c r="CA99" i="13"/>
  <c r="AW99" i="13"/>
  <c r="AP153" i="13"/>
  <c r="BG63" i="13"/>
  <c r="BG71" i="13" s="1"/>
  <c r="Y62" i="13"/>
  <c r="Y63" i="13" s="1"/>
  <c r="Y71" i="13" s="1"/>
  <c r="O62" i="13"/>
  <c r="E70" i="15"/>
  <c r="E67" i="15"/>
  <c r="E64" i="15"/>
  <c r="CN54" i="13"/>
  <c r="CE54" i="13"/>
  <c r="CA122" i="13"/>
  <c r="BK28" i="13"/>
  <c r="F28" i="13" s="1"/>
  <c r="BQ28" i="13"/>
  <c r="L28" i="13" s="1"/>
  <c r="BJ28" i="13"/>
  <c r="BR15" i="13"/>
  <c r="M15" i="13" s="1"/>
  <c r="BY101" i="13"/>
  <c r="CK99" i="13"/>
  <c r="W22" i="13"/>
  <c r="BK40" i="13"/>
  <c r="AP125" i="13"/>
  <c r="CY31" i="13"/>
  <c r="CY54" i="13"/>
  <c r="DC54" i="13" s="1"/>
  <c r="AF131" i="13"/>
  <c r="V62" i="13"/>
  <c r="BP43" i="13"/>
  <c r="K43" i="13" s="1"/>
  <c r="AP129" i="13"/>
  <c r="AP104" i="13"/>
  <c r="CU142" i="13"/>
  <c r="CU131" i="13"/>
  <c r="CA130" i="13"/>
  <c r="CU129" i="13"/>
  <c r="CK130" i="13"/>
  <c r="BP55" i="13"/>
  <c r="K55" i="13" s="1"/>
  <c r="BG104" i="13"/>
  <c r="AO126" i="13"/>
  <c r="AP131" i="13"/>
  <c r="AF142" i="13"/>
  <c r="DD19" i="13"/>
  <c r="DD40" i="13"/>
  <c r="BP44" i="13"/>
  <c r="K44" i="13" s="1"/>
  <c r="CT57" i="13"/>
  <c r="CT62" i="13" s="1"/>
  <c r="CT149" i="13" s="1"/>
  <c r="BP45" i="13"/>
  <c r="K45" i="13" s="1"/>
  <c r="CU156" i="13"/>
  <c r="CU132" i="13"/>
  <c r="CU138" i="13"/>
  <c r="CU120" i="13"/>
  <c r="CU119" i="13"/>
  <c r="CK152" i="13"/>
  <c r="CK125" i="13"/>
  <c r="BP65" i="13"/>
  <c r="BP152" i="13" s="1"/>
  <c r="CJ40" i="13"/>
  <c r="CJ126" i="13" s="1"/>
  <c r="CK107" i="13"/>
  <c r="CA156" i="13"/>
  <c r="CA148" i="13"/>
  <c r="BP58" i="13"/>
  <c r="BP145" i="13" s="1"/>
  <c r="BZ15" i="13"/>
  <c r="BZ101" i="13" s="1"/>
  <c r="BP69" i="13"/>
  <c r="BP156" i="13" s="1"/>
  <c r="BZ135" i="13"/>
  <c r="CA135" i="13" s="1"/>
  <c r="CA102" i="13"/>
  <c r="BP53" i="13"/>
  <c r="BP140" i="13" s="1"/>
  <c r="BP38" i="13"/>
  <c r="BP124" i="13" s="1"/>
  <c r="BZ97" i="13"/>
  <c r="CA97" i="13" s="1"/>
  <c r="BZ10" i="13"/>
  <c r="BZ96" i="13" s="1"/>
  <c r="BZ19" i="13"/>
  <c r="BZ105" i="13" s="1"/>
  <c r="CA115" i="13"/>
  <c r="CA98" i="13"/>
  <c r="BG107" i="13"/>
  <c r="BG142" i="13"/>
  <c r="BF19" i="13"/>
  <c r="BF105" i="13" s="1"/>
  <c r="BG128" i="13"/>
  <c r="AP152" i="13"/>
  <c r="AP142" i="13"/>
  <c r="AO140" i="13"/>
  <c r="AP140" i="13" s="1"/>
  <c r="AP123" i="13"/>
  <c r="AP113" i="13"/>
  <c r="AO105" i="13"/>
  <c r="AP121" i="13"/>
  <c r="AP98" i="13"/>
  <c r="AF145" i="13"/>
  <c r="AF154" i="13"/>
  <c r="AF129" i="13"/>
  <c r="AE10" i="13"/>
  <c r="AE96" i="13" s="1"/>
  <c r="AF100" i="13"/>
  <c r="BL15" i="13"/>
  <c r="BJ23" i="13"/>
  <c r="BL57" i="13"/>
  <c r="CD63" i="13"/>
  <c r="CD71" i="13" s="1"/>
  <c r="CN22" i="13"/>
  <c r="BT22" i="13"/>
  <c r="BL10" i="13"/>
  <c r="CF62" i="13"/>
  <c r="BL62" i="13" s="1"/>
  <c r="CF22" i="13"/>
  <c r="BP99" i="13"/>
  <c r="AZ22" i="13"/>
  <c r="BL70" i="13"/>
  <c r="F112" i="13"/>
  <c r="F27" i="15"/>
  <c r="L82" i="15"/>
  <c r="BP155" i="13"/>
  <c r="BP153" i="13"/>
  <c r="BQ70" i="13"/>
  <c r="BJ57" i="13"/>
  <c r="BA62" i="13"/>
  <c r="BE62" i="13" s="1"/>
  <c r="E29" i="15"/>
  <c r="L25" i="15"/>
  <c r="L24" i="15" s="1"/>
  <c r="BQ23" i="13"/>
  <c r="L23" i="13" s="1"/>
  <c r="CU31" i="13"/>
  <c r="CF31" i="13"/>
  <c r="CD31" i="13"/>
  <c r="CA31" i="13"/>
  <c r="BJ19" i="13"/>
  <c r="BK15" i="13"/>
  <c r="F15" i="13" s="1"/>
  <c r="F98" i="13"/>
  <c r="F13" i="15"/>
  <c r="BK10" i="13"/>
  <c r="F10" i="13" s="1"/>
  <c r="CP22" i="13"/>
  <c r="CK22" i="13"/>
  <c r="BV22" i="13"/>
  <c r="BG22" i="13"/>
  <c r="BB22" i="13"/>
  <c r="G57" i="15"/>
  <c r="BQ10" i="13"/>
  <c r="G12" i="15"/>
  <c r="F129" i="13"/>
  <c r="L13" i="15"/>
  <c r="CO22" i="13"/>
  <c r="BL19" i="13"/>
  <c r="G19" i="13" s="1"/>
  <c r="BQ57" i="13"/>
  <c r="BQ62" i="13" s="1"/>
  <c r="L79" i="15"/>
  <c r="F106" i="13"/>
  <c r="F21" i="15"/>
  <c r="BQ19" i="13"/>
  <c r="L19" i="13" s="1"/>
  <c r="BL28" i="13"/>
  <c r="CE22" i="13"/>
  <c r="BK23" i="13"/>
  <c r="F60" i="15"/>
  <c r="F132" i="13"/>
  <c r="BL23" i="13"/>
  <c r="G23" i="13" s="1"/>
  <c r="BB31" i="13"/>
  <c r="M24" i="15"/>
  <c r="E24" i="15"/>
  <c r="BR70" i="13"/>
  <c r="G80" i="15"/>
  <c r="G81" i="15"/>
  <c r="G70" i="13"/>
  <c r="G84" i="15" s="1"/>
  <c r="F156" i="13"/>
  <c r="F148" i="13"/>
  <c r="F70" i="13"/>
  <c r="F80" i="15"/>
  <c r="BK70" i="13"/>
  <c r="BR57" i="13"/>
  <c r="BR62" i="13" s="1"/>
  <c r="M62" i="13" s="1"/>
  <c r="Z63" i="13"/>
  <c r="CO54" i="13"/>
  <c r="CO63" i="13" s="1"/>
  <c r="CO71" i="13" s="1"/>
  <c r="CL63" i="13"/>
  <c r="CL71" i="13" s="1"/>
  <c r="CF54" i="13"/>
  <c r="CA63" i="13"/>
  <c r="CA71" i="13" s="1"/>
  <c r="V31" i="13"/>
  <c r="G15" i="15"/>
  <c r="AZ31" i="13"/>
  <c r="BA31" i="13"/>
  <c r="AF31" i="13"/>
  <c r="G58" i="15"/>
  <c r="E41" i="15"/>
  <c r="AO100" i="13"/>
  <c r="AP100" i="13" s="1"/>
  <c r="BA22" i="13"/>
  <c r="M16" i="15"/>
  <c r="Z22" i="13"/>
  <c r="P31" i="13"/>
  <c r="AF63" i="13"/>
  <c r="AF71" i="13" s="1"/>
  <c r="AG63" i="13"/>
  <c r="AG71" i="13" s="1"/>
  <c r="Q31" i="13"/>
  <c r="Y31" i="13"/>
  <c r="M11" i="15"/>
  <c r="M71" i="15"/>
  <c r="M76" i="15" s="1"/>
  <c r="M61" i="15"/>
  <c r="M68" i="15" s="1"/>
  <c r="P96" i="13"/>
  <c r="F138" i="13"/>
  <c r="P22" i="13"/>
  <c r="F70" i="15"/>
  <c r="F115" i="13"/>
  <c r="W31" i="13"/>
  <c r="F111" i="13"/>
  <c r="M29" i="15"/>
  <c r="L36" i="15"/>
  <c r="L41" i="15" s="1"/>
  <c r="BF47" i="13"/>
  <c r="DD47" i="13"/>
  <c r="DD15" i="13"/>
  <c r="AO145" i="13"/>
  <c r="AP145" i="13" s="1"/>
  <c r="AD75" i="13"/>
  <c r="F152" i="13"/>
  <c r="F79" i="15"/>
  <c r="BF125" i="13"/>
  <c r="BG125" i="13" s="1"/>
  <c r="BF40" i="13"/>
  <c r="BF126" i="13" s="1"/>
  <c r="F153" i="13"/>
  <c r="L80" i="15"/>
  <c r="CT40" i="13"/>
  <c r="CT126" i="13" s="1"/>
  <c r="CT125" i="13"/>
  <c r="CU125" i="13" s="1"/>
  <c r="CA152" i="13"/>
  <c r="BV63" i="13"/>
  <c r="CA145" i="13"/>
  <c r="CJ146" i="13"/>
  <c r="CK146" i="13" s="1"/>
  <c r="BP59" i="13"/>
  <c r="K59" i="13" s="1"/>
  <c r="CK131" i="13"/>
  <c r="BF145" i="13"/>
  <c r="BG145" i="13" s="1"/>
  <c r="BF57" i="13"/>
  <c r="BG132" i="13"/>
  <c r="CT47" i="13"/>
  <c r="BP60" i="13"/>
  <c r="K60" i="13" s="1"/>
  <c r="CP63" i="13"/>
  <c r="F62" i="15"/>
  <c r="CJ111" i="13"/>
  <c r="CK111" i="13" s="1"/>
  <c r="CJ23" i="13"/>
  <c r="BZ143" i="13"/>
  <c r="CA143" i="13" s="1"/>
  <c r="BP56" i="13"/>
  <c r="K56" i="13" s="1"/>
  <c r="CU152" i="13"/>
  <c r="F82" i="15"/>
  <c r="F155" i="13"/>
  <c r="Z73" i="13"/>
  <c r="CA131" i="13"/>
  <c r="AF140" i="13"/>
  <c r="BG100" i="13"/>
  <c r="AP135" i="13"/>
  <c r="CK143" i="13"/>
  <c r="BG143" i="13"/>
  <c r="AE102" i="13"/>
  <c r="AF102" i="13" s="1"/>
  <c r="AE15" i="13"/>
  <c r="AF130" i="13"/>
  <c r="F31" i="15"/>
  <c r="F116" i="13"/>
  <c r="CI73" i="13"/>
  <c r="CJ110" i="13"/>
  <c r="CK110" i="13" s="1"/>
  <c r="AW151" i="13"/>
  <c r="L40" i="13"/>
  <c r="CU22" i="13"/>
  <c r="AF22" i="13"/>
  <c r="DF32" i="13"/>
  <c r="CZ63" i="13"/>
  <c r="DF63" i="13"/>
  <c r="BH32" i="13" l="1"/>
  <c r="BH41" i="13" s="1"/>
  <c r="BH81" i="13" s="1"/>
  <c r="F120" i="13"/>
  <c r="CB32" i="13"/>
  <c r="CB41" i="13" s="1"/>
  <c r="CS31" i="13"/>
  <c r="CP32" i="13"/>
  <c r="CP41" i="13" s="1"/>
  <c r="CV32" i="13"/>
  <c r="CV41" i="13" s="1"/>
  <c r="CV163" i="13" s="1"/>
  <c r="AG32" i="13"/>
  <c r="AG41" i="13" s="1"/>
  <c r="AG77" i="13" s="1"/>
  <c r="BH163" i="13"/>
  <c r="E22" i="13"/>
  <c r="K39" i="13"/>
  <c r="K125" i="13" s="1"/>
  <c r="L125" i="13" s="1"/>
  <c r="H77" i="15"/>
  <c r="H71" i="13"/>
  <c r="H85" i="15" s="1"/>
  <c r="CO32" i="13"/>
  <c r="CO41" i="13" s="1"/>
  <c r="CO81" i="13" s="1"/>
  <c r="K69" i="13"/>
  <c r="K156" i="13" s="1"/>
  <c r="L156" i="13" s="1"/>
  <c r="BG157" i="13"/>
  <c r="BO125" i="13"/>
  <c r="BQ125" i="13" s="1"/>
  <c r="AO149" i="13"/>
  <c r="AA63" i="13"/>
  <c r="AA71" i="13" s="1"/>
  <c r="BF31" i="13"/>
  <c r="BF117" i="13" s="1"/>
  <c r="BZ31" i="13"/>
  <c r="BZ117" i="13" s="1"/>
  <c r="K135" i="13"/>
  <c r="L135" i="13" s="1"/>
  <c r="F40" i="13"/>
  <c r="F41" i="15" s="1"/>
  <c r="G15" i="13"/>
  <c r="G16" i="15" s="1"/>
  <c r="T62" i="13"/>
  <c r="F123" i="13"/>
  <c r="T54" i="13"/>
  <c r="CX32" i="13"/>
  <c r="T31" i="13"/>
  <c r="AP163" i="13"/>
  <c r="BG32" i="13"/>
  <c r="BG41" i="13" s="1"/>
  <c r="BG81" i="13" s="1"/>
  <c r="CJ54" i="13"/>
  <c r="CJ141" i="13" s="1"/>
  <c r="BQ54" i="13"/>
  <c r="L54" i="13" s="1"/>
  <c r="F36" i="15"/>
  <c r="CL32" i="13"/>
  <c r="CL41" i="13" s="1"/>
  <c r="CL163" i="13" s="1"/>
  <c r="CU32" i="13"/>
  <c r="CU41" i="13" s="1"/>
  <c r="CU77" i="13" s="1"/>
  <c r="DC31" i="13"/>
  <c r="L122" i="13"/>
  <c r="AQ32" i="13"/>
  <c r="AQ41" i="13" s="1"/>
  <c r="AQ81" i="13" s="1"/>
  <c r="F37" i="15"/>
  <c r="AP144" i="13"/>
  <c r="DC22" i="13"/>
  <c r="CK96" i="13"/>
  <c r="BD32" i="13"/>
  <c r="I22" i="13"/>
  <c r="I23" i="15" s="1"/>
  <c r="I45" i="15" s="1"/>
  <c r="DD31" i="13"/>
  <c r="CS54" i="13"/>
  <c r="CS141" i="13" s="1"/>
  <c r="CK114" i="13"/>
  <c r="CK101" i="13"/>
  <c r="CK157" i="13"/>
  <c r="CT29" i="13"/>
  <c r="CS115" i="13"/>
  <c r="CT144" i="13"/>
  <c r="CU144" i="13" s="1"/>
  <c r="J37" i="13"/>
  <c r="J38" i="15" s="1"/>
  <c r="CS28" i="13"/>
  <c r="K67" i="13"/>
  <c r="CU157" i="13"/>
  <c r="J49" i="13"/>
  <c r="J63" i="15" s="1"/>
  <c r="CI31" i="13"/>
  <c r="CI117" i="13" s="1"/>
  <c r="CI22" i="13"/>
  <c r="CI108" i="13" s="1"/>
  <c r="CE63" i="13"/>
  <c r="CE71" i="13" s="1"/>
  <c r="CI54" i="13"/>
  <c r="CI141" i="13" s="1"/>
  <c r="CI62" i="13"/>
  <c r="CI149" i="13" s="1"/>
  <c r="CJ22" i="13"/>
  <c r="CJ108" i="13" s="1"/>
  <c r="CK105" i="13"/>
  <c r="BY22" i="13"/>
  <c r="BY31" i="13"/>
  <c r="BE31" i="13"/>
  <c r="BE117" i="13" s="1"/>
  <c r="CD32" i="13"/>
  <c r="CD41" i="13" s="1"/>
  <c r="CD77" i="13" s="1"/>
  <c r="BP132" i="13"/>
  <c r="BT32" i="13"/>
  <c r="BT41" i="13" s="1"/>
  <c r="BT77" i="13" s="1"/>
  <c r="K50" i="13"/>
  <c r="K64" i="15" s="1"/>
  <c r="BQ139" i="13"/>
  <c r="E57" i="13"/>
  <c r="BY109" i="13"/>
  <c r="CA109" i="13" s="1"/>
  <c r="BY114" i="13"/>
  <c r="CA114" i="13" s="1"/>
  <c r="BY126" i="13"/>
  <c r="CA126" i="13" s="1"/>
  <c r="BO40" i="13"/>
  <c r="BO126" i="13" s="1"/>
  <c r="BY133" i="13"/>
  <c r="CA133" i="13" s="1"/>
  <c r="BY144" i="13"/>
  <c r="CA144" i="13" s="1"/>
  <c r="BO57" i="13"/>
  <c r="BO144" i="13" s="1"/>
  <c r="BO70" i="13"/>
  <c r="BO157" i="13" s="1"/>
  <c r="AE57" i="13"/>
  <c r="AE144" i="13" s="1"/>
  <c r="AF144" i="13" s="1"/>
  <c r="BY157" i="13"/>
  <c r="F14" i="15"/>
  <c r="BK31" i="13"/>
  <c r="F31" i="13" s="1"/>
  <c r="F38" i="15"/>
  <c r="CA101" i="13"/>
  <c r="BY105" i="13"/>
  <c r="CA105" i="13" s="1"/>
  <c r="BY149" i="13"/>
  <c r="BU32" i="13"/>
  <c r="E47" i="13"/>
  <c r="BO47" i="13"/>
  <c r="BO133" i="13" s="1"/>
  <c r="BZ62" i="13"/>
  <c r="BZ149" i="13" s="1"/>
  <c r="BJ54" i="13"/>
  <c r="E54" i="13" s="1"/>
  <c r="BR31" i="13"/>
  <c r="M31" i="13" s="1"/>
  <c r="AN149" i="13"/>
  <c r="BH77" i="13"/>
  <c r="AD22" i="13"/>
  <c r="G62" i="13"/>
  <c r="G76" i="15" s="1"/>
  <c r="AN108" i="13"/>
  <c r="AO141" i="13"/>
  <c r="AP101" i="13"/>
  <c r="AD31" i="13"/>
  <c r="AD117" i="13" s="1"/>
  <c r="AD62" i="13"/>
  <c r="AD149" i="13" s="1"/>
  <c r="P126" i="13"/>
  <c r="T40" i="13"/>
  <c r="F100" i="13"/>
  <c r="F110" i="13"/>
  <c r="CL77" i="13"/>
  <c r="BG114" i="13"/>
  <c r="G10" i="13"/>
  <c r="G11" i="15" s="1"/>
  <c r="K53" i="13"/>
  <c r="K140" i="13" s="1"/>
  <c r="L140" i="13" s="1"/>
  <c r="L29" i="15"/>
  <c r="L32" i="15" s="1"/>
  <c r="J52" i="13"/>
  <c r="J66" i="15" s="1"/>
  <c r="L57" i="13"/>
  <c r="M23" i="13"/>
  <c r="K49" i="13"/>
  <c r="M57" i="13"/>
  <c r="M47" i="13"/>
  <c r="L62" i="13"/>
  <c r="L71" i="15"/>
  <c r="L76" i="15" s="1"/>
  <c r="AA32" i="13"/>
  <c r="AA41" i="13" s="1"/>
  <c r="K34" i="13"/>
  <c r="K120" i="13" s="1"/>
  <c r="F57" i="13"/>
  <c r="F144" i="13" s="1"/>
  <c r="K51" i="13"/>
  <c r="K138" i="13" s="1"/>
  <c r="L138" i="13" s="1"/>
  <c r="K65" i="13"/>
  <c r="G57" i="13"/>
  <c r="G71" i="15" s="1"/>
  <c r="F23" i="13"/>
  <c r="F109" i="13" s="1"/>
  <c r="K61" i="13"/>
  <c r="K148" i="13" s="1"/>
  <c r="L148" i="13" s="1"/>
  <c r="K58" i="13"/>
  <c r="M54" i="13"/>
  <c r="K38" i="13"/>
  <c r="F96" i="13"/>
  <c r="Q71" i="13"/>
  <c r="U156" i="13"/>
  <c r="V156" i="13" s="1"/>
  <c r="F90" i="15"/>
  <c r="F47" i="13"/>
  <c r="F61" i="15" s="1"/>
  <c r="AD73" i="13"/>
  <c r="J75" i="13"/>
  <c r="J73" i="13" s="1"/>
  <c r="U140" i="13"/>
  <c r="V140" i="13" s="1"/>
  <c r="P149" i="13"/>
  <c r="F62" i="13"/>
  <c r="F149" i="13" s="1"/>
  <c r="U139" i="13"/>
  <c r="V139" i="13" s="1"/>
  <c r="K52" i="13"/>
  <c r="K66" i="15" s="1"/>
  <c r="U47" i="13"/>
  <c r="U134" i="13"/>
  <c r="V134" i="13" s="1"/>
  <c r="K48" i="13"/>
  <c r="K134" i="13" s="1"/>
  <c r="L134" i="13" s="1"/>
  <c r="P141" i="13"/>
  <c r="F54" i="13"/>
  <c r="F68" i="15" s="1"/>
  <c r="U37" i="13"/>
  <c r="U40" i="13" s="1"/>
  <c r="U126" i="13" s="1"/>
  <c r="E61" i="15"/>
  <c r="E68" i="15" s="1"/>
  <c r="J39" i="15"/>
  <c r="BO124" i="13"/>
  <c r="BQ124" i="13" s="1"/>
  <c r="BQ136" i="13"/>
  <c r="F103" i="13"/>
  <c r="E31" i="13"/>
  <c r="AE47" i="13"/>
  <c r="AE133" i="13" s="1"/>
  <c r="AF133" i="13" s="1"/>
  <c r="F113" i="13"/>
  <c r="BF109" i="13"/>
  <c r="BG109" i="13" s="1"/>
  <c r="AP133" i="13"/>
  <c r="L61" i="15"/>
  <c r="L68" i="15" s="1"/>
  <c r="DE32" i="13"/>
  <c r="DE41" i="13" s="1"/>
  <c r="CB163" i="13"/>
  <c r="CB77" i="13"/>
  <c r="CB81" i="13"/>
  <c r="L20" i="15"/>
  <c r="BO132" i="13"/>
  <c r="J60" i="15"/>
  <c r="BO135" i="13"/>
  <c r="BQ135" i="13" s="1"/>
  <c r="BO153" i="13"/>
  <c r="BQ153" i="13" s="1"/>
  <c r="J80" i="15"/>
  <c r="BO145" i="13"/>
  <c r="BQ145" i="13" s="1"/>
  <c r="J72" i="15"/>
  <c r="O32" i="13"/>
  <c r="BO116" i="13"/>
  <c r="BQ116" i="13" s="1"/>
  <c r="BO138" i="13"/>
  <c r="BQ138" i="13" s="1"/>
  <c r="J65" i="15"/>
  <c r="BZ54" i="13"/>
  <c r="K37" i="15"/>
  <c r="F19" i="15"/>
  <c r="BB32" i="13"/>
  <c r="BB41" i="13" s="1"/>
  <c r="G20" i="15"/>
  <c r="BR22" i="13"/>
  <c r="M22" i="13" s="1"/>
  <c r="F69" i="15"/>
  <c r="CN32" i="13"/>
  <c r="CN41" i="13" s="1"/>
  <c r="BG105" i="13"/>
  <c r="BO122" i="13"/>
  <c r="BQ122" i="13" s="1"/>
  <c r="J37" i="15"/>
  <c r="BO152" i="13"/>
  <c r="BQ152" i="13" s="1"/>
  <c r="J79" i="15"/>
  <c r="BO143" i="13"/>
  <c r="J70" i="15"/>
  <c r="G90" i="15"/>
  <c r="BO155" i="13"/>
  <c r="BQ155" i="13" s="1"/>
  <c r="J82" i="15"/>
  <c r="Q22" i="13"/>
  <c r="Q32" i="13" s="1"/>
  <c r="F101" i="13"/>
  <c r="G89" i="15"/>
  <c r="J89" i="15" s="1"/>
  <c r="F63" i="15"/>
  <c r="F136" i="13"/>
  <c r="F146" i="13"/>
  <c r="BO154" i="13"/>
  <c r="BQ154" i="13" s="1"/>
  <c r="J81" i="15"/>
  <c r="G24" i="15"/>
  <c r="E71" i="15"/>
  <c r="E76" i="15" s="1"/>
  <c r="AF96" i="13"/>
  <c r="K121" i="13"/>
  <c r="L121" i="13" s="1"/>
  <c r="P63" i="13"/>
  <c r="U57" i="13"/>
  <c r="F88" i="15"/>
  <c r="F59" i="15"/>
  <c r="AO109" i="13"/>
  <c r="AN109" i="13"/>
  <c r="BE101" i="13"/>
  <c r="BG101" i="13" s="1"/>
  <c r="BP129" i="13"/>
  <c r="E90" i="15"/>
  <c r="E73" i="13"/>
  <c r="E88" i="15" s="1"/>
  <c r="J88" i="15" s="1"/>
  <c r="J69" i="15"/>
  <c r="BO142" i="13"/>
  <c r="BP142" i="13"/>
  <c r="BP134" i="13"/>
  <c r="BP130" i="13"/>
  <c r="K130" i="13"/>
  <c r="BO131" i="13"/>
  <c r="J59" i="15"/>
  <c r="F130" i="13"/>
  <c r="BK63" i="13"/>
  <c r="BK71" i="13" s="1"/>
  <c r="BP131" i="13"/>
  <c r="K131" i="13"/>
  <c r="L131" i="13" s="1"/>
  <c r="BO130" i="13"/>
  <c r="J58" i="15"/>
  <c r="BP123" i="13"/>
  <c r="BQ123" i="13" s="1"/>
  <c r="L11" i="15"/>
  <c r="BZ22" i="13"/>
  <c r="BZ108" i="13" s="1"/>
  <c r="AP105" i="13"/>
  <c r="J35" i="15"/>
  <c r="BO120" i="13"/>
  <c r="BQ120" i="13" s="1"/>
  <c r="CK133" i="13"/>
  <c r="J36" i="15"/>
  <c r="BO121" i="13"/>
  <c r="BQ121" i="13" s="1"/>
  <c r="CJ62" i="13"/>
  <c r="CJ149" i="13" s="1"/>
  <c r="CJ144" i="13"/>
  <c r="CK144" i="13" s="1"/>
  <c r="CK126" i="13"/>
  <c r="CU126" i="13"/>
  <c r="Z71" i="13"/>
  <c r="BJ22" i="13"/>
  <c r="BJ62" i="13"/>
  <c r="BJ31" i="13"/>
  <c r="CY63" i="13"/>
  <c r="DC63" i="13" s="1"/>
  <c r="CY32" i="13"/>
  <c r="J62" i="15"/>
  <c r="BO134" i="13"/>
  <c r="J75" i="15"/>
  <c r="BO148" i="13"/>
  <c r="BQ148" i="13" s="1"/>
  <c r="BC22" i="13"/>
  <c r="BE22" i="13" s="1"/>
  <c r="BE108" i="13" s="1"/>
  <c r="J67" i="15"/>
  <c r="BO140" i="13"/>
  <c r="BQ140" i="13" s="1"/>
  <c r="CN63" i="13"/>
  <c r="CS63" i="13" s="1"/>
  <c r="CS149" i="13"/>
  <c r="CU149" i="13" s="1"/>
  <c r="AE28" i="13"/>
  <c r="AE114" i="13" s="1"/>
  <c r="AF114" i="13" s="1"/>
  <c r="AZ32" i="13"/>
  <c r="AZ41" i="13" s="1"/>
  <c r="AZ81" i="13" s="1"/>
  <c r="CA157" i="13"/>
  <c r="BQ31" i="13"/>
  <c r="L31" i="13" s="1"/>
  <c r="BR63" i="13"/>
  <c r="BR71" i="13" s="1"/>
  <c r="CE32" i="13"/>
  <c r="BV32" i="13"/>
  <c r="BE149" i="13"/>
  <c r="J64" i="15"/>
  <c r="BO137" i="13"/>
  <c r="BQ137" i="13" s="1"/>
  <c r="O63" i="13"/>
  <c r="O71" i="13" s="1"/>
  <c r="BO146" i="13"/>
  <c r="J73" i="15"/>
  <c r="J74" i="15"/>
  <c r="BO147" i="13"/>
  <c r="BO156" i="13"/>
  <c r="BQ156" i="13" s="1"/>
  <c r="BE96" i="13"/>
  <c r="BG96" i="13" s="1"/>
  <c r="BU63" i="13"/>
  <c r="BY63" i="13" s="1"/>
  <c r="K155" i="13"/>
  <c r="L155" i="13" s="1"/>
  <c r="V63" i="13"/>
  <c r="AP126" i="13"/>
  <c r="BP40" i="13"/>
  <c r="BP126" i="13" s="1"/>
  <c r="BP70" i="13"/>
  <c r="BP157" i="13" s="1"/>
  <c r="CA96" i="13"/>
  <c r="BP47" i="13"/>
  <c r="BF22" i="13"/>
  <c r="BF108" i="13" s="1"/>
  <c r="AP157" i="13"/>
  <c r="E23" i="15"/>
  <c r="BL22" i="13"/>
  <c r="E32" i="15"/>
  <c r="F154" i="13"/>
  <c r="CA32" i="13"/>
  <c r="CA41" i="13" s="1"/>
  <c r="CA81" i="13" s="1"/>
  <c r="BL31" i="13"/>
  <c r="CF32" i="13"/>
  <c r="CF41" i="13" s="1"/>
  <c r="AE70" i="13"/>
  <c r="AE157" i="13" s="1"/>
  <c r="AF157" i="13" s="1"/>
  <c r="AD105" i="13"/>
  <c r="AF105" i="13" s="1"/>
  <c r="AD126" i="13"/>
  <c r="AF126" i="13" s="1"/>
  <c r="Y32" i="13"/>
  <c r="Y41" i="13" s="1"/>
  <c r="K153" i="13"/>
  <c r="L153" i="13" s="1"/>
  <c r="M32" i="15"/>
  <c r="F11" i="15"/>
  <c r="BA63" i="13"/>
  <c r="BE63" i="13" s="1"/>
  <c r="F102" i="13"/>
  <c r="F17" i="15"/>
  <c r="F12" i="15"/>
  <c r="F97" i="13"/>
  <c r="BQ22" i="13"/>
  <c r="CK32" i="13"/>
  <c r="CK41" i="13" s="1"/>
  <c r="BK22" i="13"/>
  <c r="BO129" i="13"/>
  <c r="J57" i="15"/>
  <c r="F81" i="15"/>
  <c r="BG126" i="13"/>
  <c r="E70" i="13"/>
  <c r="E84" i="15" s="1"/>
  <c r="F16" i="15"/>
  <c r="F124" i="13"/>
  <c r="F39" i="15"/>
  <c r="CF63" i="13"/>
  <c r="BL63" i="13" s="1"/>
  <c r="BL54" i="13"/>
  <c r="G54" i="13" s="1"/>
  <c r="F72" i="15"/>
  <c r="F145" i="13"/>
  <c r="F74" i="15"/>
  <c r="F147" i="13"/>
  <c r="F29" i="15"/>
  <c r="F114" i="13"/>
  <c r="M23" i="15"/>
  <c r="BA32" i="13"/>
  <c r="F20" i="15"/>
  <c r="Z32" i="13"/>
  <c r="AE23" i="13"/>
  <c r="AE109" i="13" s="1"/>
  <c r="AD109" i="13"/>
  <c r="P117" i="13"/>
  <c r="AD141" i="13"/>
  <c r="AE54" i="13"/>
  <c r="AE141" i="13" s="1"/>
  <c r="W32" i="13"/>
  <c r="P32" i="13"/>
  <c r="P108" i="13"/>
  <c r="U70" i="13"/>
  <c r="U157" i="13" s="1"/>
  <c r="V157" i="13" s="1"/>
  <c r="CZ71" i="13"/>
  <c r="CZ81" i="13" s="1"/>
  <c r="DF71" i="13"/>
  <c r="DF41" i="13"/>
  <c r="AF32" i="13"/>
  <c r="AE101" i="13"/>
  <c r="AF101" i="13" s="1"/>
  <c r="BP143" i="13"/>
  <c r="CJ109" i="13"/>
  <c r="CK109" i="13" s="1"/>
  <c r="CJ31" i="13"/>
  <c r="BP147" i="13"/>
  <c r="CT133" i="13"/>
  <c r="CU133" i="13" s="1"/>
  <c r="CT54" i="13"/>
  <c r="BP146" i="13"/>
  <c r="BP57" i="13"/>
  <c r="BP144" i="13" s="1"/>
  <c r="F84" i="15"/>
  <c r="F157" i="13"/>
  <c r="W71" i="13"/>
  <c r="DD22" i="13"/>
  <c r="DD54" i="13"/>
  <c r="K60" i="15"/>
  <c r="K132" i="13"/>
  <c r="L132" i="13" s="1"/>
  <c r="AN141" i="13"/>
  <c r="CP71" i="13"/>
  <c r="BF144" i="13"/>
  <c r="BG144" i="13" s="1"/>
  <c r="BF62" i="13"/>
  <c r="BF149" i="13" s="1"/>
  <c r="BV71" i="13"/>
  <c r="BF54" i="13"/>
  <c r="BF133" i="13"/>
  <c r="BG133" i="13" s="1"/>
  <c r="K129" i="13"/>
  <c r="L129" i="13" s="1"/>
  <c r="K57" i="15"/>
  <c r="L120" i="13" l="1"/>
  <c r="CV81" i="13"/>
  <c r="F24" i="15"/>
  <c r="CV77" i="13"/>
  <c r="J90" i="15"/>
  <c r="E32" i="13"/>
  <c r="E41" i="13" s="1"/>
  <c r="CO77" i="13"/>
  <c r="AA77" i="13"/>
  <c r="AD63" i="13"/>
  <c r="AD150" i="13" s="1"/>
  <c r="AD108" i="13"/>
  <c r="AG163" i="13"/>
  <c r="G63" i="13"/>
  <c r="G77" i="15" s="1"/>
  <c r="CL81" i="13"/>
  <c r="AQ77" i="13"/>
  <c r="J57" i="13"/>
  <c r="J71" i="15" s="1"/>
  <c r="CX41" i="13"/>
  <c r="BZ32" i="13"/>
  <c r="BZ118" i="13" s="1"/>
  <c r="AQ163" i="13"/>
  <c r="F126" i="13"/>
  <c r="BG117" i="13"/>
  <c r="E45" i="15"/>
  <c r="E46" i="15"/>
  <c r="DC32" i="13"/>
  <c r="CD81" i="13"/>
  <c r="BQ63" i="13"/>
  <c r="BQ71" i="13" s="1"/>
  <c r="CU81" i="13"/>
  <c r="BT81" i="13"/>
  <c r="BG77" i="13"/>
  <c r="J40" i="13"/>
  <c r="E77" i="15"/>
  <c r="E85" i="15" s="1"/>
  <c r="AP77" i="13"/>
  <c r="AP81" i="13"/>
  <c r="CU163" i="13"/>
  <c r="BG163" i="13"/>
  <c r="CK141" i="13"/>
  <c r="BK32" i="13"/>
  <c r="BK41" i="13" s="1"/>
  <c r="BK77" i="13" s="1"/>
  <c r="T63" i="13"/>
  <c r="CI32" i="13"/>
  <c r="CI118" i="13" s="1"/>
  <c r="BD41" i="13"/>
  <c r="I32" i="13"/>
  <c r="BZ63" i="13"/>
  <c r="BZ71" i="13" s="1"/>
  <c r="BZ158" i="13" s="1"/>
  <c r="V126" i="13"/>
  <c r="K137" i="13"/>
  <c r="L137" i="13" s="1"/>
  <c r="BQ132" i="13"/>
  <c r="CS27" i="13"/>
  <c r="CT115" i="13"/>
  <c r="CU115" i="13" s="1"/>
  <c r="CT28" i="13"/>
  <c r="CT114" i="13" s="1"/>
  <c r="BP29" i="13"/>
  <c r="BQ146" i="13"/>
  <c r="BF32" i="13"/>
  <c r="BF118" i="13" s="1"/>
  <c r="BQ157" i="13"/>
  <c r="CI63" i="13"/>
  <c r="CI150" i="13" s="1"/>
  <c r="CK149" i="13"/>
  <c r="BU41" i="13"/>
  <c r="BY32" i="13"/>
  <c r="BY118" i="13" s="1"/>
  <c r="AG81" i="13"/>
  <c r="CA77" i="13"/>
  <c r="CJ63" i="13"/>
  <c r="CJ150" i="13" s="1"/>
  <c r="CA149" i="13"/>
  <c r="E62" i="13"/>
  <c r="BO62" i="13"/>
  <c r="J62" i="13" s="1"/>
  <c r="BR32" i="13"/>
  <c r="BR41" i="13" s="1"/>
  <c r="BR163" i="13" s="1"/>
  <c r="BV41" i="13"/>
  <c r="BV81" i="13" s="1"/>
  <c r="AP149" i="13"/>
  <c r="BY141" i="13"/>
  <c r="BY108" i="13"/>
  <c r="CA108" i="13" s="1"/>
  <c r="BY117" i="13"/>
  <c r="CA117" i="13" s="1"/>
  <c r="BJ63" i="13"/>
  <c r="E63" i="13" s="1"/>
  <c r="E71" i="13" s="1"/>
  <c r="BO54" i="13"/>
  <c r="J54" i="13" s="1"/>
  <c r="BQ144" i="13"/>
  <c r="BB77" i="13"/>
  <c r="BB81" i="13"/>
  <c r="AD32" i="13"/>
  <c r="AD118" i="13" s="1"/>
  <c r="AA81" i="13"/>
  <c r="AP141" i="13"/>
  <c r="AO158" i="13"/>
  <c r="AD71" i="13"/>
  <c r="AD158" i="13" s="1"/>
  <c r="K35" i="15"/>
  <c r="K65" i="15"/>
  <c r="K67" i="15"/>
  <c r="K75" i="15"/>
  <c r="F71" i="15"/>
  <c r="DF81" i="13"/>
  <c r="DF77" i="13"/>
  <c r="G22" i="13"/>
  <c r="G23" i="15" s="1"/>
  <c r="M63" i="13"/>
  <c r="M71" i="13" s="1"/>
  <c r="F22" i="13"/>
  <c r="F108" i="13" s="1"/>
  <c r="AP109" i="13"/>
  <c r="CZ77" i="13"/>
  <c r="DE81" i="13"/>
  <c r="DE77" i="13"/>
  <c r="F133" i="13"/>
  <c r="J47" i="13"/>
  <c r="J61" i="15" s="1"/>
  <c r="BZ141" i="13"/>
  <c r="F63" i="13"/>
  <c r="U144" i="13"/>
  <c r="V144" i="13" s="1"/>
  <c r="K57" i="13"/>
  <c r="K144" i="13" s="1"/>
  <c r="L144" i="13" s="1"/>
  <c r="U62" i="13"/>
  <c r="K139" i="13"/>
  <c r="L139" i="13" s="1"/>
  <c r="U133" i="13"/>
  <c r="V133" i="13" s="1"/>
  <c r="K47" i="13"/>
  <c r="K133" i="13" s="1"/>
  <c r="U54" i="13"/>
  <c r="U123" i="13"/>
  <c r="V123" i="13" s="1"/>
  <c r="K37" i="13"/>
  <c r="K40" i="13" s="1"/>
  <c r="BQ142" i="13"/>
  <c r="AE31" i="13"/>
  <c r="AE117" i="13" s="1"/>
  <c r="AF117" i="13" s="1"/>
  <c r="J70" i="13"/>
  <c r="BQ143" i="13"/>
  <c r="L23" i="15"/>
  <c r="L33" i="15" s="1"/>
  <c r="L42" i="15" s="1"/>
  <c r="Q41" i="13"/>
  <c r="Q77" i="13" s="1"/>
  <c r="O41" i="13"/>
  <c r="BQ129" i="13"/>
  <c r="AZ77" i="13"/>
  <c r="V71" i="13"/>
  <c r="P150" i="13"/>
  <c r="P71" i="13"/>
  <c r="P158" i="13" s="1"/>
  <c r="AE62" i="13"/>
  <c r="AE149" i="13" s="1"/>
  <c r="AF149" i="13" s="1"/>
  <c r="L130" i="13"/>
  <c r="K62" i="15"/>
  <c r="BQ130" i="13"/>
  <c r="CK108" i="13"/>
  <c r="BQ134" i="13"/>
  <c r="G68" i="15"/>
  <c r="K59" i="15"/>
  <c r="BQ131" i="13"/>
  <c r="BG149" i="13"/>
  <c r="BA71" i="13"/>
  <c r="BE71" i="13" s="1"/>
  <c r="BE150" i="13"/>
  <c r="CE41" i="13"/>
  <c r="CI41" i="13" s="1"/>
  <c r="CY41" i="13"/>
  <c r="CY71" i="13"/>
  <c r="DC71" i="13" s="1"/>
  <c r="BJ32" i="13"/>
  <c r="AE22" i="13"/>
  <c r="AE108" i="13" s="1"/>
  <c r="AF108" i="13" s="1"/>
  <c r="BQ147" i="13"/>
  <c r="E33" i="15"/>
  <c r="Z41" i="13"/>
  <c r="BQ32" i="13"/>
  <c r="BU71" i="13"/>
  <c r="CN71" i="13"/>
  <c r="CS71" i="13" s="1"/>
  <c r="CS150" i="13"/>
  <c r="BC32" i="13"/>
  <c r="BE32" i="13" s="1"/>
  <c r="BQ126" i="13"/>
  <c r="K58" i="15"/>
  <c r="K39" i="15"/>
  <c r="K124" i="13"/>
  <c r="L124" i="13" s="1"/>
  <c r="BP54" i="13"/>
  <c r="BP133" i="13"/>
  <c r="BQ133" i="13" s="1"/>
  <c r="AO96" i="13"/>
  <c r="AP96" i="13" s="1"/>
  <c r="F141" i="13"/>
  <c r="BL32" i="13"/>
  <c r="AF109" i="13"/>
  <c r="CA163" i="13"/>
  <c r="BG108" i="13"/>
  <c r="M33" i="15"/>
  <c r="M42" i="15" s="1"/>
  <c r="CK77" i="13"/>
  <c r="CK81" i="13"/>
  <c r="CK163" i="13"/>
  <c r="F76" i="15"/>
  <c r="BP62" i="13"/>
  <c r="CF71" i="13"/>
  <c r="CF81" i="13" s="1"/>
  <c r="BA41" i="13"/>
  <c r="F117" i="13"/>
  <c r="F32" i="15"/>
  <c r="AI77" i="13"/>
  <c r="AI81" i="13"/>
  <c r="AF141" i="13"/>
  <c r="P41" i="13"/>
  <c r="P118" i="13"/>
  <c r="W41" i="13"/>
  <c r="BF63" i="13"/>
  <c r="BF141" i="13"/>
  <c r="BG141" i="13" s="1"/>
  <c r="AO108" i="13"/>
  <c r="AP108" i="13" s="1"/>
  <c r="K145" i="13"/>
  <c r="L145" i="13" s="1"/>
  <c r="K72" i="15"/>
  <c r="K70" i="15"/>
  <c r="K143" i="13"/>
  <c r="L143" i="13" s="1"/>
  <c r="K136" i="13"/>
  <c r="L136" i="13" s="1"/>
  <c r="K63" i="15"/>
  <c r="K74" i="15"/>
  <c r="K147" i="13"/>
  <c r="L147" i="13" s="1"/>
  <c r="K69" i="15"/>
  <c r="K142" i="13"/>
  <c r="L142" i="13" s="1"/>
  <c r="CP77" i="13"/>
  <c r="CP81" i="13"/>
  <c r="DD63" i="13"/>
  <c r="DD32" i="13"/>
  <c r="K73" i="15"/>
  <c r="K146" i="13"/>
  <c r="L146" i="13" s="1"/>
  <c r="Y81" i="13"/>
  <c r="Y77" i="13"/>
  <c r="CT63" i="13"/>
  <c r="CT141" i="13"/>
  <c r="CU141" i="13" s="1"/>
  <c r="CJ117" i="13"/>
  <c r="CK117" i="13" s="1"/>
  <c r="CJ32" i="13"/>
  <c r="AF41" i="13"/>
  <c r="AE63" i="13" l="1"/>
  <c r="AE150" i="13" s="1"/>
  <c r="AF150" i="13" s="1"/>
  <c r="DC41" i="13"/>
  <c r="L63" i="13"/>
  <c r="L77" i="15" s="1"/>
  <c r="L85" i="15" s="1"/>
  <c r="L95" i="15" s="1"/>
  <c r="BZ41" i="13"/>
  <c r="BZ81" i="13" s="1"/>
  <c r="G71" i="13"/>
  <c r="G85" i="15" s="1"/>
  <c r="BF41" i="13"/>
  <c r="BF127" i="13" s="1"/>
  <c r="BR81" i="13"/>
  <c r="F32" i="13"/>
  <c r="F33" i="15" s="1"/>
  <c r="CX81" i="13"/>
  <c r="CX77" i="13"/>
  <c r="BK81" i="13"/>
  <c r="T71" i="13"/>
  <c r="U71" i="13" s="1"/>
  <c r="U158" i="13" s="1"/>
  <c r="V158" i="13" s="1"/>
  <c r="J84" i="15"/>
  <c r="J41" i="15"/>
  <c r="AN150" i="13"/>
  <c r="I41" i="13"/>
  <c r="I42" i="15" s="1"/>
  <c r="I33" i="15"/>
  <c r="I44" i="15" s="1"/>
  <c r="BZ150" i="13"/>
  <c r="AJ77" i="13"/>
  <c r="CJ71" i="13"/>
  <c r="CJ158" i="13" s="1"/>
  <c r="AO150" i="13"/>
  <c r="CK150" i="13"/>
  <c r="BP115" i="13"/>
  <c r="BQ115" i="13" s="1"/>
  <c r="BP28" i="13"/>
  <c r="BP114" i="13" s="1"/>
  <c r="CS26" i="13"/>
  <c r="BJ71" i="13"/>
  <c r="CI71" i="13"/>
  <c r="BU77" i="13"/>
  <c r="BY71" i="13"/>
  <c r="BR77" i="13"/>
  <c r="M32" i="13"/>
  <c r="M41" i="13" s="1"/>
  <c r="M77" i="13" s="1"/>
  <c r="BY41" i="13"/>
  <c r="BY127" i="13" s="1"/>
  <c r="BY150" i="13"/>
  <c r="BJ41" i="13"/>
  <c r="BJ81" i="13" s="1"/>
  <c r="BO63" i="13"/>
  <c r="BV77" i="13"/>
  <c r="BL41" i="13"/>
  <c r="CA141" i="13"/>
  <c r="AJ81" i="13"/>
  <c r="Z81" i="13"/>
  <c r="AD41" i="13"/>
  <c r="AE41" i="13" s="1"/>
  <c r="AE71" i="13"/>
  <c r="AE158" i="13" s="1"/>
  <c r="AF158" i="13" s="1"/>
  <c r="M77" i="15"/>
  <c r="M85" i="15" s="1"/>
  <c r="M100" i="15" s="1"/>
  <c r="L133" i="13"/>
  <c r="G45" i="15"/>
  <c r="Q81" i="13"/>
  <c r="U63" i="13"/>
  <c r="CY77" i="13"/>
  <c r="CY81" i="13"/>
  <c r="K38" i="15"/>
  <c r="K41" i="15" s="1"/>
  <c r="K123" i="13"/>
  <c r="L123" i="13" s="1"/>
  <c r="U149" i="13"/>
  <c r="V149" i="13" s="1"/>
  <c r="K62" i="13"/>
  <c r="K149" i="13" s="1"/>
  <c r="L149" i="13" s="1"/>
  <c r="U141" i="13"/>
  <c r="V141" i="13" s="1"/>
  <c r="K54" i="13"/>
  <c r="K141" i="13" s="1"/>
  <c r="L141" i="13" s="1"/>
  <c r="E44" i="15"/>
  <c r="K61" i="15"/>
  <c r="K68" i="15" s="1"/>
  <c r="E42" i="15"/>
  <c r="E95" i="15" s="1"/>
  <c r="BP141" i="13"/>
  <c r="BQ41" i="13"/>
  <c r="E81" i="13"/>
  <c r="BC41" i="13"/>
  <c r="BE41" i="13" s="1"/>
  <c r="CS158" i="13"/>
  <c r="CN77" i="13"/>
  <c r="CI127" i="13"/>
  <c r="CE77" i="13"/>
  <c r="CE81" i="13"/>
  <c r="O77" i="13"/>
  <c r="BE158" i="13"/>
  <c r="CF77" i="13"/>
  <c r="BU81" i="13"/>
  <c r="CN81" i="13"/>
  <c r="Z77" i="13"/>
  <c r="BO149" i="13"/>
  <c r="J76" i="15"/>
  <c r="BE118" i="13"/>
  <c r="BG118" i="13" s="1"/>
  <c r="BP149" i="13"/>
  <c r="F23" i="15"/>
  <c r="F45" i="15" s="1"/>
  <c r="CA118" i="13"/>
  <c r="BP63" i="13"/>
  <c r="W77" i="13"/>
  <c r="AE32" i="13"/>
  <c r="F46" i="15"/>
  <c r="BL71" i="13"/>
  <c r="J68" i="15"/>
  <c r="BO141" i="13"/>
  <c r="F150" i="13"/>
  <c r="F71" i="13"/>
  <c r="F77" i="15"/>
  <c r="BA81" i="13"/>
  <c r="BA77" i="13"/>
  <c r="W163" i="13"/>
  <c r="W81" i="13"/>
  <c r="P127" i="13"/>
  <c r="P77" i="13"/>
  <c r="P81" i="13"/>
  <c r="K154" i="13"/>
  <c r="L154" i="13" s="1"/>
  <c r="K81" i="15"/>
  <c r="K70" i="13"/>
  <c r="K84" i="15" s="1"/>
  <c r="BF71" i="13"/>
  <c r="BF158" i="13" s="1"/>
  <c r="BF150" i="13"/>
  <c r="BG150" i="13" s="1"/>
  <c r="AF163" i="13"/>
  <c r="AF77" i="13"/>
  <c r="AF81" i="13"/>
  <c r="CJ118" i="13"/>
  <c r="CK118" i="13" s="1"/>
  <c r="CJ41" i="13"/>
  <c r="K152" i="13"/>
  <c r="L152" i="13" s="1"/>
  <c r="K79" i="15"/>
  <c r="CT150" i="13"/>
  <c r="CU150" i="13" s="1"/>
  <c r="CT71" i="13"/>
  <c r="CT158" i="13" s="1"/>
  <c r="DD41" i="13"/>
  <c r="DD71" i="13"/>
  <c r="K126" i="13"/>
  <c r="L126" i="13" s="1"/>
  <c r="K71" i="15"/>
  <c r="K76" i="15" s="1"/>
  <c r="AN158" i="13"/>
  <c r="AP158" i="13" s="1"/>
  <c r="L71" i="13" l="1"/>
  <c r="L100" i="15" s="1"/>
  <c r="BZ163" i="13"/>
  <c r="BZ127" i="13"/>
  <c r="CA127" i="13" s="1"/>
  <c r="BZ77" i="13"/>
  <c r="F118" i="13"/>
  <c r="F41" i="13"/>
  <c r="F127" i="13" s="1"/>
  <c r="AE118" i="13"/>
  <c r="AF118" i="13" s="1"/>
  <c r="BL77" i="13"/>
  <c r="J63" i="13"/>
  <c r="J71" i="13" s="1"/>
  <c r="U150" i="13"/>
  <c r="V150" i="13" s="1"/>
  <c r="K63" i="13"/>
  <c r="K77" i="15" s="1"/>
  <c r="M95" i="15"/>
  <c r="AP150" i="13"/>
  <c r="CA150" i="13"/>
  <c r="M81" i="13"/>
  <c r="M101" i="15"/>
  <c r="CS25" i="13"/>
  <c r="BO71" i="13"/>
  <c r="BO158" i="13" s="1"/>
  <c r="BJ77" i="13"/>
  <c r="DD81" i="13"/>
  <c r="DD77" i="13"/>
  <c r="DC77" i="13"/>
  <c r="DC81" i="13"/>
  <c r="BQ141" i="13"/>
  <c r="AD77" i="13"/>
  <c r="AD127" i="13"/>
  <c r="AD81" i="13"/>
  <c r="BP71" i="13"/>
  <c r="BP158" i="13" s="1"/>
  <c r="BQ77" i="13"/>
  <c r="BQ163" i="13"/>
  <c r="BQ81" i="13"/>
  <c r="BG158" i="13"/>
  <c r="BY77" i="13"/>
  <c r="BY158" i="13"/>
  <c r="CA158" i="13" s="1"/>
  <c r="BY81" i="13"/>
  <c r="BQ149" i="13"/>
  <c r="BP150" i="13"/>
  <c r="CU158" i="13"/>
  <c r="BL81" i="13"/>
  <c r="F44" i="15"/>
  <c r="F158" i="13"/>
  <c r="F85" i="15"/>
  <c r="F100" i="15" s="1"/>
  <c r="BO150" i="13"/>
  <c r="CI158" i="13"/>
  <c r="CK158" i="13" s="1"/>
  <c r="CI77" i="13"/>
  <c r="CI81" i="13"/>
  <c r="BE81" i="13"/>
  <c r="BE127" i="13"/>
  <c r="BG127" i="13" s="1"/>
  <c r="BE77" i="13"/>
  <c r="BF163" i="13"/>
  <c r="AE127" i="13"/>
  <c r="AE163" i="13"/>
  <c r="AE81" i="13"/>
  <c r="AE77" i="13"/>
  <c r="CJ127" i="13"/>
  <c r="CK127" i="13" s="1"/>
  <c r="CJ77" i="13"/>
  <c r="CJ81" i="13"/>
  <c r="CJ163" i="13"/>
  <c r="BF77" i="13"/>
  <c r="BF81" i="13"/>
  <c r="K157" i="13"/>
  <c r="L157" i="13" s="1"/>
  <c r="F81" i="13" l="1"/>
  <c r="F42" i="15"/>
  <c r="F101" i="15" s="1"/>
  <c r="CS24" i="13"/>
  <c r="BQ158" i="13"/>
  <c r="AF127" i="13"/>
  <c r="BQ150" i="13"/>
  <c r="K71" i="13"/>
  <c r="K158" i="13" s="1"/>
  <c r="L158" i="13" s="1"/>
  <c r="K150" i="13"/>
  <c r="L150" i="13" s="1"/>
  <c r="J77" i="15"/>
  <c r="K85" i="15"/>
  <c r="F95" i="15" l="1"/>
  <c r="CS23" i="13"/>
  <c r="K100" i="15"/>
  <c r="G78" i="13"/>
  <c r="J85" i="15"/>
  <c r="G30" i="15"/>
  <c r="G28" i="13" l="1"/>
  <c r="G29" i="15" s="1"/>
  <c r="AN115" i="13"/>
  <c r="G31" i="13"/>
  <c r="CS21" i="13" l="1"/>
  <c r="G32" i="13"/>
  <c r="AN114" i="13"/>
  <c r="G32" i="15"/>
  <c r="G46" i="15" s="1"/>
  <c r="AO115" i="13"/>
  <c r="AP115" i="13" s="1"/>
  <c r="AN117" i="13" l="1"/>
  <c r="CS20" i="13"/>
  <c r="G41" i="13"/>
  <c r="AN118" i="13"/>
  <c r="AO114" i="13"/>
  <c r="AP114" i="13" s="1"/>
  <c r="G33" i="15"/>
  <c r="G44" i="15" s="1"/>
  <c r="AK81" i="13" l="1"/>
  <c r="AK77" i="13"/>
  <c r="CS19" i="13"/>
  <c r="AO117" i="13"/>
  <c r="AP117" i="13" s="1"/>
  <c r="AN81" i="13"/>
  <c r="AN127" i="13"/>
  <c r="AN77" i="13"/>
  <c r="G81" i="13"/>
  <c r="G42" i="15"/>
  <c r="CS18" i="13" l="1"/>
  <c r="AO127" i="13"/>
  <c r="AP127" i="13" s="1"/>
  <c r="AO118" i="13"/>
  <c r="AP118" i="13" s="1"/>
  <c r="AO81" i="13" l="1"/>
  <c r="CS17" i="13"/>
  <c r="AO77" i="13"/>
  <c r="AO163" i="13"/>
  <c r="H30" i="13"/>
  <c r="H31" i="15" s="1"/>
  <c r="J30" i="13"/>
  <c r="J31" i="15" s="1"/>
  <c r="R10" i="13"/>
  <c r="H29" i="13"/>
  <c r="H30" i="15" s="1"/>
  <c r="U27" i="13"/>
  <c r="U113" i="13" s="1"/>
  <c r="V113" i="13" s="1"/>
  <c r="U20" i="13"/>
  <c r="U103" i="13"/>
  <c r="V103" i="13" s="1"/>
  <c r="U100" i="13"/>
  <c r="V100" i="13" s="1"/>
  <c r="U28" i="13"/>
  <c r="U114" i="13" s="1"/>
  <c r="V114" i="13" s="1"/>
  <c r="CS16" i="13" l="1"/>
  <c r="R22" i="13"/>
  <c r="T10" i="13"/>
  <c r="U10" i="13" s="1"/>
  <c r="U26" i="13"/>
  <c r="U112" i="13" s="1"/>
  <c r="V112" i="13" s="1"/>
  <c r="U24" i="13"/>
  <c r="U110" i="13" s="1"/>
  <c r="V110" i="13" s="1"/>
  <c r="U106" i="13"/>
  <c r="V106" i="13" s="1"/>
  <c r="U30" i="13"/>
  <c r="K30" i="13" s="1"/>
  <c r="K31" i="15" s="1"/>
  <c r="K28" i="13"/>
  <c r="K114" i="13" s="1"/>
  <c r="L114" i="13" s="1"/>
  <c r="K12" i="13"/>
  <c r="U23" i="13"/>
  <c r="J29" i="13"/>
  <c r="J30" i="15" s="1"/>
  <c r="U29" i="13"/>
  <c r="U19" i="13"/>
  <c r="U21" i="13"/>
  <c r="U15" i="13"/>
  <c r="U25" i="13"/>
  <c r="K116" i="13" l="1"/>
  <c r="L116" i="13" s="1"/>
  <c r="T22" i="13"/>
  <c r="U116" i="13"/>
  <c r="V116" i="13" s="1"/>
  <c r="CS15" i="13"/>
  <c r="U98" i="13"/>
  <c r="V98" i="13" s="1"/>
  <c r="U104" i="13"/>
  <c r="V104" i="13" s="1"/>
  <c r="U102" i="13"/>
  <c r="V102" i="13" s="1"/>
  <c r="U109" i="13"/>
  <c r="V109" i="13" s="1"/>
  <c r="R32" i="13"/>
  <c r="K13" i="15"/>
  <c r="K98" i="13"/>
  <c r="L98" i="13" s="1"/>
  <c r="U99" i="13"/>
  <c r="V99" i="13" s="1"/>
  <c r="K13" i="13"/>
  <c r="U111" i="13"/>
  <c r="V111" i="13" s="1"/>
  <c r="U101" i="13"/>
  <c r="V101" i="13" s="1"/>
  <c r="U105" i="13"/>
  <c r="V105" i="13" s="1"/>
  <c r="U97" i="13"/>
  <c r="V97" i="13" s="1"/>
  <c r="U107" i="13"/>
  <c r="V107" i="13" s="1"/>
  <c r="U115" i="13"/>
  <c r="V115" i="13" s="1"/>
  <c r="K29" i="13"/>
  <c r="U31" i="13"/>
  <c r="T32" i="13" l="1"/>
  <c r="CS14" i="13"/>
  <c r="R41" i="13"/>
  <c r="T41" i="13" s="1"/>
  <c r="U117" i="13"/>
  <c r="V117" i="13" s="1"/>
  <c r="K30" i="15"/>
  <c r="K29" i="15" s="1"/>
  <c r="K115" i="13"/>
  <c r="L115" i="13" s="1"/>
  <c r="K14" i="15"/>
  <c r="K99" i="13"/>
  <c r="L99" i="13" s="1"/>
  <c r="T81" i="13" l="1"/>
  <c r="T77" i="13"/>
  <c r="CS13" i="13"/>
  <c r="CS99" i="13" s="1"/>
  <c r="CU99" i="13" s="1"/>
  <c r="CS109" i="13"/>
  <c r="CS105" i="13"/>
  <c r="BO20" i="13"/>
  <c r="BO106" i="13" s="1"/>
  <c r="BO12" i="13"/>
  <c r="CS101" i="13"/>
  <c r="CS114" i="13"/>
  <c r="CU114" i="13" s="1"/>
  <c r="BO17" i="13"/>
  <c r="BO16" i="13"/>
  <c r="BO102" i="13" s="1"/>
  <c r="BO26" i="13"/>
  <c r="H28" i="13"/>
  <c r="H29" i="15" s="1"/>
  <c r="H25" i="13"/>
  <c r="H26" i="15" s="1"/>
  <c r="BO25" i="13"/>
  <c r="H28" i="15"/>
  <c r="BO27" i="13"/>
  <c r="BO21" i="13"/>
  <c r="J21" i="13" s="1"/>
  <c r="J22" i="15" s="1"/>
  <c r="BO24" i="13"/>
  <c r="BO110" i="13" s="1"/>
  <c r="H14" i="13"/>
  <c r="H15" i="15" s="1"/>
  <c r="BO14" i="13"/>
  <c r="BO100" i="13" s="1"/>
  <c r="BO18" i="13"/>
  <c r="J18" i="13" s="1"/>
  <c r="H15" i="13"/>
  <c r="H16" i="15" s="1"/>
  <c r="CS113" i="13"/>
  <c r="CT27" i="13"/>
  <c r="CT113" i="13" s="1"/>
  <c r="CS104" i="13"/>
  <c r="CS102" i="13"/>
  <c r="CT16" i="13"/>
  <c r="CS100" i="13"/>
  <c r="CT14" i="13"/>
  <c r="CT100" i="13" s="1"/>
  <c r="CT26" i="13"/>
  <c r="CS106" i="13"/>
  <c r="CT20" i="13"/>
  <c r="CT106" i="13" s="1"/>
  <c r="CS107" i="13"/>
  <c r="CT21" i="13"/>
  <c r="CT107" i="13" s="1"/>
  <c r="CS103" i="13"/>
  <c r="CT17" i="13"/>
  <c r="CT103" i="13" s="1"/>
  <c r="CS111" i="13"/>
  <c r="CT25" i="13"/>
  <c r="CS110" i="13"/>
  <c r="CT24" i="13"/>
  <c r="J19" i="15" l="1"/>
  <c r="BO112" i="13"/>
  <c r="J26" i="13"/>
  <c r="J27" i="15" s="1"/>
  <c r="BO15" i="13"/>
  <c r="J16" i="13"/>
  <c r="J17" i="15" s="1"/>
  <c r="J20" i="13"/>
  <c r="J21" i="15" s="1"/>
  <c r="H16" i="13"/>
  <c r="H17" i="15" s="1"/>
  <c r="H12" i="13"/>
  <c r="H13" i="15" s="1"/>
  <c r="CS12" i="13"/>
  <c r="CS98" i="13" s="1"/>
  <c r="CU98" i="13" s="1"/>
  <c r="BO28" i="13"/>
  <c r="J28" i="13" s="1"/>
  <c r="J29" i="15" s="1"/>
  <c r="BO107" i="13"/>
  <c r="J24" i="13"/>
  <c r="J25" i="15" s="1"/>
  <c r="H19" i="15"/>
  <c r="H21" i="13"/>
  <c r="H22" i="15" s="1"/>
  <c r="CU106" i="13"/>
  <c r="CU113" i="13"/>
  <c r="CT23" i="13"/>
  <c r="CT110" i="13"/>
  <c r="CU110" i="13" s="1"/>
  <c r="BP24" i="13"/>
  <c r="CT112" i="13"/>
  <c r="BP26" i="13"/>
  <c r="CS117" i="13"/>
  <c r="CT111" i="13"/>
  <c r="CU111" i="13" s="1"/>
  <c r="BP25" i="13"/>
  <c r="CT15" i="13"/>
  <c r="CT101" i="13" s="1"/>
  <c r="CU101" i="13" s="1"/>
  <c r="CT102" i="13"/>
  <c r="CU102" i="13" s="1"/>
  <c r="J27" i="13"/>
  <c r="J28" i="15" s="1"/>
  <c r="BO113" i="13"/>
  <c r="BO98" i="13"/>
  <c r="BQ98" i="13" s="1"/>
  <c r="J12" i="13"/>
  <c r="J13" i="15" s="1"/>
  <c r="J14" i="13"/>
  <c r="J15" i="15" s="1"/>
  <c r="CS112" i="13"/>
  <c r="CT19" i="13"/>
  <c r="CT105" i="13" s="1"/>
  <c r="CU105" i="13" s="1"/>
  <c r="BP17" i="13"/>
  <c r="CU103" i="13"/>
  <c r="BP21" i="13"/>
  <c r="CU107" i="13"/>
  <c r="BP20" i="13"/>
  <c r="BP14" i="13"/>
  <c r="CU100" i="13"/>
  <c r="BP16" i="13"/>
  <c r="CT18" i="13"/>
  <c r="BP27" i="13"/>
  <c r="H19" i="13"/>
  <c r="H20" i="15" s="1"/>
  <c r="BO19" i="13"/>
  <c r="H23" i="13"/>
  <c r="H24" i="15" s="1"/>
  <c r="BO23" i="13"/>
  <c r="J23" i="13" s="1"/>
  <c r="BO111" i="13"/>
  <c r="J25" i="13"/>
  <c r="J26" i="15" s="1"/>
  <c r="BO104" i="13"/>
  <c r="BO103" i="13"/>
  <c r="J17" i="13"/>
  <c r="J18" i="15" s="1"/>
  <c r="BO13" i="13"/>
  <c r="H13" i="13"/>
  <c r="H14" i="15" s="1"/>
  <c r="H17" i="13"/>
  <c r="H18" i="15" s="1"/>
  <c r="H20" i="13"/>
  <c r="H21" i="15" s="1"/>
  <c r="H24" i="13"/>
  <c r="H25" i="15" s="1"/>
  <c r="H26" i="13"/>
  <c r="H27" i="15" s="1"/>
  <c r="J15" i="13" l="1"/>
  <c r="J16" i="15" s="1"/>
  <c r="BO101" i="13"/>
  <c r="CS11" i="13"/>
  <c r="CQ10" i="13"/>
  <c r="CQ22" i="13" s="1"/>
  <c r="BO114" i="13"/>
  <c r="BQ114" i="13" s="1"/>
  <c r="CU112" i="13"/>
  <c r="J24" i="15"/>
  <c r="BO109" i="13"/>
  <c r="BO105" i="13"/>
  <c r="J19" i="13"/>
  <c r="J20" i="15" s="1"/>
  <c r="BP113" i="13"/>
  <c r="BQ113" i="13" s="1"/>
  <c r="K27" i="13"/>
  <c r="BP102" i="13"/>
  <c r="BQ102" i="13" s="1"/>
  <c r="BP15" i="13"/>
  <c r="K16" i="13"/>
  <c r="BP100" i="13"/>
  <c r="BQ100" i="13" s="1"/>
  <c r="K14" i="13"/>
  <c r="BP111" i="13"/>
  <c r="BQ111" i="13" s="1"/>
  <c r="K25" i="13"/>
  <c r="BO99" i="13"/>
  <c r="BQ99" i="13" s="1"/>
  <c r="J13" i="13"/>
  <c r="J14" i="15" s="1"/>
  <c r="CT104" i="13"/>
  <c r="CU104" i="13" s="1"/>
  <c r="BP18" i="13"/>
  <c r="K18" i="13" s="1"/>
  <c r="BP106" i="13"/>
  <c r="BQ106" i="13" s="1"/>
  <c r="BP19" i="13"/>
  <c r="K20" i="13"/>
  <c r="BP107" i="13"/>
  <c r="BQ107" i="13" s="1"/>
  <c r="K21" i="13"/>
  <c r="BP103" i="13"/>
  <c r="BQ103" i="13" s="1"/>
  <c r="K17" i="13"/>
  <c r="H31" i="13"/>
  <c r="H32" i="15" s="1"/>
  <c r="H46" i="15" s="1"/>
  <c r="BO31" i="13"/>
  <c r="J31" i="13" s="1"/>
  <c r="BP112" i="13"/>
  <c r="BQ112" i="13" s="1"/>
  <c r="K26" i="13"/>
  <c r="BP110" i="13"/>
  <c r="BQ110" i="13" s="1"/>
  <c r="BP23" i="13"/>
  <c r="K24" i="13"/>
  <c r="CT31" i="13"/>
  <c r="CT117" i="13" s="1"/>
  <c r="CU117" i="13" s="1"/>
  <c r="CT109" i="13"/>
  <c r="CU109" i="13" s="1"/>
  <c r="CQ32" i="13" l="1"/>
  <c r="BM22" i="13"/>
  <c r="H22" i="13" s="1"/>
  <c r="CS10" i="13"/>
  <c r="CS96" i="13" s="1"/>
  <c r="BO11" i="13"/>
  <c r="BM10" i="13"/>
  <c r="H11" i="13"/>
  <c r="H12" i="15" s="1"/>
  <c r="CS97" i="13"/>
  <c r="CT11" i="13"/>
  <c r="K25" i="15"/>
  <c r="K110" i="13"/>
  <c r="L110" i="13" s="1"/>
  <c r="BO117" i="13"/>
  <c r="J32" i="15"/>
  <c r="J46" i="15" s="1"/>
  <c r="BP105" i="13"/>
  <c r="K19" i="13"/>
  <c r="K105" i="13" s="1"/>
  <c r="L105" i="13" s="1"/>
  <c r="BP104" i="13"/>
  <c r="BQ104" i="13" s="1"/>
  <c r="K26" i="15"/>
  <c r="K111" i="13"/>
  <c r="L111" i="13" s="1"/>
  <c r="K15" i="15"/>
  <c r="K100" i="13"/>
  <c r="L100" i="13" s="1"/>
  <c r="K102" i="13"/>
  <c r="L102" i="13" s="1"/>
  <c r="K17" i="15"/>
  <c r="BQ105" i="13"/>
  <c r="BP109" i="13"/>
  <c r="BQ109" i="13" s="1"/>
  <c r="K23" i="13"/>
  <c r="K109" i="13" s="1"/>
  <c r="L109" i="13" s="1"/>
  <c r="BP31" i="13"/>
  <c r="K112" i="13"/>
  <c r="L112" i="13" s="1"/>
  <c r="K27" i="15"/>
  <c r="K103" i="13"/>
  <c r="L103" i="13" s="1"/>
  <c r="K18" i="15"/>
  <c r="K107" i="13"/>
  <c r="L107" i="13" s="1"/>
  <c r="K22" i="15"/>
  <c r="K106" i="13"/>
  <c r="L106" i="13" s="1"/>
  <c r="K21" i="15"/>
  <c r="BP101" i="13"/>
  <c r="BQ101" i="13" s="1"/>
  <c r="K15" i="13"/>
  <c r="K101" i="13" s="1"/>
  <c r="L101" i="13" s="1"/>
  <c r="K28" i="15"/>
  <c r="K113" i="13"/>
  <c r="L113" i="13" s="1"/>
  <c r="K20" i="15" l="1"/>
  <c r="CQ41" i="13"/>
  <c r="BM41" i="13" s="1"/>
  <c r="BM32" i="13"/>
  <c r="CS22" i="13"/>
  <c r="CS108" i="13" s="1"/>
  <c r="CT10" i="13"/>
  <c r="CT97" i="13"/>
  <c r="CU97" i="13" s="1"/>
  <c r="BP11" i="13"/>
  <c r="BO97" i="13"/>
  <c r="J11" i="13"/>
  <c r="J12" i="15" s="1"/>
  <c r="BO10" i="13"/>
  <c r="H10" i="13"/>
  <c r="H11" i="15" s="1"/>
  <c r="K31" i="13"/>
  <c r="K117" i="13" s="1"/>
  <c r="L117" i="13" s="1"/>
  <c r="BP117" i="13"/>
  <c r="BQ117" i="13" s="1"/>
  <c r="K16" i="15"/>
  <c r="K104" i="13"/>
  <c r="L104" i="13" s="1"/>
  <c r="K19" i="15"/>
  <c r="K24" i="15"/>
  <c r="K32" i="15" s="1"/>
  <c r="H32" i="13" l="1"/>
  <c r="H41" i="13" s="1"/>
  <c r="BO22" i="13"/>
  <c r="J22" i="13" s="1"/>
  <c r="H23" i="15"/>
  <c r="H45" i="15" s="1"/>
  <c r="CS32" i="13"/>
  <c r="CS118" i="13" s="1"/>
  <c r="J10" i="13"/>
  <c r="J11" i="15" s="1"/>
  <c r="BO96" i="13"/>
  <c r="K11" i="13"/>
  <c r="BP97" i="13"/>
  <c r="BQ97" i="13" s="1"/>
  <c r="BP10" i="13"/>
  <c r="CT96" i="13"/>
  <c r="CU96" i="13" s="1"/>
  <c r="CT22" i="13"/>
  <c r="BO32" i="13" l="1"/>
  <c r="J32" i="13" s="1"/>
  <c r="J41" i="13" s="1"/>
  <c r="CS41" i="13"/>
  <c r="BO41" i="13"/>
  <c r="BO108" i="13"/>
  <c r="J23" i="15"/>
  <c r="J45" i="15" s="1"/>
  <c r="CT32" i="13"/>
  <c r="CT108" i="13"/>
  <c r="CU108" i="13" s="1"/>
  <c r="BP96" i="13"/>
  <c r="BQ96" i="13" s="1"/>
  <c r="BP22" i="13"/>
  <c r="K12" i="15"/>
  <c r="K11" i="15" s="1"/>
  <c r="K23" i="15" s="1"/>
  <c r="K33" i="15" s="1"/>
  <c r="K42" i="15" s="1"/>
  <c r="K95" i="15" s="1"/>
  <c r="K97" i="13"/>
  <c r="L97" i="13" s="1"/>
  <c r="CS81" i="13" l="1"/>
  <c r="CS127" i="13"/>
  <c r="CS77" i="13"/>
  <c r="H33" i="15"/>
  <c r="H44" i="15" s="1"/>
  <c r="H42" i="15"/>
  <c r="BO81" i="13"/>
  <c r="BO77" i="13"/>
  <c r="BO127" i="13"/>
  <c r="BO118" i="13"/>
  <c r="BP108" i="13"/>
  <c r="BQ108" i="13" s="1"/>
  <c r="BP32" i="13"/>
  <c r="CT118" i="13"/>
  <c r="CU118" i="13" s="1"/>
  <c r="CT41" i="13"/>
  <c r="J42" i="15" l="1"/>
  <c r="J33" i="15"/>
  <c r="J44" i="15" s="1"/>
  <c r="CT77" i="13"/>
  <c r="CT81" i="13"/>
  <c r="CT127" i="13"/>
  <c r="CU127" i="13" s="1"/>
  <c r="CT163" i="13"/>
  <c r="BP118" i="13"/>
  <c r="BQ118" i="13" s="1"/>
  <c r="BP41" i="13"/>
  <c r="BP163" i="13" l="1"/>
  <c r="BP127" i="13"/>
  <c r="BQ127" i="13" s="1"/>
  <c r="BP77" i="13"/>
  <c r="BP81" i="13"/>
  <c r="L10" i="13"/>
  <c r="U96" i="13"/>
  <c r="V96" i="13" s="1"/>
  <c r="V22" i="13"/>
  <c r="L22" i="13" l="1"/>
  <c r="U22" i="13"/>
  <c r="K10" i="13"/>
  <c r="K96" i="13" s="1"/>
  <c r="L96" i="13" s="1"/>
  <c r="V32" i="13"/>
  <c r="L32" i="13" s="1"/>
  <c r="U108" i="13" l="1"/>
  <c r="V108" i="13" s="1"/>
  <c r="K22" i="13"/>
  <c r="K108" i="13" s="1"/>
  <c r="L108" i="13" s="1"/>
  <c r="V41" i="13"/>
  <c r="L41" i="13"/>
  <c r="U32" i="13"/>
  <c r="K32" i="13" s="1"/>
  <c r="L77" i="13" l="1"/>
  <c r="L101" i="15"/>
  <c r="U118" i="13"/>
  <c r="V118" i="13" s="1"/>
  <c r="V163" i="13"/>
  <c r="V81" i="13"/>
  <c r="V77" i="13"/>
  <c r="U41" i="13"/>
  <c r="U81" i="13" l="1"/>
  <c r="U77" i="13"/>
  <c r="U127" i="13"/>
  <c r="V127" i="13" s="1"/>
  <c r="U163" i="13"/>
  <c r="K118" i="13"/>
  <c r="L118" i="13" s="1"/>
  <c r="K41" i="13"/>
  <c r="K77" i="13" l="1"/>
  <c r="K127" i="13"/>
  <c r="L127" i="13" s="1"/>
</calcChain>
</file>

<file path=xl/sharedStrings.xml><?xml version="1.0" encoding="utf-8"?>
<sst xmlns="http://schemas.openxmlformats.org/spreadsheetml/2006/main" count="435" uniqueCount="128">
  <si>
    <t>Dologi kiadások</t>
  </si>
  <si>
    <t>KIADÁSOK</t>
  </si>
  <si>
    <t>BEVÉTELEK</t>
  </si>
  <si>
    <t>Ellátottak pénzbeli juttatásai</t>
  </si>
  <si>
    <t>BEVÉTELEK MINDÖSSZESEN</t>
  </si>
  <si>
    <t>Egyéb működési célú kiadások</t>
  </si>
  <si>
    <t>KIADÁSOK MINDÖSSZESEN</t>
  </si>
  <si>
    <t>Személyi juttatások</t>
  </si>
  <si>
    <t>Munkaadókat terhelő járulékok és szociális hozzájár. adó</t>
  </si>
  <si>
    <t>elvonások és befizetések</t>
  </si>
  <si>
    <t>tartalékok</t>
  </si>
  <si>
    <t>Beruházások</t>
  </si>
  <si>
    <t>Felújítások</t>
  </si>
  <si>
    <t>Egyéb felhalmozási célú kiadások</t>
  </si>
  <si>
    <t>Finanszírozási kiadások</t>
  </si>
  <si>
    <t>elvonások és befizetések bevételei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</si>
  <si>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</si>
  <si>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</si>
  <si>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</si>
  <si>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</si>
  <si>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</si>
  <si>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</si>
  <si>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Működési kiadások összesen (1+…+5)</t>
  </si>
  <si>
    <t>hitelek, kölcsönök törlesztése</t>
  </si>
  <si>
    <t>értékpapírok vásárlása</t>
  </si>
  <si>
    <t>pénzeszközök betétként való elhelyezése</t>
  </si>
  <si>
    <t>helyi önkormányzatok működési támogatásai</t>
  </si>
  <si>
    <t>helyi önkormányzatok felhalmozási támogatásai</t>
  </si>
  <si>
    <t>KÖLTSÉGVETÉSI KIADÁSOK ÖSSZESEN</t>
  </si>
  <si>
    <t>FINANSZÍROZÁSI KIADÁSOK ÖSSZESEN</t>
  </si>
  <si>
    <t>értékpapírok kibocsátása, beváltása, értékesítése</t>
  </si>
  <si>
    <t>FINANSZÍROZÁSI BEVÉTELEK ÖSSZESEN</t>
  </si>
  <si>
    <t>KÖLTSÉGVETÉSI BEVÉTELEK ÖSSZESEN</t>
  </si>
  <si>
    <t>betét megszüntetése, visszautalása</t>
  </si>
  <si>
    <t>államháztartáson belüli megelőlegezések visszafizetése</t>
  </si>
  <si>
    <t>ELŐIRÁNYZATOK MEGNEVEZÉSE</t>
  </si>
  <si>
    <t>ZUGLÓI INTÉZMÉNYGAZDÁLKODÁSI KÖZPONT</t>
  </si>
  <si>
    <t>KERÜLET ÖSSZESEN (KONSZOLIDÁLT)</t>
  </si>
  <si>
    <t>irányító szervi támogatás folyósítása (kerület összesenből kihagyva duplázódás miatt-konszolidálás)</t>
  </si>
  <si>
    <t>irányító szervi támogatás (kerület összesenből kihagyva duplázódás miatt-konszolidálás)</t>
  </si>
  <si>
    <t>kötelező</t>
  </si>
  <si>
    <t>adatok eFt-ban</t>
  </si>
  <si>
    <t>Költségvetési egyenleg</t>
  </si>
  <si>
    <t>Működési egyenleg (finanszírozási műveletekkel  együtt)</t>
  </si>
  <si>
    <t>Felhalmozási egyenleg (finanszírozási műveletekkel  együtt)</t>
  </si>
  <si>
    <t>2. Cím</t>
  </si>
  <si>
    <t>3. Cím</t>
  </si>
  <si>
    <t>4. Cím</t>
  </si>
  <si>
    <t>5. Cím</t>
  </si>
  <si>
    <t>6. Cím</t>
  </si>
  <si>
    <t>7. Cím</t>
  </si>
  <si>
    <t>8. Cím</t>
  </si>
  <si>
    <t>9. Cím</t>
  </si>
  <si>
    <t>1. Cím</t>
  </si>
  <si>
    <t>Irányítószervi támogatás összesen:</t>
  </si>
  <si>
    <t xml:space="preserve"> - irányítószervi támogatásból állami  támogatás</t>
  </si>
  <si>
    <t xml:space="preserve"> - irányítószervi támogatásból önkormányzati támogatás</t>
  </si>
  <si>
    <t>bevétel kiadás viszonya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</si>
  <si>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</si>
  <si>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</si>
  <si>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</si>
  <si>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</si>
  <si>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</si>
  <si>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</si>
  <si>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</si>
  <si>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</si>
  <si>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</si>
  <si>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</si>
  <si>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10.</t>
  </si>
  <si>
    <t>a)</t>
  </si>
  <si>
    <t>b)</t>
  </si>
  <si>
    <t>c)</t>
  </si>
  <si>
    <t>d)</t>
  </si>
  <si>
    <t>e)</t>
  </si>
  <si>
    <t>f)</t>
  </si>
  <si>
    <t>önként vállalt</t>
  </si>
  <si>
    <t>állam-           igazgatási</t>
  </si>
  <si>
    <t>Működési bevételek összesen (1+2+3+4)</t>
  </si>
  <si>
    <t>Felhalmozási bevételek összesen (6+7+8)</t>
  </si>
  <si>
    <t>Felhalmozási kiadások összesen (7+8+9)</t>
  </si>
  <si>
    <t>Működési célú támogatások államháztartáson belülről</t>
  </si>
  <si>
    <t>Működési célú támogatások államháztartáson  belülről</t>
  </si>
  <si>
    <t>Felhalmozási célú támogatások államháztartáson  belülről</t>
  </si>
  <si>
    <t>államháztartáson  belüli megelőlegezések bevétele</t>
  </si>
  <si>
    <t>Módosítás</t>
  </si>
  <si>
    <t>II. BUDAPEST FŐVÁROS XIV. KERÜLET ZUGLÓI POLGÁRMESTERI HIVATAL</t>
  </si>
  <si>
    <t>III. ZUGLÓI EGÉSZSÉGÜGYI SZOLGÁLAT</t>
  </si>
  <si>
    <t>IV. ZUGLÓI ÖNKORMÁNYZATI RENDÉSZET</t>
  </si>
  <si>
    <t>V. SZOCIÁLIS ÁGAZAT ÖSSZESEN</t>
  </si>
  <si>
    <t>VI. ZUGLÓI EGYESÍTETT BÖLCSŐDÉK</t>
  </si>
  <si>
    <t>VII. ZUGLÓI CSALÁD- ÉS GYERMEKJÓLÉTI KÖZPONT</t>
  </si>
  <si>
    <t>VIII. ZUGLÓI SZOCIÁLIS SZOLGÁLTATÓ KÖZPONT</t>
  </si>
  <si>
    <t xml:space="preserve">
Budapest Főváros XIV. Kerület Zugló Önkormányzata 
2020. évi bevételei és kiadásai intézményenként</t>
  </si>
  <si>
    <t>INTÉZMÉNY MEGNEVEZÉSE</t>
  </si>
  <si>
    <t>1. Módosítás</t>
  </si>
  <si>
    <t>visszatérítendő támogatás, kölcsön visszatérülése, igénybevétele államháztartáson belülről</t>
  </si>
  <si>
    <t>adók (helyi, központi átengedett)</t>
  </si>
  <si>
    <t>egyéb közhatalmi bevételek</t>
  </si>
  <si>
    <t>visszatérítendő támogatás, kölcsön visszatérülése államháztartáson kívűlről</t>
  </si>
  <si>
    <t>hitelek, kölcsönök felvétele (folyószámla hitelkeret)</t>
  </si>
  <si>
    <t>előző évek költségvetési maradványának igénybevétele</t>
  </si>
  <si>
    <t>Munkaadókat terhelő járulékok és szociális hozzájárulási adó</t>
  </si>
  <si>
    <t>visszatérítendő támogatás, kölcsön nyújtása, törlesztése államháztatáson belülre</t>
  </si>
  <si>
    <t>visszatérítendő támogatás, kölcsön nyújtása, törlesztése államháztartáson kívülre</t>
  </si>
  <si>
    <t>egyéb támogatás nyújtása államháztartáson kívülre</t>
  </si>
  <si>
    <t>visszatérítendő támogatás, kölcsön nyújtása törlesztése államháztartáson belülre</t>
  </si>
  <si>
    <t>egyéb támogatás nyújtása államháztartáson belülre</t>
  </si>
  <si>
    <t>egyéb támogatások bevételei államháztartáson belülről</t>
  </si>
  <si>
    <t>Felhalmozási célú támogatások államháztartáson belülről</t>
  </si>
  <si>
    <t>egyéb átvett pénzeszköz államháztartáson kívülről</t>
  </si>
  <si>
    <t>visszatérítendő támogatás, kölcsön visszatérülése államháztartáson kívülről</t>
  </si>
  <si>
    <t>I. BUDAPEST FŐVÁROS XIV. KERÜLET ZUGLÓ ÖNKORMÁNYZATA</t>
  </si>
  <si>
    <t>3.  Módosítás</t>
  </si>
  <si>
    <t>IX. ZUGLÓI EGYESÍTETT ÓVODA</t>
  </si>
  <si>
    <t>4. Módosítás</t>
  </si>
  <si>
    <t xml:space="preserve">4. Módosítás </t>
  </si>
  <si>
    <t>4.  Módosítás</t>
  </si>
  <si>
    <t>Előirányzat megnevezése</t>
  </si>
  <si>
    <t>Módosítás I.</t>
  </si>
  <si>
    <t>Módosítás II.</t>
  </si>
  <si>
    <t>4. melléklet a .../2025. (…..)  önkormányzati rendelethez</t>
  </si>
  <si>
    <t>2. melléklet a .../2025. (…...) önkormányzati rendelethez</t>
  </si>
  <si>
    <t>3. melléklet a …./2025. (…...) önkormányzati rendelethez</t>
  </si>
  <si>
    <t>2025. évi eredeti előirányzat</t>
  </si>
  <si>
    <t>2025. évi módosított előirányzat</t>
  </si>
  <si>
    <t>Budapest Főváros XIV. Kerület Zugló Önkormányzata 2025. évi bevételei</t>
  </si>
  <si>
    <t>Budapest Főváros XIV. Kerület Zugló Önkormányzata 2025. évi kiadásai</t>
  </si>
  <si>
    <t>2024. 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</si>
</sst>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[Red]\-#,##0\ "/>
    <numFmt numFmtId="165" formatCode="#,##0.00_ ;[Red]\-#,##0.00\ "/>
  </numFmts>
  <fonts count="5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9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family val="1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Times New Roman CE"/>
      <charset val="238"/>
    </font>
  </fonts>
  <fills count="2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275">
    <xf numFmtId="0" fontId="0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7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28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0" fillId="0" borderId="0"/>
    <xf numFmtId="0" fontId="6" fillId="0" borderId="0"/>
    <xf numFmtId="0" fontId="7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4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14" fillId="0" borderId="0"/>
    <xf numFmtId="0" fontId="17" fillId="0" borderId="0"/>
    <xf numFmtId="0" fontId="4" fillId="0" borderId="0"/>
    <xf numFmtId="0" fontId="14" fillId="0" borderId="0"/>
    <xf numFmtId="0" fontId="17" fillId="0" borderId="0"/>
    <xf numFmtId="0" fontId="4" fillId="0" borderId="0"/>
    <xf numFmtId="0" fontId="17" fillId="0" borderId="0"/>
    <xf numFmtId="0" fontId="1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4" fillId="0" borderId="0"/>
    <xf numFmtId="0" fontId="4" fillId="0" borderId="0"/>
    <xf numFmtId="0" fontId="4" fillId="0" borderId="0"/>
    <xf numFmtId="0" fontId="17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4" fillId="0" borderId="0"/>
    <xf numFmtId="0" fontId="14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4" fillId="0" borderId="0"/>
    <xf numFmtId="0" fontId="1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4" fillId="0" borderId="0"/>
    <xf numFmtId="0" fontId="14" fillId="0" borderId="0"/>
    <xf numFmtId="0" fontId="4" fillId="0" borderId="0"/>
    <xf numFmtId="0" fontId="17" fillId="0" borderId="0"/>
    <xf numFmtId="0" fontId="17" fillId="0" borderId="0"/>
    <xf numFmtId="0" fontId="14" fillId="0" borderId="0"/>
    <xf numFmtId="0" fontId="4" fillId="0" borderId="0"/>
    <xf numFmtId="0" fontId="14" fillId="0" borderId="0"/>
    <xf numFmtId="0" fontId="17" fillId="0" borderId="0"/>
    <xf numFmtId="0" fontId="14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4" fillId="0" borderId="0"/>
    <xf numFmtId="0" fontId="17" fillId="0" borderId="0"/>
    <xf numFmtId="0" fontId="14" fillId="0" borderId="0"/>
    <xf numFmtId="0" fontId="4" fillId="0" borderId="0"/>
    <xf numFmtId="0" fontId="17" fillId="0" borderId="0"/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7" fillId="0" borderId="0"/>
    <xf numFmtId="0" fontId="17" fillId="0" borderId="0"/>
    <xf numFmtId="0" fontId="1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47" fillId="15" borderId="0" applyNumberFormat="0" applyBorder="0" applyAlignment="0" applyProtection="0"/>
    <xf numFmtId="0" fontId="47" fillId="12" borderId="0" applyNumberFormat="0" applyBorder="0" applyAlignment="0" applyProtection="0"/>
    <xf numFmtId="0" fontId="47" fillId="13" borderId="0" applyNumberFormat="0" applyBorder="0" applyAlignment="0" applyProtection="0"/>
    <xf numFmtId="0" fontId="47" fillId="11" borderId="0" applyNumberFormat="0" applyBorder="0" applyAlignment="0" applyProtection="0"/>
    <xf numFmtId="0" fontId="47" fillId="15" borderId="0" applyNumberFormat="0" applyBorder="0" applyAlignment="0" applyProtection="0"/>
    <xf numFmtId="0" fontId="47" fillId="8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5" borderId="0" applyNumberFormat="0" applyBorder="0" applyAlignment="0" applyProtection="0"/>
    <xf numFmtId="0" fontId="47" fillId="19" borderId="0" applyNumberFormat="0" applyBorder="0" applyAlignment="0" applyProtection="0"/>
    <xf numFmtId="0" fontId="43" fillId="20" borderId="0" applyNumberFormat="0" applyBorder="0" applyAlignment="0" applyProtection="0"/>
    <xf numFmtId="0" fontId="45" fillId="7" borderId="51" applyNumberFormat="0" applyAlignment="0" applyProtection="0"/>
    <xf numFmtId="0" fontId="48" fillId="21" borderId="52" applyNumberFormat="0" applyAlignment="0" applyProtection="0"/>
    <xf numFmtId="0" fontId="4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9" fillId="22" borderId="0" applyNumberFormat="0" applyBorder="0" applyAlignment="0" applyProtection="0"/>
    <xf numFmtId="0" fontId="34" fillId="0" borderId="53" applyNumberFormat="0" applyFill="0" applyAlignment="0" applyProtection="0"/>
    <xf numFmtId="0" fontId="35" fillId="0" borderId="54" applyNumberFormat="0" applyFill="0" applyAlignment="0" applyProtection="0"/>
    <xf numFmtId="0" fontId="36" fillId="0" borderId="55" applyNumberFormat="0" applyFill="0" applyAlignment="0" applyProtection="0"/>
    <xf numFmtId="0" fontId="36" fillId="0" borderId="0" applyNumberFormat="0" applyFill="0" applyBorder="0" applyAlignment="0" applyProtection="0"/>
    <xf numFmtId="0" fontId="32" fillId="8" borderId="51" applyNumberFormat="0" applyAlignment="0" applyProtection="0"/>
    <xf numFmtId="0" fontId="38" fillId="0" borderId="56" applyNumberFormat="0" applyFill="0" applyAlignment="0" applyProtection="0"/>
    <xf numFmtId="0" fontId="44" fillId="13" borderId="0" applyNumberFormat="0" applyBorder="0" applyAlignment="0" applyProtection="0"/>
    <xf numFmtId="0" fontId="14" fillId="0" borderId="0"/>
    <xf numFmtId="0" fontId="4" fillId="0" borderId="0"/>
    <xf numFmtId="0" fontId="9" fillId="0" borderId="0"/>
    <xf numFmtId="0" fontId="14" fillId="0" borderId="0"/>
    <xf numFmtId="0" fontId="46" fillId="0" borderId="0"/>
    <xf numFmtId="0" fontId="49" fillId="0" borderId="0"/>
    <xf numFmtId="0" fontId="8" fillId="9" borderId="57" applyNumberFormat="0" applyFont="0" applyAlignment="0" applyProtection="0"/>
    <xf numFmtId="0" fontId="40" fillId="7" borderId="58" applyNumberFormat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2" fillId="0" borderId="59" applyNumberFormat="0" applyFill="0" applyAlignment="0" applyProtection="0"/>
    <xf numFmtId="0" fontId="3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6" fillId="0" borderId="0" applyFont="0" applyFill="0" applyBorder="0" applyAlignment="0" applyProtection="0"/>
    <xf numFmtId="44" fontId="49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70">
    <xf numFmtId="0" fontId="0" fillId="0" borderId="0" xfId="0"/>
    <xf numFmtId="0" fontId="5" fillId="0" borderId="1" xfId="0" applyFont="1" applyBorder="1" applyAlignment="1">
      <alignment vertical="center"/>
    </xf>
    <xf numFmtId="0" fontId="11" fillId="0" borderId="1" xfId="0" applyFont="1" applyBorder="1"/>
    <xf numFmtId="3" fontId="1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1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11" fillId="2" borderId="0" xfId="0" applyFont="1" applyFill="1"/>
    <xf numFmtId="0" fontId="13" fillId="2" borderId="0" xfId="0" applyFont="1" applyFill="1"/>
    <xf numFmtId="0" fontId="13" fillId="0" borderId="0" xfId="0" applyFon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top"/>
    </xf>
    <xf numFmtId="0" fontId="16" fillId="3" borderId="0" xfId="0" applyFont="1" applyFill="1" applyAlignment="1">
      <alignment vertical="center"/>
    </xf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8" xfId="0" applyFont="1" applyBorder="1"/>
    <xf numFmtId="0" fontId="5" fillId="0" borderId="2" xfId="0" applyFont="1" applyBorder="1"/>
    <xf numFmtId="0" fontId="5" fillId="0" borderId="3" xfId="0" applyFont="1" applyBorder="1"/>
    <xf numFmtId="3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164" fontId="5" fillId="0" borderId="0" xfId="434" applyNumberFormat="1" applyFont="1" applyFill="1" applyAlignment="1">
      <alignment horizontal="center"/>
    </xf>
    <xf numFmtId="164" fontId="5" fillId="0" borderId="0" xfId="434" applyNumberFormat="1" applyFont="1" applyFill="1"/>
    <xf numFmtId="164" fontId="23" fillId="0" borderId="0" xfId="434" applyNumberFormat="1" applyFont="1" applyFill="1" applyAlignment="1">
      <alignment horizontal="right"/>
    </xf>
    <xf numFmtId="164" fontId="17" fillId="0" borderId="0" xfId="434" applyNumberFormat="1" applyFont="1" applyFill="1" applyAlignment="1">
      <alignment horizontal="right" vertical="top"/>
    </xf>
    <xf numFmtId="3" fontId="5" fillId="0" borderId="13" xfId="0" applyNumberFormat="1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3" fontId="11" fillId="0" borderId="12" xfId="0" applyNumberFormat="1" applyFont="1" applyBorder="1"/>
    <xf numFmtId="3" fontId="11" fillId="0" borderId="13" xfId="0" applyNumberFormat="1" applyFont="1" applyBorder="1"/>
    <xf numFmtId="3" fontId="11" fillId="0" borderId="0" xfId="0" applyNumberFormat="1" applyFont="1"/>
    <xf numFmtId="3" fontId="11" fillId="0" borderId="9" xfId="0" applyNumberFormat="1" applyFont="1" applyBorder="1"/>
    <xf numFmtId="3" fontId="5" fillId="0" borderId="10" xfId="0" applyNumberFormat="1" applyFont="1" applyBorder="1"/>
    <xf numFmtId="164" fontId="5" fillId="0" borderId="0" xfId="434" applyNumberFormat="1" applyFont="1" applyFill="1" applyBorder="1" applyAlignment="1">
      <alignment horizontal="center"/>
    </xf>
    <xf numFmtId="164" fontId="5" fillId="0" borderId="0" xfId="434" applyNumberFormat="1" applyFont="1" applyFill="1" applyBorder="1"/>
    <xf numFmtId="164" fontId="17" fillId="0" borderId="0" xfId="434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13" fillId="0" borderId="0" xfId="0" applyNumberFormat="1" applyFont="1" applyAlignment="1">
      <alignment horizontal="center"/>
    </xf>
    <xf numFmtId="4" fontId="13" fillId="0" borderId="0" xfId="0" applyNumberFormat="1" applyFont="1"/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" fontId="11" fillId="2" borderId="2" xfId="0" applyNumberFormat="1" applyFont="1" applyFill="1" applyBorder="1" applyAlignment="1">
      <alignment vertical="center"/>
    </xf>
    <xf numFmtId="4" fontId="11" fillId="2" borderId="3" xfId="0" applyNumberFormat="1" applyFont="1" applyFill="1" applyBorder="1" applyAlignment="1">
      <alignment vertical="center"/>
    </xf>
    <xf numFmtId="4" fontId="11" fillId="0" borderId="6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/>
    </xf>
    <xf numFmtId="4" fontId="11" fillId="0" borderId="1" xfId="0" applyNumberFormat="1" applyFont="1" applyBorder="1"/>
    <xf numFmtId="4" fontId="11" fillId="0" borderId="5" xfId="0" applyNumberFormat="1" applyFont="1" applyBorder="1"/>
    <xf numFmtId="4" fontId="5" fillId="0" borderId="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horizontal="center" vertical="top"/>
    </xf>
    <xf numFmtId="4" fontId="11" fillId="0" borderId="1" xfId="0" applyNumberFormat="1" applyFont="1" applyBorder="1" applyAlignment="1">
      <alignment vertical="top"/>
    </xf>
    <xf numFmtId="4" fontId="11" fillId="0" borderId="5" xfId="0" applyNumberFormat="1" applyFont="1" applyBorder="1" applyAlignment="1">
      <alignment vertical="top"/>
    </xf>
    <xf numFmtId="4" fontId="12" fillId="0" borderId="7" xfId="0" applyNumberFormat="1" applyFont="1" applyBorder="1" applyAlignment="1">
      <alignment horizontal="center" vertical="top"/>
    </xf>
    <xf numFmtId="4" fontId="12" fillId="4" borderId="7" xfId="0" applyNumberFormat="1" applyFont="1" applyFill="1" applyBorder="1" applyAlignment="1">
      <alignment horizontal="left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2" fillId="4" borderId="5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horizontal="center"/>
    </xf>
    <xf numFmtId="4" fontId="20" fillId="0" borderId="0" xfId="0" applyNumberFormat="1" applyFont="1"/>
    <xf numFmtId="165" fontId="16" fillId="0" borderId="0" xfId="0" applyNumberFormat="1" applyFont="1" applyAlignment="1">
      <alignment vertical="center"/>
    </xf>
    <xf numFmtId="3" fontId="5" fillId="0" borderId="11" xfId="0" applyNumberFormat="1" applyFont="1" applyBorder="1"/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12" fillId="4" borderId="18" xfId="0" applyFont="1" applyFill="1" applyBorder="1" applyAlignment="1">
      <alignment vertical="center"/>
    </xf>
    <xf numFmtId="4" fontId="25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16" fillId="3" borderId="24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4" fontId="16" fillId="3" borderId="27" xfId="0" applyNumberFormat="1" applyFont="1" applyFill="1" applyBorder="1" applyAlignment="1">
      <alignment vertical="center"/>
    </xf>
    <xf numFmtId="0" fontId="12" fillId="0" borderId="2" xfId="0" applyFont="1" applyBorder="1"/>
    <xf numFmtId="4" fontId="12" fillId="0" borderId="6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2" fillId="0" borderId="11" xfId="0" applyFont="1" applyBorder="1"/>
    <xf numFmtId="4" fontId="16" fillId="3" borderId="29" xfId="0" applyNumberFormat="1" applyFont="1" applyFill="1" applyBorder="1" applyAlignment="1">
      <alignment vertical="center"/>
    </xf>
    <xf numFmtId="4" fontId="16" fillId="3" borderId="31" xfId="0" applyNumberFormat="1" applyFont="1" applyFill="1" applyBorder="1" applyAlignment="1">
      <alignment vertical="center"/>
    </xf>
    <xf numFmtId="4" fontId="12" fillId="0" borderId="32" xfId="0" applyNumberFormat="1" applyFont="1" applyBorder="1" applyAlignment="1">
      <alignment horizontal="center" vertical="center" wrapText="1"/>
    </xf>
    <xf numFmtId="4" fontId="16" fillId="3" borderId="33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16" fillId="6" borderId="16" xfId="0" applyNumberFormat="1" applyFont="1" applyFill="1" applyBorder="1" applyAlignment="1">
      <alignment vertical="center"/>
    </xf>
    <xf numFmtId="4" fontId="16" fillId="6" borderId="35" xfId="0" applyNumberFormat="1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12" fillId="4" borderId="38" xfId="0" applyFont="1" applyFill="1" applyBorder="1" applyAlignment="1">
      <alignment horizontal="left" vertical="center"/>
    </xf>
    <xf numFmtId="0" fontId="12" fillId="4" borderId="36" xfId="0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top"/>
    </xf>
    <xf numFmtId="4" fontId="12" fillId="0" borderId="1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vertical="center"/>
    </xf>
    <xf numFmtId="4" fontId="16" fillId="6" borderId="30" xfId="0" applyNumberFormat="1" applyFont="1" applyFill="1" applyBorder="1" applyAlignment="1">
      <alignment horizontal="left" vertical="center"/>
    </xf>
    <xf numFmtId="4" fontId="16" fillId="6" borderId="6" xfId="0" applyNumberFormat="1" applyFont="1" applyFill="1" applyBorder="1" applyAlignment="1">
      <alignment vertical="center"/>
    </xf>
    <xf numFmtId="4" fontId="16" fillId="6" borderId="28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3" fontId="11" fillId="0" borderId="26" xfId="0" applyNumberFormat="1" applyFont="1" applyBorder="1"/>
    <xf numFmtId="3" fontId="11" fillId="0" borderId="1" xfId="0" applyNumberFormat="1" applyFont="1" applyBorder="1"/>
    <xf numFmtId="3" fontId="5" fillId="0" borderId="26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3" fontId="12" fillId="0" borderId="26" xfId="0" applyNumberFormat="1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3" fontId="12" fillId="0" borderId="26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3" fontId="12" fillId="4" borderId="26" xfId="0" applyNumberFormat="1" applyFont="1" applyFill="1" applyBorder="1" applyAlignment="1">
      <alignment vertical="center"/>
    </xf>
    <xf numFmtId="3" fontId="12" fillId="4" borderId="1" xfId="0" applyNumberFormat="1" applyFont="1" applyFill="1" applyBorder="1" applyAlignment="1">
      <alignment vertical="center"/>
    </xf>
    <xf numFmtId="3" fontId="16" fillId="6" borderId="26" xfId="0" applyNumberFormat="1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vertical="center"/>
    </xf>
    <xf numFmtId="3" fontId="16" fillId="3" borderId="26" xfId="0" applyNumberFormat="1" applyFont="1" applyFill="1" applyBorder="1" applyAlignment="1">
      <alignment vertical="center"/>
    </xf>
    <xf numFmtId="3" fontId="16" fillId="3" borderId="1" xfId="0" applyNumberFormat="1" applyFont="1" applyFill="1" applyBorder="1" applyAlignment="1">
      <alignment vertical="center"/>
    </xf>
    <xf numFmtId="3" fontId="11" fillId="0" borderId="0" xfId="434" applyNumberFormat="1" applyFont="1" applyFill="1" applyBorder="1"/>
    <xf numFmtId="3" fontId="5" fillId="0" borderId="0" xfId="434" applyNumberFormat="1" applyFont="1" applyFill="1"/>
    <xf numFmtId="3" fontId="11" fillId="0" borderId="0" xfId="434" applyNumberFormat="1" applyFont="1" applyFill="1"/>
    <xf numFmtId="3" fontId="5" fillId="0" borderId="0" xfId="434" applyNumberFormat="1" applyFont="1" applyFill="1" applyBorder="1"/>
    <xf numFmtId="3" fontId="5" fillId="0" borderId="0" xfId="0" applyNumberFormat="1" applyFont="1" applyAlignment="1">
      <alignment horizontal="right"/>
    </xf>
    <xf numFmtId="3" fontId="5" fillId="0" borderId="8" xfId="0" applyNumberFormat="1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4" fontId="11" fillId="0" borderId="0" xfId="0" applyNumberFormat="1" applyFont="1"/>
    <xf numFmtId="4" fontId="5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top"/>
    </xf>
    <xf numFmtId="4" fontId="12" fillId="0" borderId="0" xfId="0" applyNumberFormat="1" applyFont="1" applyAlignment="1">
      <alignment vertical="top"/>
    </xf>
    <xf numFmtId="4" fontId="12" fillId="2" borderId="0" xfId="0" applyNumberFormat="1" applyFont="1" applyFill="1" applyAlignment="1">
      <alignment vertical="center"/>
    </xf>
    <xf numFmtId="4" fontId="30" fillId="3" borderId="0" xfId="0" applyNumberFormat="1" applyFont="1" applyFill="1" applyAlignment="1">
      <alignment vertical="center"/>
    </xf>
    <xf numFmtId="4" fontId="16" fillId="0" borderId="0" xfId="0" applyNumberFormat="1" applyFont="1" applyAlignment="1">
      <alignment vertical="center"/>
    </xf>
    <xf numFmtId="3" fontId="11" fillId="0" borderId="7" xfId="0" applyNumberFormat="1" applyFont="1" applyBorder="1"/>
    <xf numFmtId="3" fontId="11" fillId="0" borderId="5" xfId="0" applyNumberFormat="1" applyFont="1" applyBorder="1"/>
    <xf numFmtId="3" fontId="11" fillId="0" borderId="25" xfId="0" applyNumberFormat="1" applyFont="1" applyBorder="1"/>
    <xf numFmtId="3" fontId="5" fillId="0" borderId="7" xfId="0" applyNumberFormat="1" applyFont="1" applyBorder="1" applyAlignment="1">
      <alignment vertical="center"/>
    </xf>
    <xf numFmtId="3" fontId="5" fillId="0" borderId="1" xfId="0" applyNumberFormat="1" applyFont="1" applyBorder="1"/>
    <xf numFmtId="3" fontId="5" fillId="0" borderId="5" xfId="0" applyNumberFormat="1" applyFont="1" applyBorder="1"/>
    <xf numFmtId="3" fontId="5" fillId="0" borderId="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top"/>
    </xf>
    <xf numFmtId="3" fontId="11" fillId="0" borderId="5" xfId="0" applyNumberFormat="1" applyFont="1" applyBorder="1" applyAlignment="1">
      <alignment vertical="top"/>
    </xf>
    <xf numFmtId="3" fontId="11" fillId="0" borderId="25" xfId="0" applyNumberFormat="1" applyFont="1" applyBorder="1" applyAlignment="1">
      <alignment vertical="top"/>
    </xf>
    <xf numFmtId="3" fontId="12" fillId="0" borderId="7" xfId="0" applyNumberFormat="1" applyFont="1" applyBorder="1" applyAlignment="1">
      <alignment vertical="top"/>
    </xf>
    <xf numFmtId="3" fontId="12" fillId="0" borderId="1" xfId="0" applyNumberFormat="1" applyFont="1" applyBorder="1"/>
    <xf numFmtId="3" fontId="12" fillId="0" borderId="5" xfId="0" applyNumberFormat="1" applyFont="1" applyBorder="1" applyAlignment="1">
      <alignment vertical="top"/>
    </xf>
    <xf numFmtId="3" fontId="12" fillId="0" borderId="25" xfId="0" applyNumberFormat="1" applyFont="1" applyBorder="1" applyAlignment="1">
      <alignment vertical="top"/>
    </xf>
    <xf numFmtId="3" fontId="5" fillId="5" borderId="1" xfId="0" applyNumberFormat="1" applyFont="1" applyFill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3" fontId="12" fillId="4" borderId="7" xfId="0" applyNumberFormat="1" applyFont="1" applyFill="1" applyBorder="1" applyAlignment="1">
      <alignment vertical="center"/>
    </xf>
    <xf numFmtId="3" fontId="12" fillId="4" borderId="5" xfId="0" applyNumberFormat="1" applyFont="1" applyFill="1" applyBorder="1" applyAlignment="1">
      <alignment vertical="center"/>
    </xf>
    <xf numFmtId="3" fontId="12" fillId="4" borderId="25" xfId="0" applyNumberFormat="1" applyFont="1" applyFill="1" applyBorder="1" applyAlignment="1">
      <alignment vertical="center"/>
    </xf>
    <xf numFmtId="3" fontId="27" fillId="4" borderId="1" xfId="0" applyNumberFormat="1" applyFont="1" applyFill="1" applyBorder="1" applyAlignment="1">
      <alignment vertical="center"/>
    </xf>
    <xf numFmtId="3" fontId="5" fillId="0" borderId="1" xfId="0" applyNumberFormat="1" applyFont="1" applyBorder="1" applyAlignment="1">
      <alignment vertical="top"/>
    </xf>
    <xf numFmtId="3" fontId="12" fillId="4" borderId="14" xfId="0" applyNumberFormat="1" applyFont="1" applyFill="1" applyBorder="1" applyAlignment="1">
      <alignment vertical="center"/>
    </xf>
    <xf numFmtId="3" fontId="16" fillId="6" borderId="7" xfId="0" applyNumberFormat="1" applyFont="1" applyFill="1" applyBorder="1" applyAlignment="1">
      <alignment vertical="center"/>
    </xf>
    <xf numFmtId="3" fontId="16" fillId="6" borderId="5" xfId="0" applyNumberFormat="1" applyFont="1" applyFill="1" applyBorder="1" applyAlignment="1">
      <alignment vertical="center"/>
    </xf>
    <xf numFmtId="3" fontId="16" fillId="6" borderId="25" xfId="0" applyNumberFormat="1" applyFont="1" applyFill="1" applyBorder="1" applyAlignment="1">
      <alignment vertical="center"/>
    </xf>
    <xf numFmtId="3" fontId="11" fillId="3" borderId="1" xfId="0" applyNumberFormat="1" applyFont="1" applyFill="1" applyBorder="1"/>
    <xf numFmtId="3" fontId="11" fillId="3" borderId="1" xfId="0" applyNumberFormat="1" applyFont="1" applyFill="1" applyBorder="1" applyAlignment="1">
      <alignment horizontal="right"/>
    </xf>
    <xf numFmtId="3" fontId="11" fillId="3" borderId="5" xfId="0" applyNumberFormat="1" applyFont="1" applyFill="1" applyBorder="1"/>
    <xf numFmtId="3" fontId="16" fillId="3" borderId="7" xfId="0" applyNumberFormat="1" applyFont="1" applyFill="1" applyBorder="1" applyAlignment="1">
      <alignment vertical="center"/>
    </xf>
    <xf numFmtId="3" fontId="16" fillId="3" borderId="5" xfId="0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3" fontId="16" fillId="3" borderId="25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horizontal="right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5" xfId="0" applyNumberFormat="1" applyFont="1" applyFill="1" applyBorder="1" applyAlignment="1">
      <alignment horizontal="right" vertical="center"/>
    </xf>
    <xf numFmtId="3" fontId="16" fillId="6" borderId="30" xfId="0" applyNumberFormat="1" applyFont="1" applyFill="1" applyBorder="1" applyAlignment="1">
      <alignment vertical="center"/>
    </xf>
    <xf numFmtId="3" fontId="16" fillId="6" borderId="6" xfId="0" applyNumberFormat="1" applyFont="1" applyFill="1" applyBorder="1" applyAlignment="1">
      <alignment vertical="center"/>
    </xf>
    <xf numFmtId="3" fontId="16" fillId="6" borderId="6" xfId="0" applyNumberFormat="1" applyFont="1" applyFill="1" applyBorder="1" applyAlignment="1">
      <alignment horizontal="right" vertical="center"/>
    </xf>
    <xf numFmtId="3" fontId="16" fillId="6" borderId="28" xfId="0" applyNumberFormat="1" applyFont="1" applyFill="1" applyBorder="1" applyAlignment="1">
      <alignment vertical="center"/>
    </xf>
    <xf numFmtId="3" fontId="12" fillId="4" borderId="36" xfId="0" applyNumberFormat="1" applyFont="1" applyFill="1" applyBorder="1" applyAlignment="1">
      <alignment vertical="center"/>
    </xf>
    <xf numFmtId="3" fontId="12" fillId="4" borderId="37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vertical="top"/>
    </xf>
    <xf numFmtId="3" fontId="30" fillId="3" borderId="0" xfId="0" applyNumberFormat="1" applyFont="1" applyFill="1" applyAlignment="1">
      <alignment vertical="center"/>
    </xf>
    <xf numFmtId="3" fontId="11" fillId="0" borderId="0" xfId="434" applyNumberFormat="1" applyFont="1" applyFill="1" applyAlignment="1">
      <alignment horizontal="right"/>
    </xf>
    <xf numFmtId="3" fontId="5" fillId="0" borderId="0" xfId="434" applyNumberFormat="1" applyFont="1" applyFill="1" applyAlignment="1">
      <alignment horizontal="right"/>
    </xf>
    <xf numFmtId="3" fontId="30" fillId="3" borderId="16" xfId="0" applyNumberFormat="1" applyFont="1" applyFill="1" applyBorder="1" applyAlignment="1">
      <alignment vertical="center"/>
    </xf>
    <xf numFmtId="3" fontId="30" fillId="3" borderId="17" xfId="0" applyNumberFormat="1" applyFont="1" applyFill="1" applyBorder="1" applyAlignment="1">
      <alignment vertical="center"/>
    </xf>
    <xf numFmtId="0" fontId="16" fillId="3" borderId="21" xfId="0" applyFont="1" applyFill="1" applyBorder="1" applyAlignment="1">
      <alignment vertical="center"/>
    </xf>
    <xf numFmtId="3" fontId="16" fillId="3" borderId="20" xfId="0" applyNumberFormat="1" applyFont="1" applyFill="1" applyBorder="1" applyAlignment="1">
      <alignment vertical="center"/>
    </xf>
    <xf numFmtId="3" fontId="16" fillId="3" borderId="23" xfId="0" applyNumberFormat="1" applyFont="1" applyFill="1" applyBorder="1" applyAlignment="1">
      <alignment vertical="center"/>
    </xf>
    <xf numFmtId="0" fontId="16" fillId="3" borderId="19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vertical="center"/>
    </xf>
    <xf numFmtId="3" fontId="29" fillId="2" borderId="0" xfId="0" applyNumberFormat="1" applyFont="1" applyFill="1" applyAlignment="1">
      <alignment vertical="top"/>
    </xf>
    <xf numFmtId="3" fontId="12" fillId="0" borderId="0" xfId="0" applyNumberFormat="1" applyFont="1" applyAlignment="1">
      <alignment vertical="top"/>
    </xf>
    <xf numFmtId="3" fontId="3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3" fontId="11" fillId="0" borderId="14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top"/>
    </xf>
    <xf numFmtId="3" fontId="11" fillId="0" borderId="14" xfId="0" applyNumberFormat="1" applyFont="1" applyBorder="1"/>
    <xf numFmtId="3" fontId="16" fillId="3" borderId="6" xfId="0" applyNumberFormat="1" applyFont="1" applyFill="1" applyBorder="1" applyAlignment="1">
      <alignment vertical="center"/>
    </xf>
    <xf numFmtId="3" fontId="16" fillId="3" borderId="15" xfId="0" applyNumberFormat="1" applyFont="1" applyFill="1" applyBorder="1" applyAlignment="1">
      <alignment vertical="center"/>
    </xf>
    <xf numFmtId="3" fontId="12" fillId="0" borderId="5" xfId="0" applyNumberFormat="1" applyFont="1" applyBorder="1"/>
    <xf numFmtId="3" fontId="5" fillId="0" borderId="1" xfId="962" applyNumberFormat="1" applyFont="1" applyBorder="1" applyAlignment="1">
      <alignment vertical="center"/>
    </xf>
    <xf numFmtId="3" fontId="11" fillId="0" borderId="1" xfId="962" applyNumberFormat="1" applyFont="1" applyBorder="1" applyAlignment="1">
      <alignment vertical="top"/>
    </xf>
    <xf numFmtId="3" fontId="11" fillId="0" borderId="1" xfId="962" applyNumberFormat="1" applyFont="1" applyBorder="1" applyAlignment="1">
      <alignment vertical="center"/>
    </xf>
    <xf numFmtId="3" fontId="11" fillId="0" borderId="14" xfId="962" applyNumberFormat="1" applyFont="1" applyBorder="1" applyAlignment="1">
      <alignment vertical="center"/>
    </xf>
    <xf numFmtId="0" fontId="12" fillId="0" borderId="0" xfId="0" applyFont="1"/>
    <xf numFmtId="3" fontId="11" fillId="0" borderId="0" xfId="0" applyNumberFormat="1" applyFont="1" applyAlignment="1">
      <alignment vertical="top"/>
    </xf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11" fillId="0" borderId="5" xfId="0" applyFont="1" applyBorder="1"/>
    <xf numFmtId="0" fontId="16" fillId="3" borderId="45" xfId="0" applyFont="1" applyFill="1" applyBorder="1" applyAlignment="1">
      <alignment horizontal="center" vertical="center"/>
    </xf>
    <xf numFmtId="4" fontId="16" fillId="6" borderId="3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4" fontId="16" fillId="3" borderId="7" xfId="0" applyNumberFormat="1" applyFont="1" applyFill="1" applyBorder="1" applyAlignment="1">
      <alignment horizontal="center" vertical="center"/>
    </xf>
    <xf numFmtId="3" fontId="5" fillId="0" borderId="60" xfId="0" applyNumberFormat="1" applyFont="1" applyBorder="1" applyAlignment="1">
      <alignment vertical="center"/>
    </xf>
    <xf numFmtId="3" fontId="5" fillId="0" borderId="26" xfId="962" applyNumberFormat="1" applyFont="1" applyBorder="1" applyAlignment="1">
      <alignment vertical="center"/>
    </xf>
    <xf numFmtId="3" fontId="30" fillId="3" borderId="42" xfId="0" applyNumberFormat="1" applyFont="1" applyFill="1" applyBorder="1" applyAlignment="1">
      <alignment vertical="center"/>
    </xf>
    <xf numFmtId="3" fontId="16" fillId="6" borderId="63" xfId="0" applyNumberFormat="1" applyFont="1" applyFill="1" applyBorder="1" applyAlignment="1">
      <alignment vertical="center"/>
    </xf>
    <xf numFmtId="3" fontId="11" fillId="0" borderId="26" xfId="962" applyNumberFormat="1" applyFont="1" applyBorder="1" applyAlignment="1">
      <alignment vertical="center"/>
    </xf>
    <xf numFmtId="3" fontId="11" fillId="0" borderId="60" xfId="0" applyNumberFormat="1" applyFont="1" applyBorder="1"/>
    <xf numFmtId="3" fontId="5" fillId="0" borderId="26" xfId="0" applyNumberFormat="1" applyFont="1" applyBorder="1"/>
    <xf numFmtId="4" fontId="16" fillId="3" borderId="26" xfId="0" applyNumberFormat="1" applyFont="1" applyFill="1" applyBorder="1" applyAlignment="1">
      <alignment vertical="center"/>
    </xf>
    <xf numFmtId="4" fontId="16" fillId="3" borderId="7" xfId="0" applyNumberFormat="1" applyFont="1" applyFill="1" applyBorder="1" applyAlignment="1">
      <alignment horizontal="center" vertical="center" wrapText="1"/>
    </xf>
    <xf numFmtId="3" fontId="11" fillId="3" borderId="26" xfId="0" applyNumberFormat="1" applyFont="1" applyFill="1" applyBorder="1"/>
    <xf numFmtId="3" fontId="12" fillId="4" borderId="60" xfId="0" applyNumberFormat="1" applyFont="1" applyFill="1" applyBorder="1" applyAlignment="1">
      <alignment vertical="center"/>
    </xf>
    <xf numFmtId="3" fontId="11" fillId="0" borderId="60" xfId="0" applyNumberFormat="1" applyFont="1" applyBorder="1" applyAlignment="1">
      <alignment vertical="center"/>
    </xf>
    <xf numFmtId="3" fontId="12" fillId="4" borderId="26" xfId="0" applyNumberFormat="1" applyFont="1" applyFill="1" applyBorder="1" applyAlignment="1">
      <alignment horizontal="right" vertical="center"/>
    </xf>
    <xf numFmtId="3" fontId="12" fillId="4" borderId="62" xfId="0" applyNumberFormat="1" applyFont="1" applyFill="1" applyBorder="1" applyAlignment="1">
      <alignment vertical="center"/>
    </xf>
    <xf numFmtId="3" fontId="16" fillId="3" borderId="61" xfId="0" applyNumberFormat="1" applyFont="1" applyFill="1" applyBorder="1" applyAlignment="1">
      <alignment vertical="center"/>
    </xf>
    <xf numFmtId="4" fontId="16" fillId="6" borderId="44" xfId="0" applyNumberFormat="1" applyFont="1" applyFill="1" applyBorder="1" applyAlignment="1">
      <alignment vertical="center"/>
    </xf>
    <xf numFmtId="3" fontId="12" fillId="0" borderId="60" xfId="0" applyNumberFormat="1" applyFont="1" applyBorder="1" applyAlignment="1">
      <alignment vertical="center"/>
    </xf>
    <xf numFmtId="3" fontId="5" fillId="0" borderId="7" xfId="0" applyNumberFormat="1" applyFont="1" applyBorder="1"/>
    <xf numFmtId="3" fontId="12" fillId="0" borderId="60" xfId="0" applyNumberFormat="1" applyFont="1" applyBorder="1" applyAlignment="1">
      <alignment vertical="top"/>
    </xf>
    <xf numFmtId="3" fontId="11" fillId="0" borderId="26" xfId="962" applyNumberFormat="1" applyFont="1" applyBorder="1" applyAlignment="1">
      <alignment vertical="top"/>
    </xf>
    <xf numFmtId="4" fontId="11" fillId="0" borderId="7" xfId="0" applyNumberFormat="1" applyFont="1" applyBorder="1"/>
    <xf numFmtId="3" fontId="12" fillId="0" borderId="26" xfId="0" applyNumberFormat="1" applyFont="1" applyBorder="1"/>
    <xf numFmtId="3" fontId="16" fillId="3" borderId="43" xfId="0" applyNumberFormat="1" applyFont="1" applyFill="1" applyBorder="1" applyAlignment="1">
      <alignment vertical="center"/>
    </xf>
    <xf numFmtId="3" fontId="11" fillId="3" borderId="26" xfId="0" applyNumberFormat="1" applyFont="1" applyFill="1" applyBorder="1" applyAlignment="1">
      <alignment vertical="center"/>
    </xf>
    <xf numFmtId="3" fontId="11" fillId="0" borderId="7" xfId="962" applyNumberFormat="1" applyFont="1" applyBorder="1" applyAlignment="1">
      <alignment vertical="center"/>
    </xf>
    <xf numFmtId="3" fontId="11" fillId="0" borderId="24" xfId="0" applyNumberFormat="1" applyFont="1" applyBorder="1"/>
    <xf numFmtId="3" fontId="16" fillId="3" borderId="30" xfId="0" applyNumberFormat="1" applyFont="1" applyFill="1" applyBorder="1" applyAlignment="1">
      <alignment vertical="center"/>
    </xf>
    <xf numFmtId="3" fontId="12" fillId="4" borderId="38" xfId="0" applyNumberFormat="1" applyFont="1" applyFill="1" applyBorder="1" applyAlignment="1">
      <alignment vertical="center"/>
    </xf>
    <xf numFmtId="3" fontId="16" fillId="3" borderId="19" xfId="0" applyNumberFormat="1" applyFont="1" applyFill="1" applyBorder="1" applyAlignment="1">
      <alignment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" fontId="11" fillId="0" borderId="8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wrapText="1"/>
    </xf>
    <xf numFmtId="4" fontId="13" fillId="0" borderId="0" xfId="0" applyNumberFormat="1" applyFont="1" applyAlignment="1">
      <alignment horizontal="center"/>
    </xf>
    <xf numFmtId="4" fontId="11" fillId="0" borderId="39" xfId="0" applyNumberFormat="1" applyFont="1" applyBorder="1" applyAlignment="1">
      <alignment horizontal="center" vertical="center" wrapText="1"/>
    </xf>
    <xf numFmtId="4" fontId="11" fillId="0" borderId="40" xfId="0" applyNumberFormat="1" applyFont="1" applyBorder="1" applyAlignment="1">
      <alignment horizontal="center" vertical="center" wrapText="1"/>
    </xf>
    <xf numFmtId="4" fontId="13" fillId="2" borderId="22" xfId="0" applyNumberFormat="1" applyFont="1" applyFill="1" applyBorder="1" applyAlignment="1">
      <alignment horizontal="center" vertical="center"/>
    </xf>
    <xf numFmtId="4" fontId="13" fillId="2" borderId="43" xfId="0" applyNumberFormat="1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center" vertical="center"/>
    </xf>
    <xf numFmtId="4" fontId="16" fillId="3" borderId="30" xfId="0" applyNumberFormat="1" applyFont="1" applyFill="1" applyBorder="1" applyAlignment="1">
      <alignment vertical="center"/>
    </xf>
    <xf numFmtId="4" fontId="16" fillId="3" borderId="6" xfId="0" applyNumberFormat="1" applyFont="1" applyFill="1" applyBorder="1" applyAlignment="1">
      <alignment vertical="center"/>
    </xf>
    <xf numFmtId="4" fontId="16" fillId="3" borderId="28" xfId="0" applyNumberFormat="1" applyFont="1" applyFill="1" applyBorder="1" applyAlignment="1">
      <alignment vertical="center"/>
    </xf>
    <xf numFmtId="4" fontId="16" fillId="6" borderId="31" xfId="0" applyNumberFormat="1" applyFont="1" applyFill="1" applyBorder="1" applyAlignment="1">
      <alignment horizontal="center" vertical="center"/>
    </xf>
    <xf numFmtId="4" fontId="16" fillId="6" borderId="24" xfId="0" applyNumberFormat="1" applyFont="1" applyFill="1" applyBorder="1" applyAlignment="1">
      <alignment horizontal="center" vertical="center"/>
    </xf>
    <xf numFmtId="4" fontId="16" fillId="6" borderId="27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vertical="top"/>
    </xf>
    <xf numFmtId="4" fontId="12" fillId="0" borderId="5" xfId="0" applyNumberFormat="1" applyFont="1" applyBorder="1" applyAlignment="1">
      <alignment vertical="top"/>
    </xf>
    <xf numFmtId="4" fontId="12" fillId="0" borderId="47" xfId="0" applyNumberFormat="1" applyFont="1" applyBorder="1" applyAlignment="1">
      <alignment horizontal="center" vertical="center" wrapText="1"/>
    </xf>
    <xf numFmtId="4" fontId="12" fillId="0" borderId="48" xfId="0" applyNumberFormat="1" applyFont="1" applyBorder="1" applyAlignment="1">
      <alignment horizontal="center" vertical="center" wrapText="1"/>
    </xf>
    <xf numFmtId="4" fontId="13" fillId="2" borderId="22" xfId="0" applyNumberFormat="1" applyFont="1" applyFill="1" applyBorder="1" applyAlignment="1">
      <alignment horizontal="center" vertical="center" wrapText="1"/>
    </xf>
    <xf numFmtId="4" fontId="13" fillId="2" borderId="43" xfId="0" applyNumberFormat="1" applyFont="1" applyFill="1" applyBorder="1" applyAlignment="1">
      <alignment horizontal="center" vertical="center" wrapText="1"/>
    </xf>
    <xf numFmtId="4" fontId="13" fillId="2" borderId="2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2" fillId="4" borderId="7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5" xfId="0" applyFont="1" applyFill="1" applyBorder="1" applyAlignment="1">
      <alignment vertical="center"/>
    </xf>
    <xf numFmtId="0" fontId="12" fillId="0" borderId="1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1" fillId="0" borderId="1" xfId="0" applyFont="1" applyBorder="1"/>
    <xf numFmtId="0" fontId="11" fillId="0" borderId="5" xfId="0" applyFont="1" applyBorder="1"/>
    <xf numFmtId="4" fontId="11" fillId="0" borderId="41" xfId="0" applyNumberFormat="1" applyFont="1" applyBorder="1" applyAlignment="1">
      <alignment horizontal="center" vertical="center" wrapText="1"/>
    </xf>
    <xf numFmtId="4" fontId="11" fillId="0" borderId="42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4" fontId="12" fillId="0" borderId="39" xfId="0" applyNumberFormat="1" applyFont="1" applyBorder="1" applyAlignment="1">
      <alignment horizontal="center" vertical="center" wrapText="1"/>
    </xf>
    <xf numFmtId="4" fontId="12" fillId="0" borderId="40" xfId="0" applyNumberFormat="1" applyFont="1" applyBorder="1" applyAlignment="1">
      <alignment horizontal="center" vertical="center" wrapText="1"/>
    </xf>
    <xf numFmtId="4" fontId="12" fillId="0" borderId="41" xfId="0" applyNumberFormat="1" applyFont="1" applyBorder="1" applyAlignment="1">
      <alignment horizontal="center" vertical="center" wrapText="1"/>
    </xf>
    <xf numFmtId="4" fontId="12" fillId="0" borderId="42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6" fillId="3" borderId="7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/>
    </xf>
    <xf numFmtId="4" fontId="16" fillId="3" borderId="5" xfId="0" applyNumberFormat="1" applyFont="1" applyFill="1" applyBorder="1" applyAlignment="1">
      <alignment horizontal="center" vertical="center"/>
    </xf>
    <xf numFmtId="4" fontId="12" fillId="0" borderId="49" xfId="0" applyNumberFormat="1" applyFont="1" applyBorder="1" applyAlignment="1">
      <alignment horizontal="center" vertical="center" wrapText="1"/>
    </xf>
    <xf numFmtId="4" fontId="26" fillId="0" borderId="50" xfId="0" applyNumberFormat="1" applyFont="1" applyBorder="1" applyAlignment="1">
      <alignment horizontal="center" vertical="center" wrapText="1"/>
    </xf>
    <xf numFmtId="4" fontId="12" fillId="0" borderId="50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  <xf numFmtId="4" fontId="12" fillId="4" borderId="7" xfId="0" applyNumberFormat="1" applyFont="1" applyFill="1" applyBorder="1" applyAlignment="1">
      <alignment vertical="center"/>
    </xf>
    <xf numFmtId="4" fontId="12" fillId="4" borderId="1" xfId="0" applyNumberFormat="1" applyFont="1" applyFill="1" applyBorder="1" applyAlignment="1">
      <alignment vertical="center"/>
    </xf>
    <xf numFmtId="4" fontId="12" fillId="4" borderId="5" xfId="0" applyNumberFormat="1" applyFont="1" applyFill="1" applyBorder="1" applyAlignment="1">
      <alignment vertical="center"/>
    </xf>
    <xf numFmtId="4" fontId="16" fillId="6" borderId="7" xfId="0" applyNumberFormat="1" applyFont="1" applyFill="1" applyBorder="1" applyAlignment="1">
      <alignment horizontal="left" vertical="center"/>
    </xf>
    <xf numFmtId="4" fontId="16" fillId="6" borderId="1" xfId="0" applyNumberFormat="1" applyFont="1" applyFill="1" applyBorder="1" applyAlignment="1">
      <alignment horizontal="left" vertical="center"/>
    </xf>
    <xf numFmtId="4" fontId="16" fillId="6" borderId="5" xfId="0" applyNumberFormat="1" applyFont="1" applyFill="1" applyBorder="1" applyAlignment="1">
      <alignment horizontal="left" vertical="center"/>
    </xf>
    <xf numFmtId="4" fontId="11" fillId="0" borderId="1" xfId="0" applyNumberFormat="1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1" fillId="0" borderId="5" xfId="0" applyNumberFormat="1" applyFont="1" applyBorder="1"/>
    <xf numFmtId="4" fontId="12" fillId="0" borderId="2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4" fontId="12" fillId="0" borderId="34" xfId="0" applyNumberFormat="1" applyFont="1" applyBorder="1" applyAlignment="1">
      <alignment horizontal="center" vertical="center"/>
    </xf>
    <xf numFmtId="4" fontId="12" fillId="0" borderId="44" xfId="0" applyNumberFormat="1" applyFont="1" applyBorder="1" applyAlignment="1">
      <alignment horizontal="center" vertical="center"/>
    </xf>
    <xf numFmtId="4" fontId="12" fillId="0" borderId="35" xfId="0" applyNumberFormat="1" applyFont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11" fillId="2" borderId="43" xfId="0" applyNumberFormat="1" applyFont="1" applyFill="1" applyBorder="1" applyAlignment="1">
      <alignment horizontal="center" vertical="center"/>
    </xf>
    <xf numFmtId="4" fontId="11" fillId="2" borderId="23" xfId="0" applyNumberFormat="1" applyFont="1" applyFill="1" applyBorder="1" applyAlignment="1">
      <alignment horizontal="center" vertical="center"/>
    </xf>
  </cellXfs>
  <cellStyles count="2275">
    <cellStyle name=" 1" xfId="1" xr:uid="{00000000-0005-0000-0000-000000000000}"/>
    <cellStyle name=" 10" xfId="2" xr:uid="{00000000-0005-0000-0000-000001000000}"/>
    <cellStyle name=" 10 2" xfId="746" xr:uid="{00000000-0005-0000-0000-000002000000}"/>
    <cellStyle name=" 10 3" xfId="506" xr:uid="{00000000-0005-0000-0000-000003000000}"/>
    <cellStyle name=" 11" xfId="3" xr:uid="{00000000-0005-0000-0000-000004000000}"/>
    <cellStyle name=" 11 2" xfId="747" xr:uid="{00000000-0005-0000-0000-000005000000}"/>
    <cellStyle name=" 11 3" xfId="507" xr:uid="{00000000-0005-0000-0000-000006000000}"/>
    <cellStyle name=" 12" xfId="4" xr:uid="{00000000-0005-0000-0000-000007000000}"/>
    <cellStyle name=" 13" xfId="5" xr:uid="{00000000-0005-0000-0000-000008000000}"/>
    <cellStyle name=" 14" xfId="6" xr:uid="{00000000-0005-0000-0000-000009000000}"/>
    <cellStyle name=" 15" xfId="7" xr:uid="{00000000-0005-0000-0000-00000A000000}"/>
    <cellStyle name=" 16" xfId="8" xr:uid="{00000000-0005-0000-0000-00000B000000}"/>
    <cellStyle name=" 17" xfId="9" xr:uid="{00000000-0005-0000-0000-00000C000000}"/>
    <cellStyle name=" 18" xfId="10" xr:uid="{00000000-0005-0000-0000-00000D000000}"/>
    <cellStyle name=" 18 2" xfId="748" xr:uid="{00000000-0005-0000-0000-00000E000000}"/>
    <cellStyle name=" 18 3" xfId="508" xr:uid="{00000000-0005-0000-0000-00000F000000}"/>
    <cellStyle name=" 19" xfId="11" xr:uid="{00000000-0005-0000-0000-000010000000}"/>
    <cellStyle name=" 19 2" xfId="749" xr:uid="{00000000-0005-0000-0000-000011000000}"/>
    <cellStyle name=" 19 3" xfId="509" xr:uid="{00000000-0005-0000-0000-000012000000}"/>
    <cellStyle name=" 2" xfId="12" xr:uid="{00000000-0005-0000-0000-000013000000}"/>
    <cellStyle name=" 20" xfId="13" xr:uid="{00000000-0005-0000-0000-000014000000}"/>
    <cellStyle name=" 21" xfId="14" xr:uid="{00000000-0005-0000-0000-000015000000}"/>
    <cellStyle name=" 22" xfId="15" xr:uid="{00000000-0005-0000-0000-000016000000}"/>
    <cellStyle name=" 22 2" xfId="750" xr:uid="{00000000-0005-0000-0000-000017000000}"/>
    <cellStyle name=" 22 3" xfId="510" xr:uid="{00000000-0005-0000-0000-000018000000}"/>
    <cellStyle name=" 23" xfId="16" xr:uid="{00000000-0005-0000-0000-000019000000}"/>
    <cellStyle name=" 3" xfId="17" xr:uid="{00000000-0005-0000-0000-00001A000000}"/>
    <cellStyle name=" 3 2" xfId="751" xr:uid="{00000000-0005-0000-0000-00001B000000}"/>
    <cellStyle name=" 3 3" xfId="511" xr:uid="{00000000-0005-0000-0000-00001C000000}"/>
    <cellStyle name=" 4" xfId="18" xr:uid="{00000000-0005-0000-0000-00001D000000}"/>
    <cellStyle name=" 5" xfId="19" xr:uid="{00000000-0005-0000-0000-00001E000000}"/>
    <cellStyle name=" 6" xfId="20" xr:uid="{00000000-0005-0000-0000-00001F000000}"/>
    <cellStyle name=" 7" xfId="21" xr:uid="{00000000-0005-0000-0000-000020000000}"/>
    <cellStyle name=" 8" xfId="22" xr:uid="{00000000-0005-0000-0000-000021000000}"/>
    <cellStyle name=" 9" xfId="23" xr:uid="{00000000-0005-0000-0000-000022000000}"/>
    <cellStyle name="_0434BESZ" xfId="24" xr:uid="{00000000-0005-0000-0000-000023000000}"/>
    <cellStyle name="_0434BESZ_1" xfId="25" xr:uid="{00000000-0005-0000-0000-000024000000}"/>
    <cellStyle name="_0434BESZ_1 2" xfId="26" xr:uid="{00000000-0005-0000-0000-000025000000}"/>
    <cellStyle name="_0434BESZ_1 2 2" xfId="753" xr:uid="{00000000-0005-0000-0000-000026000000}"/>
    <cellStyle name="_0434BESZ_1 2 3" xfId="513" xr:uid="{00000000-0005-0000-0000-000027000000}"/>
    <cellStyle name="_0434BESZ_1 3" xfId="27" xr:uid="{00000000-0005-0000-0000-000028000000}"/>
    <cellStyle name="_0434BESZ_1 3 2" xfId="754" xr:uid="{00000000-0005-0000-0000-000029000000}"/>
    <cellStyle name="_0434BESZ_1 3 2 2" xfId="1370" xr:uid="{00000000-0005-0000-0000-00002A000000}"/>
    <cellStyle name="_0434BESZ_1 3 3" xfId="1369" xr:uid="{00000000-0005-0000-0000-00002B000000}"/>
    <cellStyle name="_0434BESZ_1 3 4" xfId="514" xr:uid="{00000000-0005-0000-0000-00002C000000}"/>
    <cellStyle name="_0434BESZ_1 4" xfId="28" xr:uid="{00000000-0005-0000-0000-00002D000000}"/>
    <cellStyle name="_0434BESZ_1 4 2" xfId="755" xr:uid="{00000000-0005-0000-0000-00002E000000}"/>
    <cellStyle name="_0434BESZ_1 4 3" xfId="515" xr:uid="{00000000-0005-0000-0000-00002F000000}"/>
    <cellStyle name="_0434BESZ_1 5" xfId="29" xr:uid="{00000000-0005-0000-0000-000030000000}"/>
    <cellStyle name="_0434BESZ_1 5 2" xfId="756" xr:uid="{00000000-0005-0000-0000-000031000000}"/>
    <cellStyle name="_0434BESZ_1 5 2 2" xfId="1372" xr:uid="{00000000-0005-0000-0000-000032000000}"/>
    <cellStyle name="_0434BESZ_1 5 3" xfId="1371" xr:uid="{00000000-0005-0000-0000-000033000000}"/>
    <cellStyle name="_0434BESZ_1 5 4" xfId="516" xr:uid="{00000000-0005-0000-0000-000034000000}"/>
    <cellStyle name="_0434BESZ_1 6" xfId="752" xr:uid="{00000000-0005-0000-0000-000035000000}"/>
    <cellStyle name="_0434BESZ_1 6 2" xfId="1373" xr:uid="{00000000-0005-0000-0000-000036000000}"/>
    <cellStyle name="_0434BESZ_1 7" xfId="512" xr:uid="{00000000-0005-0000-0000-000037000000}"/>
    <cellStyle name="_0434BESZ_1_TartalékKötvényLekötésekEgyebek2014" xfId="986" xr:uid="{00000000-0005-0000-0000-000038000000}"/>
    <cellStyle name="_0434BESZ_1_TartalékKötvényLekötésekEgyebek2014 2" xfId="1374" xr:uid="{00000000-0005-0000-0000-000039000000}"/>
    <cellStyle name="_0434BESZ_TartalékKötvényLekötésekEgyebek2014" xfId="987" xr:uid="{00000000-0005-0000-0000-00003A000000}"/>
    <cellStyle name="_04FELBEV" xfId="30" xr:uid="{00000000-0005-0000-0000-00003B000000}"/>
    <cellStyle name="_04FELBEV_1" xfId="31" xr:uid="{00000000-0005-0000-0000-00003C000000}"/>
    <cellStyle name="_04FELBEV_1 2" xfId="32" xr:uid="{00000000-0005-0000-0000-00003D000000}"/>
    <cellStyle name="_04FELBEV_1 2 2" xfId="758" xr:uid="{00000000-0005-0000-0000-00003E000000}"/>
    <cellStyle name="_04FELBEV_1 2 3" xfId="518" xr:uid="{00000000-0005-0000-0000-00003F000000}"/>
    <cellStyle name="_04FELBEV_1 3" xfId="33" xr:uid="{00000000-0005-0000-0000-000040000000}"/>
    <cellStyle name="_04FELBEV_1 3 2" xfId="759" xr:uid="{00000000-0005-0000-0000-000041000000}"/>
    <cellStyle name="_04FELBEV_1 3 2 2" xfId="1376" xr:uid="{00000000-0005-0000-0000-000042000000}"/>
    <cellStyle name="_04FELBEV_1 3 3" xfId="1375" xr:uid="{00000000-0005-0000-0000-000043000000}"/>
    <cellStyle name="_04FELBEV_1 3 4" xfId="519" xr:uid="{00000000-0005-0000-0000-000044000000}"/>
    <cellStyle name="_04FELBEV_1 4" xfId="34" xr:uid="{00000000-0005-0000-0000-000045000000}"/>
    <cellStyle name="_04FELBEV_1 4 2" xfId="760" xr:uid="{00000000-0005-0000-0000-000046000000}"/>
    <cellStyle name="_04FELBEV_1 4 3" xfId="520" xr:uid="{00000000-0005-0000-0000-000047000000}"/>
    <cellStyle name="_04FELBEV_1 5" xfId="35" xr:uid="{00000000-0005-0000-0000-000048000000}"/>
    <cellStyle name="_04FELBEV_1 5 2" xfId="761" xr:uid="{00000000-0005-0000-0000-000049000000}"/>
    <cellStyle name="_04FELBEV_1 5 2 2" xfId="1378" xr:uid="{00000000-0005-0000-0000-00004A000000}"/>
    <cellStyle name="_04FELBEV_1 5 3" xfId="1377" xr:uid="{00000000-0005-0000-0000-00004B000000}"/>
    <cellStyle name="_04FELBEV_1 5 4" xfId="521" xr:uid="{00000000-0005-0000-0000-00004C000000}"/>
    <cellStyle name="_04FELBEV_1 6" xfId="757" xr:uid="{00000000-0005-0000-0000-00004D000000}"/>
    <cellStyle name="_04FELBEV_1 6 2" xfId="1379" xr:uid="{00000000-0005-0000-0000-00004E000000}"/>
    <cellStyle name="_04FELBEV_1 7" xfId="517" xr:uid="{00000000-0005-0000-0000-00004F000000}"/>
    <cellStyle name="_04FELBEV_1_TartalékKötvényLekötésekEgyebek2014" xfId="988" xr:uid="{00000000-0005-0000-0000-000050000000}"/>
    <cellStyle name="_04FELBEV_1_TartalékKötvényLekötésekEgyebek2014 2" xfId="1380" xr:uid="{00000000-0005-0000-0000-000051000000}"/>
    <cellStyle name="_04FELBEV_2" xfId="36" xr:uid="{00000000-0005-0000-0000-000052000000}"/>
    <cellStyle name="_04FELBEV_2_PH KVI 2014 KV 2014 02 20 elfogadott TEST2" xfId="37" xr:uid="{00000000-0005-0000-0000-000053000000}"/>
    <cellStyle name="_04FELBEV_2_TartalékKötvényLekötésekEgyebek2014" xfId="989" xr:uid="{00000000-0005-0000-0000-000054000000}"/>
    <cellStyle name="_04FELBEV_TartalékKötvényLekötésekEgyebek2014" xfId="990" xr:uid="{00000000-0005-0000-0000-000055000000}"/>
    <cellStyle name="_05FELBE" xfId="38" xr:uid="{00000000-0005-0000-0000-000056000000}"/>
    <cellStyle name="_05FELBE_1" xfId="39" xr:uid="{00000000-0005-0000-0000-000057000000}"/>
    <cellStyle name="_05FELBE_1 2" xfId="40" xr:uid="{00000000-0005-0000-0000-000058000000}"/>
    <cellStyle name="_05FELBE_1 2 2" xfId="763" xr:uid="{00000000-0005-0000-0000-000059000000}"/>
    <cellStyle name="_05FELBE_1 2 3" xfId="523" xr:uid="{00000000-0005-0000-0000-00005A000000}"/>
    <cellStyle name="_05FELBE_1 3" xfId="41" xr:uid="{00000000-0005-0000-0000-00005B000000}"/>
    <cellStyle name="_05FELBE_1 3 2" xfId="764" xr:uid="{00000000-0005-0000-0000-00005C000000}"/>
    <cellStyle name="_05FELBE_1 3 2 2" xfId="1382" xr:uid="{00000000-0005-0000-0000-00005D000000}"/>
    <cellStyle name="_05FELBE_1 3 3" xfId="1381" xr:uid="{00000000-0005-0000-0000-00005E000000}"/>
    <cellStyle name="_05FELBE_1 3 4" xfId="524" xr:uid="{00000000-0005-0000-0000-00005F000000}"/>
    <cellStyle name="_05FELBE_1 4" xfId="42" xr:uid="{00000000-0005-0000-0000-000060000000}"/>
    <cellStyle name="_05FELBE_1 4 2" xfId="765" xr:uid="{00000000-0005-0000-0000-000061000000}"/>
    <cellStyle name="_05FELBE_1 4 3" xfId="525" xr:uid="{00000000-0005-0000-0000-000062000000}"/>
    <cellStyle name="_05FELBE_1 5" xfId="43" xr:uid="{00000000-0005-0000-0000-000063000000}"/>
    <cellStyle name="_05FELBE_1 5 2" xfId="766" xr:uid="{00000000-0005-0000-0000-000064000000}"/>
    <cellStyle name="_05FELBE_1 5 2 2" xfId="1384" xr:uid="{00000000-0005-0000-0000-000065000000}"/>
    <cellStyle name="_05FELBE_1 5 3" xfId="1383" xr:uid="{00000000-0005-0000-0000-000066000000}"/>
    <cellStyle name="_05FELBE_1 5 4" xfId="526" xr:uid="{00000000-0005-0000-0000-000067000000}"/>
    <cellStyle name="_05FELBE_1 6" xfId="762" xr:uid="{00000000-0005-0000-0000-000068000000}"/>
    <cellStyle name="_05FELBE_1 6 2" xfId="1385" xr:uid="{00000000-0005-0000-0000-000069000000}"/>
    <cellStyle name="_05FELBE_1 7" xfId="522" xr:uid="{00000000-0005-0000-0000-00006A000000}"/>
    <cellStyle name="_05FELBE_1_TartalékKötvényLekötésekEgyebek2014" xfId="991" xr:uid="{00000000-0005-0000-0000-00006B000000}"/>
    <cellStyle name="_05FELBE_1_TartalékKötvényLekötésekEgyebek2014 2" xfId="1386" xr:uid="{00000000-0005-0000-0000-00006C000000}"/>
    <cellStyle name="_05FELBE_PH KVI 2014 KV 2014 02 20 elfogadott TEST2" xfId="44" xr:uid="{00000000-0005-0000-0000-00006D000000}"/>
    <cellStyle name="_05FELBE_TartalékKötvényLekötésekEgyebek2014" xfId="992" xr:uid="{00000000-0005-0000-0000-00006E000000}"/>
    <cellStyle name="_06FELBE" xfId="45" xr:uid="{00000000-0005-0000-0000-00006F000000}"/>
    <cellStyle name="_06FELBE 2" xfId="46" xr:uid="{00000000-0005-0000-0000-000070000000}"/>
    <cellStyle name="_06FELBE 2 2" xfId="768" xr:uid="{00000000-0005-0000-0000-000071000000}"/>
    <cellStyle name="_06FELBE 2 3" xfId="528" xr:uid="{00000000-0005-0000-0000-000072000000}"/>
    <cellStyle name="_06FELBE 3" xfId="47" xr:uid="{00000000-0005-0000-0000-000073000000}"/>
    <cellStyle name="_06FELBE 3 2" xfId="769" xr:uid="{00000000-0005-0000-0000-000074000000}"/>
    <cellStyle name="_06FELBE 3 3" xfId="529" xr:uid="{00000000-0005-0000-0000-000075000000}"/>
    <cellStyle name="_06FELBE 4" xfId="767" xr:uid="{00000000-0005-0000-0000-000076000000}"/>
    <cellStyle name="_06FELBE 5" xfId="527" xr:uid="{00000000-0005-0000-0000-000077000000}"/>
    <cellStyle name="_06FELBE_1" xfId="48" xr:uid="{00000000-0005-0000-0000-000078000000}"/>
    <cellStyle name="_06FELBE_1_TartalékKötvényLekötésekEgyebek2014" xfId="993" xr:uid="{00000000-0005-0000-0000-000079000000}"/>
    <cellStyle name="_06FELBE_TartalékKötvényLekötésekEgyebek2014" xfId="994" xr:uid="{00000000-0005-0000-0000-00007A000000}"/>
    <cellStyle name="_06FELBE_TartalékKötvényLekötésekEgyebek2014 2" xfId="1387" xr:uid="{00000000-0005-0000-0000-00007B000000}"/>
    <cellStyle name="_06FELBEküld" xfId="49" xr:uid="{00000000-0005-0000-0000-00007C000000}"/>
    <cellStyle name="_06FELBEküld_1" xfId="50" xr:uid="{00000000-0005-0000-0000-00007D000000}"/>
    <cellStyle name="_06FELBEküld_1_TartalékKötvényLekötésekEgyebek2014" xfId="995" xr:uid="{00000000-0005-0000-0000-00007E000000}"/>
    <cellStyle name="_06FELBEküld_PH KVI 2014 KV 2014 02 20 elfogadott TEST2" xfId="51" xr:uid="{00000000-0005-0000-0000-00007F000000}"/>
    <cellStyle name="_06FELBEküld_TartalékKötvényLekötésekEgyebek2014" xfId="996" xr:uid="{00000000-0005-0000-0000-000080000000}"/>
    <cellStyle name="_07háromnegyedBesz" xfId="52" xr:uid="{00000000-0005-0000-0000-000081000000}"/>
    <cellStyle name="_07háromnegyedBesz 2" xfId="53" xr:uid="{00000000-0005-0000-0000-000082000000}"/>
    <cellStyle name="_07háromnegyedBesz 2 2" xfId="771" xr:uid="{00000000-0005-0000-0000-000083000000}"/>
    <cellStyle name="_07háromnegyedBesz 2 3" xfId="531" xr:uid="{00000000-0005-0000-0000-000084000000}"/>
    <cellStyle name="_07háromnegyedBesz 3" xfId="54" xr:uid="{00000000-0005-0000-0000-000085000000}"/>
    <cellStyle name="_07háromnegyedBesz 3 2" xfId="772" xr:uid="{00000000-0005-0000-0000-000086000000}"/>
    <cellStyle name="_07háromnegyedBesz 3 2 2" xfId="1389" xr:uid="{00000000-0005-0000-0000-000087000000}"/>
    <cellStyle name="_07háromnegyedBesz 3 3" xfId="1388" xr:uid="{00000000-0005-0000-0000-000088000000}"/>
    <cellStyle name="_07háromnegyedBesz 3 4" xfId="532" xr:uid="{00000000-0005-0000-0000-000089000000}"/>
    <cellStyle name="_07háromnegyedBesz 4" xfId="55" xr:uid="{00000000-0005-0000-0000-00008A000000}"/>
    <cellStyle name="_07háromnegyedBesz 4 2" xfId="773" xr:uid="{00000000-0005-0000-0000-00008B000000}"/>
    <cellStyle name="_07háromnegyedBesz 4 3" xfId="533" xr:uid="{00000000-0005-0000-0000-00008C000000}"/>
    <cellStyle name="_07háromnegyedBesz 5" xfId="56" xr:uid="{00000000-0005-0000-0000-00008D000000}"/>
    <cellStyle name="_07háromnegyedBesz 5 2" xfId="774" xr:uid="{00000000-0005-0000-0000-00008E000000}"/>
    <cellStyle name="_07háromnegyedBesz 5 2 2" xfId="1391" xr:uid="{00000000-0005-0000-0000-00008F000000}"/>
    <cellStyle name="_07háromnegyedBesz 5 3" xfId="1390" xr:uid="{00000000-0005-0000-0000-000090000000}"/>
    <cellStyle name="_07háromnegyedBesz 5 4" xfId="534" xr:uid="{00000000-0005-0000-0000-000091000000}"/>
    <cellStyle name="_07háromnegyedBesz 6" xfId="770" xr:uid="{00000000-0005-0000-0000-000092000000}"/>
    <cellStyle name="_07háromnegyedBesz 6 2" xfId="1392" xr:uid="{00000000-0005-0000-0000-000093000000}"/>
    <cellStyle name="_07háromnegyedBesz 7" xfId="530" xr:uid="{00000000-0005-0000-0000-000094000000}"/>
    <cellStyle name="_07háromnegyedBesz_1" xfId="57" xr:uid="{00000000-0005-0000-0000-000095000000}"/>
    <cellStyle name="_07háromnegyedBesz_1_TartalékKötvényLekötésekEgyebek2014" xfId="997" xr:uid="{00000000-0005-0000-0000-000096000000}"/>
    <cellStyle name="_07háromnegyedBesz_TartalékKötvényLekötésekEgyebek2014" xfId="998" xr:uid="{00000000-0005-0000-0000-000097000000}"/>
    <cellStyle name="_07háromnegyedBesz_TartalékKötvényLekötésekEgyebek2014 2" xfId="1393" xr:uid="{00000000-0005-0000-0000-000098000000}"/>
    <cellStyle name="_08FELBE" xfId="58" xr:uid="{00000000-0005-0000-0000-000099000000}"/>
    <cellStyle name="_08FELBE 2" xfId="59" xr:uid="{00000000-0005-0000-0000-00009A000000}"/>
    <cellStyle name="_08FELBE 2 2" xfId="776" xr:uid="{00000000-0005-0000-0000-00009B000000}"/>
    <cellStyle name="_08FELBE 2 3" xfId="536" xr:uid="{00000000-0005-0000-0000-00009C000000}"/>
    <cellStyle name="_08FELBE 3" xfId="60" xr:uid="{00000000-0005-0000-0000-00009D000000}"/>
    <cellStyle name="_08FELBE 3 2" xfId="777" xr:uid="{00000000-0005-0000-0000-00009E000000}"/>
    <cellStyle name="_08FELBE 3 2 2" xfId="1395" xr:uid="{00000000-0005-0000-0000-00009F000000}"/>
    <cellStyle name="_08FELBE 3 3" xfId="1394" xr:uid="{00000000-0005-0000-0000-0000A0000000}"/>
    <cellStyle name="_08FELBE 3 4" xfId="537" xr:uid="{00000000-0005-0000-0000-0000A1000000}"/>
    <cellStyle name="_08FELBE 4" xfId="61" xr:uid="{00000000-0005-0000-0000-0000A2000000}"/>
    <cellStyle name="_08FELBE 4 2" xfId="778" xr:uid="{00000000-0005-0000-0000-0000A3000000}"/>
    <cellStyle name="_08FELBE 4 3" xfId="538" xr:uid="{00000000-0005-0000-0000-0000A4000000}"/>
    <cellStyle name="_08FELBE 5" xfId="62" xr:uid="{00000000-0005-0000-0000-0000A5000000}"/>
    <cellStyle name="_08FELBE 5 2" xfId="779" xr:uid="{00000000-0005-0000-0000-0000A6000000}"/>
    <cellStyle name="_08FELBE 5 2 2" xfId="1397" xr:uid="{00000000-0005-0000-0000-0000A7000000}"/>
    <cellStyle name="_08FELBE 5 3" xfId="1396" xr:uid="{00000000-0005-0000-0000-0000A8000000}"/>
    <cellStyle name="_08FELBE 5 4" xfId="539" xr:uid="{00000000-0005-0000-0000-0000A9000000}"/>
    <cellStyle name="_08FELBE 6" xfId="775" xr:uid="{00000000-0005-0000-0000-0000AA000000}"/>
    <cellStyle name="_08FELBE 6 2" xfId="1398" xr:uid="{00000000-0005-0000-0000-0000AB000000}"/>
    <cellStyle name="_08FELBE 7" xfId="535" xr:uid="{00000000-0005-0000-0000-0000AC000000}"/>
    <cellStyle name="_08FELBE_1" xfId="63" xr:uid="{00000000-0005-0000-0000-0000AD000000}"/>
    <cellStyle name="_08FELBE_1_TartalékKötvényLekötésekEgyebek2014" xfId="999" xr:uid="{00000000-0005-0000-0000-0000AE000000}"/>
    <cellStyle name="_08FELBE_TartalékKötvényLekötésekEgyebek2014" xfId="1000" xr:uid="{00000000-0005-0000-0000-0000AF000000}"/>
    <cellStyle name="_08FELBE_TartalékKötvényLekötésekEgyebek2014 2" xfId="1399" xr:uid="{00000000-0005-0000-0000-0000B0000000}"/>
    <cellStyle name="_09FELBE" xfId="64" xr:uid="{00000000-0005-0000-0000-0000B1000000}"/>
    <cellStyle name="_09FELBE_1" xfId="65" xr:uid="{00000000-0005-0000-0000-0000B2000000}"/>
    <cellStyle name="_09FELBE_1 2" xfId="66" xr:uid="{00000000-0005-0000-0000-0000B3000000}"/>
    <cellStyle name="_09FELBE_1 2 2" xfId="781" xr:uid="{00000000-0005-0000-0000-0000B4000000}"/>
    <cellStyle name="_09FELBE_1 2 3" xfId="541" xr:uid="{00000000-0005-0000-0000-0000B5000000}"/>
    <cellStyle name="_09FELBE_1 3" xfId="67" xr:uid="{00000000-0005-0000-0000-0000B6000000}"/>
    <cellStyle name="_09FELBE_1 3 2" xfId="782" xr:uid="{00000000-0005-0000-0000-0000B7000000}"/>
    <cellStyle name="_09FELBE_1 3 3" xfId="542" xr:uid="{00000000-0005-0000-0000-0000B8000000}"/>
    <cellStyle name="_09FELBE_1 4" xfId="780" xr:uid="{00000000-0005-0000-0000-0000B9000000}"/>
    <cellStyle name="_09FELBE_1 5" xfId="540" xr:uid="{00000000-0005-0000-0000-0000BA000000}"/>
    <cellStyle name="_09FELBE_1_TartalékKötvényLekötésekEgyebek2014" xfId="1001" xr:uid="{00000000-0005-0000-0000-0000BB000000}"/>
    <cellStyle name="_09FELBE_1_TartalékKötvényLekötésekEgyebek2014 2" xfId="1400" xr:uid="{00000000-0005-0000-0000-0000BC000000}"/>
    <cellStyle name="_09FELBE_TartalékKötvényLekötésekEgyebek2014" xfId="1002" xr:uid="{00000000-0005-0000-0000-0000BD000000}"/>
    <cellStyle name="_09FELBEküld" xfId="68" xr:uid="{00000000-0005-0000-0000-0000BE000000}"/>
    <cellStyle name="_09FELBEküld 2" xfId="69" xr:uid="{00000000-0005-0000-0000-0000BF000000}"/>
    <cellStyle name="_09FELBEküld 2 2" xfId="784" xr:uid="{00000000-0005-0000-0000-0000C0000000}"/>
    <cellStyle name="_09FELBEküld 2 3" xfId="544" xr:uid="{00000000-0005-0000-0000-0000C1000000}"/>
    <cellStyle name="_09FELBEküld 3" xfId="70" xr:uid="{00000000-0005-0000-0000-0000C2000000}"/>
    <cellStyle name="_09FELBEküld 3 2" xfId="785" xr:uid="{00000000-0005-0000-0000-0000C3000000}"/>
    <cellStyle name="_09FELBEküld 3 3" xfId="545" xr:uid="{00000000-0005-0000-0000-0000C4000000}"/>
    <cellStyle name="_09FELBEküld 4" xfId="783" xr:uid="{00000000-0005-0000-0000-0000C5000000}"/>
    <cellStyle name="_09FELBEküld 5" xfId="543" xr:uid="{00000000-0005-0000-0000-0000C6000000}"/>
    <cellStyle name="_09FELBEküld_1" xfId="71" xr:uid="{00000000-0005-0000-0000-0000C7000000}"/>
    <cellStyle name="_09FELBEküld_1_TartalékKötvényLekötésekEgyebek2014" xfId="1003" xr:uid="{00000000-0005-0000-0000-0000C8000000}"/>
    <cellStyle name="_09FELBEküld_TartalékKötvényLekötésekEgyebek2014" xfId="1004" xr:uid="{00000000-0005-0000-0000-0000C9000000}"/>
    <cellStyle name="_09FELBEküld_TartalékKötvényLekötésekEgyebek2014 2" xfId="1401" xr:uid="{00000000-0005-0000-0000-0000CA000000}"/>
    <cellStyle name="_09FELBEotthoni" xfId="72" xr:uid="{00000000-0005-0000-0000-0000CB000000}"/>
    <cellStyle name="_09FELBEotthoni 2" xfId="73" xr:uid="{00000000-0005-0000-0000-0000CC000000}"/>
    <cellStyle name="_09FELBEotthoni 2 2" xfId="787" xr:uid="{00000000-0005-0000-0000-0000CD000000}"/>
    <cellStyle name="_09FELBEotthoni 2 3" xfId="547" xr:uid="{00000000-0005-0000-0000-0000CE000000}"/>
    <cellStyle name="_09FELBEotthoni 3" xfId="74" xr:uid="{00000000-0005-0000-0000-0000CF000000}"/>
    <cellStyle name="_09FELBEotthoni 3 2" xfId="788" xr:uid="{00000000-0005-0000-0000-0000D0000000}"/>
    <cellStyle name="_09FELBEotthoni 3 3" xfId="548" xr:uid="{00000000-0005-0000-0000-0000D1000000}"/>
    <cellStyle name="_09FELBEotthoni 4" xfId="786" xr:uid="{00000000-0005-0000-0000-0000D2000000}"/>
    <cellStyle name="_09FELBEotthoni 5" xfId="546" xr:uid="{00000000-0005-0000-0000-0000D3000000}"/>
    <cellStyle name="_09FELBEotthoni_1" xfId="75" xr:uid="{00000000-0005-0000-0000-0000D4000000}"/>
    <cellStyle name="_09FELBEotthoni_1_TartalékKötvényLekötésekEgyebek2014" xfId="1005" xr:uid="{00000000-0005-0000-0000-0000D5000000}"/>
    <cellStyle name="_09FELBEotthoni_2" xfId="76" xr:uid="{00000000-0005-0000-0000-0000D6000000}"/>
    <cellStyle name="_09FELBEotthoni_2_TartalékKötvényLekötésekEgyebek2014" xfId="1006" xr:uid="{00000000-0005-0000-0000-0000D7000000}"/>
    <cellStyle name="_09FELBEotthoni_TartalékKötvényLekötésekEgyebek2014" xfId="1007" xr:uid="{00000000-0005-0000-0000-0000D8000000}"/>
    <cellStyle name="_09FELBEotthoni_TartalékKötvényLekötésekEgyebek2014 2" xfId="1402" xr:uid="{00000000-0005-0000-0000-0000D9000000}"/>
    <cellStyle name="_09háromnegyedBESZ" xfId="77" xr:uid="{00000000-0005-0000-0000-0000DA000000}"/>
    <cellStyle name="_09háromnegyedBESZ_1" xfId="78" xr:uid="{00000000-0005-0000-0000-0000DB000000}"/>
    <cellStyle name="_09háromnegyedBESZ_1 2" xfId="79" xr:uid="{00000000-0005-0000-0000-0000DC000000}"/>
    <cellStyle name="_09háromnegyedBESZ_1 2 2" xfId="790" xr:uid="{00000000-0005-0000-0000-0000DD000000}"/>
    <cellStyle name="_09háromnegyedBESZ_1 2 3" xfId="550" xr:uid="{00000000-0005-0000-0000-0000DE000000}"/>
    <cellStyle name="_09háromnegyedBESZ_1 3" xfId="80" xr:uid="{00000000-0005-0000-0000-0000DF000000}"/>
    <cellStyle name="_09háromnegyedBESZ_1 3 2" xfId="791" xr:uid="{00000000-0005-0000-0000-0000E0000000}"/>
    <cellStyle name="_09háromnegyedBESZ_1 3 3" xfId="551" xr:uid="{00000000-0005-0000-0000-0000E1000000}"/>
    <cellStyle name="_09háromnegyedBESZ_1 4" xfId="789" xr:uid="{00000000-0005-0000-0000-0000E2000000}"/>
    <cellStyle name="_09háromnegyedBESZ_1 5" xfId="549" xr:uid="{00000000-0005-0000-0000-0000E3000000}"/>
    <cellStyle name="_09háromnegyedBESZ_1_TartalékKötvényLekötésekEgyebek2014" xfId="1008" xr:uid="{00000000-0005-0000-0000-0000E4000000}"/>
    <cellStyle name="_09háromnegyedBESZ_1_TartalékKötvényLekötésekEgyebek2014 2" xfId="1403" xr:uid="{00000000-0005-0000-0000-0000E5000000}"/>
    <cellStyle name="_09háromnegyedBESZ_TartalékKötvényLekötésekEgyebek2014" xfId="1009" xr:uid="{00000000-0005-0000-0000-0000E6000000}"/>
    <cellStyle name="_2006.évi első rendelet-módosítás" xfId="81" xr:uid="{00000000-0005-0000-0000-0000E7000000}"/>
    <cellStyle name="_2006.évi első rendelet-módosítás 2" xfId="82" xr:uid="{00000000-0005-0000-0000-0000E8000000}"/>
    <cellStyle name="_2006.évi első rendelet-módosítás 2 2" xfId="793" xr:uid="{00000000-0005-0000-0000-0000E9000000}"/>
    <cellStyle name="_2006.évi első rendelet-módosítás 2 3" xfId="553" xr:uid="{00000000-0005-0000-0000-0000EA000000}"/>
    <cellStyle name="_2006.évi első rendelet-módosítás 3" xfId="83" xr:uid="{00000000-0005-0000-0000-0000EB000000}"/>
    <cellStyle name="_2006.évi első rendelet-módosítás 3 2" xfId="794" xr:uid="{00000000-0005-0000-0000-0000EC000000}"/>
    <cellStyle name="_2006.évi első rendelet-módosítás 3 3" xfId="554" xr:uid="{00000000-0005-0000-0000-0000ED000000}"/>
    <cellStyle name="_2006.évi első rendelet-módosítás 4" xfId="792" xr:uid="{00000000-0005-0000-0000-0000EE000000}"/>
    <cellStyle name="_2006.évi első rendelet-módosítás 5" xfId="552" xr:uid="{00000000-0005-0000-0000-0000EF000000}"/>
    <cellStyle name="_2006.évi első rendelet-módosítás_1" xfId="84" xr:uid="{00000000-0005-0000-0000-0000F0000000}"/>
    <cellStyle name="_2006.évi első rendelet-módosítás_1_TartalékKötvényLekötésekEgyebek2014" xfId="1010" xr:uid="{00000000-0005-0000-0000-0000F1000000}"/>
    <cellStyle name="_2006.évi első rendelet-módosítás_2" xfId="85" xr:uid="{00000000-0005-0000-0000-0000F2000000}"/>
    <cellStyle name="_2006.évi első rendelet-módosítás_2_TartalékKötvényLekötésekEgyebek2014" xfId="1011" xr:uid="{00000000-0005-0000-0000-0000F3000000}"/>
    <cellStyle name="_2006.évi első rendelet-módosítás_3" xfId="86" xr:uid="{00000000-0005-0000-0000-0000F4000000}"/>
    <cellStyle name="_2006.évi első rendelet-módosítás_3_TartalékKötvényLekötésekEgyebek2014" xfId="1012" xr:uid="{00000000-0005-0000-0000-0000F5000000}"/>
    <cellStyle name="_2006.évi első rendelet-módosítás_4" xfId="87" xr:uid="{00000000-0005-0000-0000-0000F6000000}"/>
    <cellStyle name="_2006.évi első rendelet-módosítás_4_TartalékKötvényLekötésekEgyebek2014" xfId="1013" xr:uid="{00000000-0005-0000-0000-0000F7000000}"/>
    <cellStyle name="_2006.évi első rendelet-módosítás_TartalékKötvényLekötésekEgyebek2014" xfId="1014" xr:uid="{00000000-0005-0000-0000-0000F8000000}"/>
    <cellStyle name="_2006.évi első rendelet-módosítás_TartalékKötvényLekötésekEgyebek2014 2" xfId="1404" xr:uid="{00000000-0005-0000-0000-0000F9000000}"/>
    <cellStyle name="_2006.évi hatodik rendelet-módosítás" xfId="88" xr:uid="{00000000-0005-0000-0000-0000FA000000}"/>
    <cellStyle name="_2006.évi hatodik rendelet-módosítás_1" xfId="89" xr:uid="{00000000-0005-0000-0000-0000FB000000}"/>
    <cellStyle name="_2006.évi hatodik rendelet-módosítás_1_TartalékKötvényLekötésekEgyebek2014" xfId="1015" xr:uid="{00000000-0005-0000-0000-0000FC000000}"/>
    <cellStyle name="_2006.évi hatodik rendelet-módosítás_2" xfId="90" xr:uid="{00000000-0005-0000-0000-0000FD000000}"/>
    <cellStyle name="_2006.évi hatodik rendelet-módosítás_2_TartalékKötvényLekötésekEgyebek2014" xfId="1016" xr:uid="{00000000-0005-0000-0000-0000FE000000}"/>
    <cellStyle name="_2006.évi hatodik rendelet-módosítás_3" xfId="91" xr:uid="{00000000-0005-0000-0000-0000FF000000}"/>
    <cellStyle name="_2006.évi hatodik rendelet-módosítás_3_TartalékKötvényLekötésekEgyebek2014" xfId="1017" xr:uid="{00000000-0005-0000-0000-000000010000}"/>
    <cellStyle name="_2006.évi hatodik rendelet-módosítás_4" xfId="92" xr:uid="{00000000-0005-0000-0000-000001010000}"/>
    <cellStyle name="_2006.évi hatodik rendelet-módosítás_4 2" xfId="93" xr:uid="{00000000-0005-0000-0000-000002010000}"/>
    <cellStyle name="_2006.évi hatodik rendelet-módosítás_4 2 2" xfId="796" xr:uid="{00000000-0005-0000-0000-000003010000}"/>
    <cellStyle name="_2006.évi hatodik rendelet-módosítás_4 2 3" xfId="556" xr:uid="{00000000-0005-0000-0000-000004010000}"/>
    <cellStyle name="_2006.évi hatodik rendelet-módosítás_4 3" xfId="94" xr:uid="{00000000-0005-0000-0000-000005010000}"/>
    <cellStyle name="_2006.évi hatodik rendelet-módosítás_4 3 2" xfId="797" xr:uid="{00000000-0005-0000-0000-000006010000}"/>
    <cellStyle name="_2006.évi hatodik rendelet-módosítás_4 3 3" xfId="557" xr:uid="{00000000-0005-0000-0000-000007010000}"/>
    <cellStyle name="_2006.évi hatodik rendelet-módosítás_4 4" xfId="795" xr:uid="{00000000-0005-0000-0000-000008010000}"/>
    <cellStyle name="_2006.évi hatodik rendelet-módosítás_4 5" xfId="555" xr:uid="{00000000-0005-0000-0000-000009010000}"/>
    <cellStyle name="_2006.évi hatodik rendelet-módosítás_4_TartalékKötvényLekötésekEgyebek2014" xfId="1018" xr:uid="{00000000-0005-0000-0000-00000A010000}"/>
    <cellStyle name="_2006.évi hatodik rendelet-módosítás_4_TartalékKötvényLekötésekEgyebek2014 2" xfId="1405" xr:uid="{00000000-0005-0000-0000-00000B010000}"/>
    <cellStyle name="_2006.évi hatodik rendelet-módosítás_TartalékKötvényLekötésekEgyebek2014" xfId="1019" xr:uid="{00000000-0005-0000-0000-00000C010000}"/>
    <cellStyle name="_2006.évi második rendelet-módosítás" xfId="95" xr:uid="{00000000-0005-0000-0000-00000D010000}"/>
    <cellStyle name="_2006.évi második rendelet-módosítás_1" xfId="96" xr:uid="{00000000-0005-0000-0000-00000E010000}"/>
    <cellStyle name="_2006.évi második rendelet-módosítás_1 2" xfId="97" xr:uid="{00000000-0005-0000-0000-00000F010000}"/>
    <cellStyle name="_2006.évi második rendelet-módosítás_1 2 2" xfId="799" xr:uid="{00000000-0005-0000-0000-000010010000}"/>
    <cellStyle name="_2006.évi második rendelet-módosítás_1 2 3" xfId="559" xr:uid="{00000000-0005-0000-0000-000011010000}"/>
    <cellStyle name="_2006.évi második rendelet-módosítás_1 3" xfId="98" xr:uid="{00000000-0005-0000-0000-000012010000}"/>
    <cellStyle name="_2006.évi második rendelet-módosítás_1 3 2" xfId="800" xr:uid="{00000000-0005-0000-0000-000013010000}"/>
    <cellStyle name="_2006.évi második rendelet-módosítás_1 3 3" xfId="560" xr:uid="{00000000-0005-0000-0000-000014010000}"/>
    <cellStyle name="_2006.évi második rendelet-módosítás_1 4" xfId="798" xr:uid="{00000000-0005-0000-0000-000015010000}"/>
    <cellStyle name="_2006.évi második rendelet-módosítás_1 5" xfId="558" xr:uid="{00000000-0005-0000-0000-000016010000}"/>
    <cellStyle name="_2006.évi második rendelet-módosítás_1_TartalékKötvényLekötésekEgyebek2014" xfId="1020" xr:uid="{00000000-0005-0000-0000-000017010000}"/>
    <cellStyle name="_2006.évi második rendelet-módosítás_1_TartalékKötvényLekötésekEgyebek2014 2" xfId="1406" xr:uid="{00000000-0005-0000-0000-000018010000}"/>
    <cellStyle name="_2006.évi második rendelet-módosítás_2" xfId="99" xr:uid="{00000000-0005-0000-0000-000019010000}"/>
    <cellStyle name="_2006.évi második rendelet-módosítás_2_TartalékKötvényLekötésekEgyebek2014" xfId="1021" xr:uid="{00000000-0005-0000-0000-00001A010000}"/>
    <cellStyle name="_2006.évi második rendelet-módosítás_3" xfId="100" xr:uid="{00000000-0005-0000-0000-00001B010000}"/>
    <cellStyle name="_2006.évi második rendelet-módosítás_3_TartalékKötvényLekötésekEgyebek2014" xfId="1022" xr:uid="{00000000-0005-0000-0000-00001C010000}"/>
    <cellStyle name="_2006.évi második rendelet-módosítás_TartalékKötvényLekötésekEgyebek2014" xfId="1023" xr:uid="{00000000-0005-0000-0000-00001D010000}"/>
    <cellStyle name="_2006.évi ötödik rendelet-módosítás" xfId="101" xr:uid="{00000000-0005-0000-0000-00001E010000}"/>
    <cellStyle name="_2006.évi ötödik rendelet-módosítás_1" xfId="102" xr:uid="{00000000-0005-0000-0000-00001F010000}"/>
    <cellStyle name="_2006.évi ötödik rendelet-módosítás_1_TartalékKötvényLekötésekEgyebek2014" xfId="1024" xr:uid="{00000000-0005-0000-0000-000020010000}"/>
    <cellStyle name="_2006.évi ötödik rendelet-módosítás_2" xfId="103" xr:uid="{00000000-0005-0000-0000-000021010000}"/>
    <cellStyle name="_2006.évi ötödik rendelet-módosítás_2_TartalékKötvényLekötésekEgyebek2014" xfId="1025" xr:uid="{00000000-0005-0000-0000-000022010000}"/>
    <cellStyle name="_2006.évi ötödik rendelet-módosítás_3" xfId="104" xr:uid="{00000000-0005-0000-0000-000023010000}"/>
    <cellStyle name="_2006.évi ötödik rendelet-módosítás_3_TartalékKötvényLekötésekEgyebek2014" xfId="1026" xr:uid="{00000000-0005-0000-0000-000024010000}"/>
    <cellStyle name="_2006.évi ötödik rendelet-módosítás_TartalékKötvényLekötésekEgyebek2014" xfId="1027" xr:uid="{00000000-0005-0000-0000-000025010000}"/>
    <cellStyle name="_2006KVI0307" xfId="105" xr:uid="{00000000-0005-0000-0000-000026010000}"/>
    <cellStyle name="_2006KVI0307_PH KVI 2014 KV 2014 02 20 elfogadott TEST2" xfId="106" xr:uid="{00000000-0005-0000-0000-000027010000}"/>
    <cellStyle name="_2006KVI0307_TartalékKötvényLekötésekEgyebek2014" xfId="1028" xr:uid="{00000000-0005-0000-0000-000028010000}"/>
    <cellStyle name="_2006KVI0307alapokÚJ" xfId="107" xr:uid="{00000000-0005-0000-0000-000029010000}"/>
    <cellStyle name="_2006KVI0307alapokÚJ 2" xfId="1029" xr:uid="{00000000-0005-0000-0000-00002A010000}"/>
    <cellStyle name="_2006KVI0307alapokÚJ_ÖNK FORRÁS JELENLEGI 2013 02 11" xfId="108" xr:uid="{00000000-0005-0000-0000-00002B010000}"/>
    <cellStyle name="_2006KVI0307alapokÚJ_ÖNK FORRÁS JELENLEGI 2013 02 11_PH KVI 2014 KV 2014 02 20 elfogadott TEST2" xfId="109" xr:uid="{00000000-0005-0000-0000-00002C010000}"/>
    <cellStyle name="_2006KVI0307alapokÚJ_TartalékKötvényLekötésekEgyebek2014" xfId="1030" xr:uid="{00000000-0005-0000-0000-00002D010000}"/>
    <cellStyle name="_2007.évi második rendelet-módosítás" xfId="110" xr:uid="{00000000-0005-0000-0000-00002E010000}"/>
    <cellStyle name="_2007.évi második rendelet-módosítás 2" xfId="111" xr:uid="{00000000-0005-0000-0000-00002F010000}"/>
    <cellStyle name="_2007.évi második rendelet-módosítás 2 2" xfId="802" xr:uid="{00000000-0005-0000-0000-000030010000}"/>
    <cellStyle name="_2007.évi második rendelet-módosítás 2 3" xfId="562" xr:uid="{00000000-0005-0000-0000-000031010000}"/>
    <cellStyle name="_2007.évi második rendelet-módosítás 3" xfId="112" xr:uid="{00000000-0005-0000-0000-000032010000}"/>
    <cellStyle name="_2007.évi második rendelet-módosítás 3 2" xfId="803" xr:uid="{00000000-0005-0000-0000-000033010000}"/>
    <cellStyle name="_2007.évi második rendelet-módosítás 3 3" xfId="563" xr:uid="{00000000-0005-0000-0000-000034010000}"/>
    <cellStyle name="_2007.évi második rendelet-módosítás 4" xfId="801" xr:uid="{00000000-0005-0000-0000-000035010000}"/>
    <cellStyle name="_2007.évi második rendelet-módosítás 5" xfId="561" xr:uid="{00000000-0005-0000-0000-000036010000}"/>
    <cellStyle name="_2007.évi második rendelet-módosítás_1" xfId="113" xr:uid="{00000000-0005-0000-0000-000037010000}"/>
    <cellStyle name="_2007.évi második rendelet-módosítás_1_TartalékKötvényLekötésekEgyebek2014" xfId="1031" xr:uid="{00000000-0005-0000-0000-000038010000}"/>
    <cellStyle name="_2007.évi második rendelet-módosítás_2" xfId="114" xr:uid="{00000000-0005-0000-0000-000039010000}"/>
    <cellStyle name="_2007.évi második rendelet-módosítás_2_TartalékKötvényLekötésekEgyebek2014" xfId="1032" xr:uid="{00000000-0005-0000-0000-00003A010000}"/>
    <cellStyle name="_2007.évi második rendelet-módosítás_3" xfId="115" xr:uid="{00000000-0005-0000-0000-00003B010000}"/>
    <cellStyle name="_2007.évi második rendelet-módosítás_3_TartalékKötvényLekötésekEgyebek2014" xfId="1033" xr:uid="{00000000-0005-0000-0000-00003C010000}"/>
    <cellStyle name="_2007.évi második rendelet-módosítás_TartalékKötvényLekötésekEgyebek2014" xfId="1034" xr:uid="{00000000-0005-0000-0000-00003D010000}"/>
    <cellStyle name="_2007.évi második rendelet-módosítás_TartalékKötvényLekötésekEgyebek2014 2" xfId="1407" xr:uid="{00000000-0005-0000-0000-00003E010000}"/>
    <cellStyle name="_2007.évi negyedik rendelet-módosítás" xfId="116" xr:uid="{00000000-0005-0000-0000-00003F010000}"/>
    <cellStyle name="_2007.évi negyedik rendelet-módosítás 2" xfId="117" xr:uid="{00000000-0005-0000-0000-000040010000}"/>
    <cellStyle name="_2007.évi negyedik rendelet-módosítás 2 2" xfId="805" xr:uid="{00000000-0005-0000-0000-000041010000}"/>
    <cellStyle name="_2007.évi negyedik rendelet-módosítás 2 3" xfId="565" xr:uid="{00000000-0005-0000-0000-000042010000}"/>
    <cellStyle name="_2007.évi negyedik rendelet-módosítás 3" xfId="118" xr:uid="{00000000-0005-0000-0000-000043010000}"/>
    <cellStyle name="_2007.évi negyedik rendelet-módosítás 3 2" xfId="806" xr:uid="{00000000-0005-0000-0000-000044010000}"/>
    <cellStyle name="_2007.évi negyedik rendelet-módosítás 3 3" xfId="566" xr:uid="{00000000-0005-0000-0000-000045010000}"/>
    <cellStyle name="_2007.évi negyedik rendelet-módosítás 4" xfId="804" xr:uid="{00000000-0005-0000-0000-000046010000}"/>
    <cellStyle name="_2007.évi negyedik rendelet-módosítás 5" xfId="564" xr:uid="{00000000-0005-0000-0000-000047010000}"/>
    <cellStyle name="_2007.évi negyedik rendelet-módosítás_1" xfId="119" xr:uid="{00000000-0005-0000-0000-000048010000}"/>
    <cellStyle name="_2007.évi negyedik rendelet-módosítás_1_TartalékKötvényLekötésekEgyebek2014" xfId="1035" xr:uid="{00000000-0005-0000-0000-000049010000}"/>
    <cellStyle name="_2007.évi negyedik rendelet-módosítás_2" xfId="120" xr:uid="{00000000-0005-0000-0000-00004A010000}"/>
    <cellStyle name="_2007.évi negyedik rendelet-módosítás_2_TartalékKötvényLekötésekEgyebek2014" xfId="1036" xr:uid="{00000000-0005-0000-0000-00004B010000}"/>
    <cellStyle name="_2007.évi negyedik rendelet-módosítás_3" xfId="121" xr:uid="{00000000-0005-0000-0000-00004C010000}"/>
    <cellStyle name="_2007.évi negyedik rendelet-módosítás_3_TartalékKötvényLekötésekEgyebek2014" xfId="1037" xr:uid="{00000000-0005-0000-0000-00004D010000}"/>
    <cellStyle name="_2007.évi negyedik rendelet-módosítás_TartalékKötvényLekötésekEgyebek2014" xfId="1038" xr:uid="{00000000-0005-0000-0000-00004E010000}"/>
    <cellStyle name="_2007.évi negyedik rendelet-módosítás_TartalékKötvényLekötésekEgyebek2014 2" xfId="1408" xr:uid="{00000000-0005-0000-0000-00004F010000}"/>
    <cellStyle name="_2007.évi ötödik rendelet-módosítás" xfId="122" xr:uid="{00000000-0005-0000-0000-000050010000}"/>
    <cellStyle name="_2007.évi ötödik rendelet-módosítás_1" xfId="123" xr:uid="{00000000-0005-0000-0000-000051010000}"/>
    <cellStyle name="_2007.évi ötödik rendelet-módosítás_1_TartalékKötvényLekötésekEgyebek2014" xfId="1039" xr:uid="{00000000-0005-0000-0000-000052010000}"/>
    <cellStyle name="_2007.évi ötödik rendelet-módosítás_2" xfId="124" xr:uid="{00000000-0005-0000-0000-000053010000}"/>
    <cellStyle name="_2007.évi ötödik rendelet-módosítás_2 2" xfId="125" xr:uid="{00000000-0005-0000-0000-000054010000}"/>
    <cellStyle name="_2007.évi ötödik rendelet-módosítás_2 2 2" xfId="808" xr:uid="{00000000-0005-0000-0000-000055010000}"/>
    <cellStyle name="_2007.évi ötödik rendelet-módosítás_2 2 3" xfId="568" xr:uid="{00000000-0005-0000-0000-000056010000}"/>
    <cellStyle name="_2007.évi ötödik rendelet-módosítás_2 3" xfId="126" xr:uid="{00000000-0005-0000-0000-000057010000}"/>
    <cellStyle name="_2007.évi ötödik rendelet-módosítás_2 3 2" xfId="809" xr:uid="{00000000-0005-0000-0000-000058010000}"/>
    <cellStyle name="_2007.évi ötödik rendelet-módosítás_2 3 3" xfId="569" xr:uid="{00000000-0005-0000-0000-000059010000}"/>
    <cellStyle name="_2007.évi ötödik rendelet-módosítás_2 4" xfId="807" xr:uid="{00000000-0005-0000-0000-00005A010000}"/>
    <cellStyle name="_2007.évi ötödik rendelet-módosítás_2 5" xfId="567" xr:uid="{00000000-0005-0000-0000-00005B010000}"/>
    <cellStyle name="_2007.évi ötödik rendelet-módosítás_2_TartalékKötvényLekötésekEgyebek2014" xfId="1040" xr:uid="{00000000-0005-0000-0000-00005C010000}"/>
    <cellStyle name="_2007.évi ötödik rendelet-módosítás_2_TartalékKötvényLekötésekEgyebek2014 2" xfId="1409" xr:uid="{00000000-0005-0000-0000-00005D010000}"/>
    <cellStyle name="_2007.évi ötödik rendelet-módosítás_3" xfId="127" xr:uid="{00000000-0005-0000-0000-00005E010000}"/>
    <cellStyle name="_2007.évi ötödik rendelet-módosítás_3_TartalékKötvényLekötésekEgyebek2014" xfId="1041" xr:uid="{00000000-0005-0000-0000-00005F010000}"/>
    <cellStyle name="_2007.évi ötödik rendelet-módosítás_TartalékKötvényLekötésekEgyebek2014" xfId="1042" xr:uid="{00000000-0005-0000-0000-000060010000}"/>
    <cellStyle name="_2007KVI2" xfId="128" xr:uid="{00000000-0005-0000-0000-000061010000}"/>
    <cellStyle name="_2007KVI2_TartalékKötvényLekötésekEgyebek2014" xfId="1043" xr:uid="{00000000-0005-0000-0000-000062010000}"/>
    <cellStyle name="_2007KVIvégleges20070306alapok" xfId="129" xr:uid="{00000000-0005-0000-0000-000063010000}"/>
    <cellStyle name="_2007KVIvégleges20070306alapok_ÖNK FORRÁS JELENLEGI 2013 02 11" xfId="130" xr:uid="{00000000-0005-0000-0000-000064010000}"/>
    <cellStyle name="_2007KVIvégleges20070306alapok_ÖNK FORRÁS JELENLEGI 2013 02 11_PH KVI 2014 KV 2014 02 20 elfogadott TEST2" xfId="131" xr:uid="{00000000-0005-0000-0000-000065010000}"/>
    <cellStyle name="_2007KVIvégleges20070306alapok_TartalékKötvényLekötésekEgyebek2014" xfId="1044" xr:uid="{00000000-0005-0000-0000-000066010000}"/>
    <cellStyle name="_2008.évi első rendelet-módosítás" xfId="132" xr:uid="{00000000-0005-0000-0000-000067010000}"/>
    <cellStyle name="_2008.évi első rendelet-módosítás_1" xfId="133" xr:uid="{00000000-0005-0000-0000-000068010000}"/>
    <cellStyle name="_2008.évi első rendelet-módosítás_1_TartalékKötvényLekötésekEgyebek2014" xfId="1045" xr:uid="{00000000-0005-0000-0000-000069010000}"/>
    <cellStyle name="_2008.évi első rendelet-módosítás_2" xfId="134" xr:uid="{00000000-0005-0000-0000-00006A010000}"/>
    <cellStyle name="_2008.évi első rendelet-módosítás_2 2" xfId="135" xr:uid="{00000000-0005-0000-0000-00006B010000}"/>
    <cellStyle name="_2008.évi első rendelet-módosítás_2 2 2" xfId="811" xr:uid="{00000000-0005-0000-0000-00006C010000}"/>
    <cellStyle name="_2008.évi első rendelet-módosítás_2 2 3" xfId="571" xr:uid="{00000000-0005-0000-0000-00006D010000}"/>
    <cellStyle name="_2008.évi első rendelet-módosítás_2 3" xfId="136" xr:uid="{00000000-0005-0000-0000-00006E010000}"/>
    <cellStyle name="_2008.évi első rendelet-módosítás_2 3 2" xfId="812" xr:uid="{00000000-0005-0000-0000-00006F010000}"/>
    <cellStyle name="_2008.évi első rendelet-módosítás_2 3 3" xfId="572" xr:uid="{00000000-0005-0000-0000-000070010000}"/>
    <cellStyle name="_2008.évi első rendelet-módosítás_2 4" xfId="810" xr:uid="{00000000-0005-0000-0000-000071010000}"/>
    <cellStyle name="_2008.évi első rendelet-módosítás_2 5" xfId="570" xr:uid="{00000000-0005-0000-0000-000072010000}"/>
    <cellStyle name="_2008.évi első rendelet-módosítás_2_TartalékKötvényLekötésekEgyebek2014" xfId="1046" xr:uid="{00000000-0005-0000-0000-000073010000}"/>
    <cellStyle name="_2008.évi első rendelet-módosítás_2_TartalékKötvényLekötésekEgyebek2014 2" xfId="1410" xr:uid="{00000000-0005-0000-0000-000074010000}"/>
    <cellStyle name="_2008.évi első rendelet-módosítás_3" xfId="137" xr:uid="{00000000-0005-0000-0000-000075010000}"/>
    <cellStyle name="_2008.évi első rendelet-módosítás_3_TartalékKötvényLekötésekEgyebek2014" xfId="1047" xr:uid="{00000000-0005-0000-0000-000076010000}"/>
    <cellStyle name="_2008.évi első rendelet-módosítás_TartalékKötvényLekötésekEgyebek2014" xfId="1048" xr:uid="{00000000-0005-0000-0000-000077010000}"/>
    <cellStyle name="_2008.évi első rendelet-módosításküld" xfId="138" xr:uid="{00000000-0005-0000-0000-000078010000}"/>
    <cellStyle name="_2008.évi első rendelet-módosításküld_1" xfId="139" xr:uid="{00000000-0005-0000-0000-000079010000}"/>
    <cellStyle name="_2008.évi első rendelet-módosításküld_1_TartalékKötvényLekötésekEgyebek2014" xfId="1049" xr:uid="{00000000-0005-0000-0000-00007A010000}"/>
    <cellStyle name="_2008.évi első rendelet-módosításküld_2" xfId="140" xr:uid="{00000000-0005-0000-0000-00007B010000}"/>
    <cellStyle name="_2008.évi első rendelet-módosításküld_2 2" xfId="141" xr:uid="{00000000-0005-0000-0000-00007C010000}"/>
    <cellStyle name="_2008.évi első rendelet-módosításküld_2 2 2" xfId="814" xr:uid="{00000000-0005-0000-0000-00007D010000}"/>
    <cellStyle name="_2008.évi első rendelet-módosításküld_2 2 3" xfId="574" xr:uid="{00000000-0005-0000-0000-00007E010000}"/>
    <cellStyle name="_2008.évi első rendelet-módosításküld_2 3" xfId="142" xr:uid="{00000000-0005-0000-0000-00007F010000}"/>
    <cellStyle name="_2008.évi első rendelet-módosításküld_2 3 2" xfId="815" xr:uid="{00000000-0005-0000-0000-000080010000}"/>
    <cellStyle name="_2008.évi első rendelet-módosításküld_2 3 3" xfId="575" xr:uid="{00000000-0005-0000-0000-000081010000}"/>
    <cellStyle name="_2008.évi első rendelet-módosításküld_2 4" xfId="813" xr:uid="{00000000-0005-0000-0000-000082010000}"/>
    <cellStyle name="_2008.évi első rendelet-módosításküld_2 5" xfId="573" xr:uid="{00000000-0005-0000-0000-000083010000}"/>
    <cellStyle name="_2008.évi első rendelet-módosításküld_2_TartalékKötvényLekötésekEgyebek2014" xfId="1050" xr:uid="{00000000-0005-0000-0000-000084010000}"/>
    <cellStyle name="_2008.évi első rendelet-módosításküld_2_TartalékKötvényLekötésekEgyebek2014 2" xfId="1411" xr:uid="{00000000-0005-0000-0000-000085010000}"/>
    <cellStyle name="_2008.évi első rendelet-módosításküld_3" xfId="143" xr:uid="{00000000-0005-0000-0000-000086010000}"/>
    <cellStyle name="_2008.évi első rendelet-módosításküld_3_TartalékKötvényLekötésekEgyebek2014" xfId="1051" xr:uid="{00000000-0005-0000-0000-000087010000}"/>
    <cellStyle name="_2008.évi első rendelet-módosításküld_TartalékKötvényLekötésekEgyebek2014" xfId="1052" xr:uid="{00000000-0005-0000-0000-000088010000}"/>
    <cellStyle name="_2008.évi harmadik rendelet-módosítás intézményi" xfId="144" xr:uid="{00000000-0005-0000-0000-000089010000}"/>
    <cellStyle name="_2008.évi harmadik rendelet-módosítás intézményi_1" xfId="145" xr:uid="{00000000-0005-0000-0000-00008A010000}"/>
    <cellStyle name="_2008.évi harmadik rendelet-módosítás intézményi_1 2" xfId="146" xr:uid="{00000000-0005-0000-0000-00008B010000}"/>
    <cellStyle name="_2008.évi harmadik rendelet-módosítás intézményi_1 2 2" xfId="817" xr:uid="{00000000-0005-0000-0000-00008C010000}"/>
    <cellStyle name="_2008.évi harmadik rendelet-módosítás intézményi_1 2 3" xfId="577" xr:uid="{00000000-0005-0000-0000-00008D010000}"/>
    <cellStyle name="_2008.évi harmadik rendelet-módosítás intézményi_1 3" xfId="147" xr:uid="{00000000-0005-0000-0000-00008E010000}"/>
    <cellStyle name="_2008.évi harmadik rendelet-módosítás intézményi_1 3 2" xfId="818" xr:uid="{00000000-0005-0000-0000-00008F010000}"/>
    <cellStyle name="_2008.évi harmadik rendelet-módosítás intézményi_1 3 3" xfId="578" xr:uid="{00000000-0005-0000-0000-000090010000}"/>
    <cellStyle name="_2008.évi harmadik rendelet-módosítás intézményi_1 4" xfId="816" xr:uid="{00000000-0005-0000-0000-000091010000}"/>
    <cellStyle name="_2008.évi harmadik rendelet-módosítás intézményi_1 5" xfId="576" xr:uid="{00000000-0005-0000-0000-000092010000}"/>
    <cellStyle name="_2008.évi harmadik rendelet-módosítás intézményi_1_TartalékKötvényLekötésekEgyebek2014" xfId="1053" xr:uid="{00000000-0005-0000-0000-000093010000}"/>
    <cellStyle name="_2008.évi harmadik rendelet-módosítás intézményi_1_TartalékKötvényLekötésekEgyebek2014 2" xfId="1412" xr:uid="{00000000-0005-0000-0000-000094010000}"/>
    <cellStyle name="_2008.évi harmadik rendelet-módosítás intézményi_2" xfId="148" xr:uid="{00000000-0005-0000-0000-000095010000}"/>
    <cellStyle name="_2008.évi harmadik rendelet-módosítás intézményi_2_TartalékKötvényLekötésekEgyebek2014" xfId="1054" xr:uid="{00000000-0005-0000-0000-000096010000}"/>
    <cellStyle name="_2008.évi harmadik rendelet-módosítás intézményi_3" xfId="149" xr:uid="{00000000-0005-0000-0000-000097010000}"/>
    <cellStyle name="_2008.évi harmadik rendelet-módosítás intézményi_3_TartalékKötvényLekötésekEgyebek2014" xfId="1055" xr:uid="{00000000-0005-0000-0000-000098010000}"/>
    <cellStyle name="_2008.évi harmadik rendelet-módosítás intézményi_4" xfId="150" xr:uid="{00000000-0005-0000-0000-000099010000}"/>
    <cellStyle name="_2008.évi harmadik rendelet-módosítás intézményi_4_TartalékKötvényLekötésekEgyebek2014" xfId="1056" xr:uid="{00000000-0005-0000-0000-00009A010000}"/>
    <cellStyle name="_2008.évi harmadik rendelet-módosítás intézményi_TartalékKötvényLekötésekEgyebek2014" xfId="1057" xr:uid="{00000000-0005-0000-0000-00009B010000}"/>
    <cellStyle name="_2008.évi második rendelet-módosítás" xfId="151" xr:uid="{00000000-0005-0000-0000-00009C010000}"/>
    <cellStyle name="_2008.évi második rendelet-módosítás_1" xfId="152" xr:uid="{00000000-0005-0000-0000-00009D010000}"/>
    <cellStyle name="_2008.évi második rendelet-módosítás_1_2008beszküldvégleges" xfId="1058" xr:uid="{00000000-0005-0000-0000-00009E010000}"/>
    <cellStyle name="_2008.évi második rendelet-módosítás_1_2008beszküldvégleges_TartalékKötvényLekötésekEgyebek2014" xfId="1059" xr:uid="{00000000-0005-0000-0000-00009F010000}"/>
    <cellStyle name="_2008.évi második rendelet-módosítás_1_2009besz" xfId="153" xr:uid="{00000000-0005-0000-0000-0000A0010000}"/>
    <cellStyle name="_2008.évi második rendelet-módosítás_1_2009besz_TartalékKötvényLekötésekEgyebek2014" xfId="1060" xr:uid="{00000000-0005-0000-0000-0000A1010000}"/>
    <cellStyle name="_2008.évi második rendelet-módosítás_1_2010besz" xfId="1061" xr:uid="{00000000-0005-0000-0000-0000A2010000}"/>
    <cellStyle name="_2008.évi második rendelet-módosítás_1_2010besz_TartalékKötvényLekötésekEgyebek2014" xfId="1062" xr:uid="{00000000-0005-0000-0000-0000A3010000}"/>
    <cellStyle name="_2008.évi második rendelet-módosítás_1_2010FELBEküld" xfId="154" xr:uid="{00000000-0005-0000-0000-0000A4010000}"/>
    <cellStyle name="_2008.évi második rendelet-módosítás_1_2010FELBEküld_TartalékKötvényLekötésekEgyebek2014" xfId="1063" xr:uid="{00000000-0005-0000-0000-0000A5010000}"/>
    <cellStyle name="_2008.évi második rendelet-módosítás_1_2011. évi második rendelet-módosítás" xfId="155" xr:uid="{00000000-0005-0000-0000-0000A6010000}"/>
    <cellStyle name="_2008.évi második rendelet-módosítás_1_2011. évi második rendelet-módosítás_TartalékKötvényLekötésekEgyebek2014" xfId="1064" xr:uid="{00000000-0005-0000-0000-0000A7010000}"/>
    <cellStyle name="_2008.évi második rendelet-módosítás_1_2011besz" xfId="1065" xr:uid="{00000000-0005-0000-0000-0000A8010000}"/>
    <cellStyle name="_2008.évi második rendelet-módosítás_1_2011besz_TartalékKötvényLekötésekEgyebek2014" xfId="1066" xr:uid="{00000000-0005-0000-0000-0000A9010000}"/>
    <cellStyle name="_2008.évi második rendelet-módosítás_1_2012KVI változat 20120223" xfId="1067" xr:uid="{00000000-0005-0000-0000-0000AA010000}"/>
    <cellStyle name="_2008.évi második rendelet-módosítás_1_2012KVI változat 20120223_TartalékKötvényLekötésekEgyebek2014" xfId="1068" xr:uid="{00000000-0005-0000-0000-0000AB010000}"/>
    <cellStyle name="_2008.évi második rendelet-módosítás_1_2012KVI változat 3" xfId="1069" xr:uid="{00000000-0005-0000-0000-0000AC010000}"/>
    <cellStyle name="_2008.évi második rendelet-módosítás_1_2012KVI változat 3_TartalékKötvényLekötésekEgyebek2014" xfId="1070" xr:uid="{00000000-0005-0000-0000-0000AD010000}"/>
    <cellStyle name="_2008.évi második rendelet-módosítás_1_8. melléklet tartalékok" xfId="1071" xr:uid="{00000000-0005-0000-0000-0000AE010000}"/>
    <cellStyle name="_2008.évi második rendelet-módosítás_1_8. melléklet tartalékok_TartalékKötvényLekötésekEgyebek2014" xfId="1072" xr:uid="{00000000-0005-0000-0000-0000AF010000}"/>
    <cellStyle name="_2008.évi második rendelet-módosítás_1_adósságszolgálat 2013 05 06" xfId="1073" xr:uid="{00000000-0005-0000-0000-0000B0010000}"/>
    <cellStyle name="_2008.évi második rendelet-módosítás_1_adósságszolgálat 2013 05 06_TartalékKötvényLekötésekEgyebek2014" xfId="1074" xr:uid="{00000000-0005-0000-0000-0000B1010000}"/>
    <cellStyle name="_2008.évi második rendelet-módosítás_1_adósságszolgálat alakulása" xfId="1075" xr:uid="{00000000-0005-0000-0000-0000B2010000}"/>
    <cellStyle name="_2008.évi második rendelet-módosítás_1_adósságszolgálatlegújabb 2013 01 09" xfId="1076" xr:uid="{00000000-0005-0000-0000-0000B3010000}"/>
    <cellStyle name="_2008.évi második rendelet-módosítás_1_adósságszolgálatlegújabb 2013 01 09_TartalékKötvényLekötésekEgyebek2014" xfId="1077" xr:uid="{00000000-0005-0000-0000-0000B4010000}"/>
    <cellStyle name="_2008.évi második rendelet-módosítás_1_futamidős törlesztés alakulása" xfId="156" xr:uid="{00000000-0005-0000-0000-0000B5010000}"/>
    <cellStyle name="_2008.évi második rendelet-módosítás_1_futamidős törlesztés alakulása_TartalékKötvényLekötésekEgyebek2014" xfId="1078" xr:uid="{00000000-0005-0000-0000-0000B6010000}"/>
    <cellStyle name="_2008.évi második rendelet-módosítás_1_kötvénylekötés és kamatbevétel" xfId="157" xr:uid="{00000000-0005-0000-0000-0000B7010000}"/>
    <cellStyle name="_2008.évi második rendelet-módosítás_1_kötvénylekötés és kamatbevétel_TartalékKötvényLekötésekEgyebek2014" xfId="1079" xr:uid="{00000000-0005-0000-0000-0000B8010000}"/>
    <cellStyle name="_2008.évi második rendelet-módosítás_1_TaralékKötvényLekötésEgyebek2011" xfId="158" xr:uid="{00000000-0005-0000-0000-0000B9010000}"/>
    <cellStyle name="_2008.évi második rendelet-módosítás_1_TaralékKötvényLekötésEgyebek2011_TartalékKötvényLekötésekEgyebek2014" xfId="1080" xr:uid="{00000000-0005-0000-0000-0000BA010000}"/>
    <cellStyle name="_2008.évi második rendelet-módosítás_1_TartalékKötvényLekötésEgyebek2011" xfId="159" xr:uid="{00000000-0005-0000-0000-0000BB010000}"/>
    <cellStyle name="_2008.évi második rendelet-módosítás_1_TartalékKötvényLekötésEgyebek2011_TartalékKötvényLekötésekEgyebek2014" xfId="1081" xr:uid="{00000000-0005-0000-0000-0000BC010000}"/>
    <cellStyle name="_2008.évi második rendelet-módosítás_1_TartalékKötvényLekötésekEgyebek2011" xfId="160" xr:uid="{00000000-0005-0000-0000-0000BD010000}"/>
    <cellStyle name="_2008.évi második rendelet-módosítás_1_TartalékKötvényLekötésekEgyebek2011_TartalékKötvényLekötésekEgyebek2014" xfId="1082" xr:uid="{00000000-0005-0000-0000-0000BE010000}"/>
    <cellStyle name="_2008.évi második rendelet-módosítás_1_TartalékKötvényLekötésekEgyebek2012" xfId="161" xr:uid="{00000000-0005-0000-0000-0000BF010000}"/>
    <cellStyle name="_2008.évi második rendelet-módosítás_1_TartalékKötvényLekötésekEgyebek2012_TartalékKötvényLekötésekEgyebek2014" xfId="1083" xr:uid="{00000000-0005-0000-0000-0000C0010000}"/>
    <cellStyle name="_2008.évi második rendelet-módosítás_1_TartalékKötvényLekötésekEgyebek2013 év végi rendezés" xfId="1084" xr:uid="{00000000-0005-0000-0000-0000C1010000}"/>
    <cellStyle name="_2008.évi második rendelet-módosítás_1_TartalékKötvényLekötésekEgyebek2014" xfId="1085" xr:uid="{00000000-0005-0000-0000-0000C2010000}"/>
    <cellStyle name="_2008.évi második rendelet-módosítás_2" xfId="162" xr:uid="{00000000-0005-0000-0000-0000C3010000}"/>
    <cellStyle name="_2008.évi második rendelet-módosítás_2 2" xfId="163" xr:uid="{00000000-0005-0000-0000-0000C4010000}"/>
    <cellStyle name="_2008.évi második rendelet-módosítás_2 2 2" xfId="820" xr:uid="{00000000-0005-0000-0000-0000C5010000}"/>
    <cellStyle name="_2008.évi második rendelet-módosítás_2 2 3" xfId="580" xr:uid="{00000000-0005-0000-0000-0000C6010000}"/>
    <cellStyle name="_2008.évi második rendelet-módosítás_2 3" xfId="164" xr:uid="{00000000-0005-0000-0000-0000C7010000}"/>
    <cellStyle name="_2008.évi második rendelet-módosítás_2 3 2" xfId="821" xr:uid="{00000000-0005-0000-0000-0000C8010000}"/>
    <cellStyle name="_2008.évi második rendelet-módosítás_2 3 3" xfId="581" xr:uid="{00000000-0005-0000-0000-0000C9010000}"/>
    <cellStyle name="_2008.évi második rendelet-módosítás_2 4" xfId="819" xr:uid="{00000000-0005-0000-0000-0000CA010000}"/>
    <cellStyle name="_2008.évi második rendelet-módosítás_2 5" xfId="579" xr:uid="{00000000-0005-0000-0000-0000CB010000}"/>
    <cellStyle name="_2008.évi második rendelet-módosítás_2_2008beszküldvégleges" xfId="1086" xr:uid="{00000000-0005-0000-0000-0000CC010000}"/>
    <cellStyle name="_2008.évi második rendelet-módosítás_2_2008beszküldvégleges 2" xfId="1413" xr:uid="{00000000-0005-0000-0000-0000CD010000}"/>
    <cellStyle name="_2008.évi második rendelet-módosítás_2_2008beszküldvégleges_TartalékKötvényLekötésekEgyebek2014" xfId="1087" xr:uid="{00000000-0005-0000-0000-0000CE010000}"/>
    <cellStyle name="_2008.évi második rendelet-módosítás_2_2008beszküldvégleges_TartalékKötvényLekötésekEgyebek2014 2" xfId="1414" xr:uid="{00000000-0005-0000-0000-0000CF010000}"/>
    <cellStyle name="_2008.évi második rendelet-módosítás_2_2009besz" xfId="165" xr:uid="{00000000-0005-0000-0000-0000D0010000}"/>
    <cellStyle name="_2008.évi második rendelet-módosítás_2_2009besz 2" xfId="166" xr:uid="{00000000-0005-0000-0000-0000D1010000}"/>
    <cellStyle name="_2008.évi második rendelet-módosítás_2_2009besz 2 2" xfId="823" xr:uid="{00000000-0005-0000-0000-0000D2010000}"/>
    <cellStyle name="_2008.évi második rendelet-módosítás_2_2009besz 2 3" xfId="583" xr:uid="{00000000-0005-0000-0000-0000D3010000}"/>
    <cellStyle name="_2008.évi második rendelet-módosítás_2_2009besz 3" xfId="167" xr:uid="{00000000-0005-0000-0000-0000D4010000}"/>
    <cellStyle name="_2008.évi második rendelet-módosítás_2_2009besz 3 2" xfId="824" xr:uid="{00000000-0005-0000-0000-0000D5010000}"/>
    <cellStyle name="_2008.évi második rendelet-módosítás_2_2009besz 3 3" xfId="584" xr:uid="{00000000-0005-0000-0000-0000D6010000}"/>
    <cellStyle name="_2008.évi második rendelet-módosítás_2_2009besz 4" xfId="822" xr:uid="{00000000-0005-0000-0000-0000D7010000}"/>
    <cellStyle name="_2008.évi második rendelet-módosítás_2_2009besz 5" xfId="582" xr:uid="{00000000-0005-0000-0000-0000D8010000}"/>
    <cellStyle name="_2008.évi második rendelet-módosítás_2_2009besz_TartalékKötvényLekötésekEgyebek2014" xfId="1088" xr:uid="{00000000-0005-0000-0000-0000D9010000}"/>
    <cellStyle name="_2008.évi második rendelet-módosítás_2_2009besz_TartalékKötvényLekötésekEgyebek2014 2" xfId="1415" xr:uid="{00000000-0005-0000-0000-0000DA010000}"/>
    <cellStyle name="_2008.évi második rendelet-módosítás_2_2010besz" xfId="1089" xr:uid="{00000000-0005-0000-0000-0000DB010000}"/>
    <cellStyle name="_2008.évi második rendelet-módosítás_2_2010besz 2" xfId="1416" xr:uid="{00000000-0005-0000-0000-0000DC010000}"/>
    <cellStyle name="_2008.évi második rendelet-módosítás_2_2010besz_TartalékKötvényLekötésekEgyebek2014" xfId="1090" xr:uid="{00000000-0005-0000-0000-0000DD010000}"/>
    <cellStyle name="_2008.évi második rendelet-módosítás_2_2010besz_TartalékKötvényLekötésekEgyebek2014 2" xfId="1417" xr:uid="{00000000-0005-0000-0000-0000DE010000}"/>
    <cellStyle name="_2008.évi második rendelet-módosítás_2_2010FELBEküld" xfId="168" xr:uid="{00000000-0005-0000-0000-0000DF010000}"/>
    <cellStyle name="_2008.évi második rendelet-módosítás_2_2010FELBEküld 2" xfId="169" xr:uid="{00000000-0005-0000-0000-0000E0010000}"/>
    <cellStyle name="_2008.évi második rendelet-módosítás_2_2010FELBEküld 2 2" xfId="826" xr:uid="{00000000-0005-0000-0000-0000E1010000}"/>
    <cellStyle name="_2008.évi második rendelet-módosítás_2_2010FELBEküld 2 3" xfId="586" xr:uid="{00000000-0005-0000-0000-0000E2010000}"/>
    <cellStyle name="_2008.évi második rendelet-módosítás_2_2010FELBEküld 3" xfId="170" xr:uid="{00000000-0005-0000-0000-0000E3010000}"/>
    <cellStyle name="_2008.évi második rendelet-módosítás_2_2010FELBEküld 3 2" xfId="827" xr:uid="{00000000-0005-0000-0000-0000E4010000}"/>
    <cellStyle name="_2008.évi második rendelet-módosítás_2_2010FELBEküld 3 3" xfId="587" xr:uid="{00000000-0005-0000-0000-0000E5010000}"/>
    <cellStyle name="_2008.évi második rendelet-módosítás_2_2010FELBEküld 4" xfId="825" xr:uid="{00000000-0005-0000-0000-0000E6010000}"/>
    <cellStyle name="_2008.évi második rendelet-módosítás_2_2010FELBEküld 5" xfId="585" xr:uid="{00000000-0005-0000-0000-0000E7010000}"/>
    <cellStyle name="_2008.évi második rendelet-módosítás_2_2010FELBEküld_TartalékKötvényLekötésekEgyebek2014" xfId="1091" xr:uid="{00000000-0005-0000-0000-0000E8010000}"/>
    <cellStyle name="_2008.évi második rendelet-módosítás_2_2010FELBEküld_TartalékKötvényLekötésekEgyebek2014 2" xfId="1418" xr:uid="{00000000-0005-0000-0000-0000E9010000}"/>
    <cellStyle name="_2008.évi második rendelet-módosítás_2_2011. évi második rendelet-módosítás" xfId="171" xr:uid="{00000000-0005-0000-0000-0000EA010000}"/>
    <cellStyle name="_2008.évi második rendelet-módosítás_2_2011. évi második rendelet-módosítás 2" xfId="172" xr:uid="{00000000-0005-0000-0000-0000EB010000}"/>
    <cellStyle name="_2008.évi második rendelet-módosítás_2_2011. évi második rendelet-módosítás 2 2" xfId="829" xr:uid="{00000000-0005-0000-0000-0000EC010000}"/>
    <cellStyle name="_2008.évi második rendelet-módosítás_2_2011. évi második rendelet-módosítás 2 3" xfId="589" xr:uid="{00000000-0005-0000-0000-0000ED010000}"/>
    <cellStyle name="_2008.évi második rendelet-módosítás_2_2011. évi második rendelet-módosítás 3" xfId="173" xr:uid="{00000000-0005-0000-0000-0000EE010000}"/>
    <cellStyle name="_2008.évi második rendelet-módosítás_2_2011. évi második rendelet-módosítás 3 2" xfId="830" xr:uid="{00000000-0005-0000-0000-0000EF010000}"/>
    <cellStyle name="_2008.évi második rendelet-módosítás_2_2011. évi második rendelet-módosítás 3 3" xfId="590" xr:uid="{00000000-0005-0000-0000-0000F0010000}"/>
    <cellStyle name="_2008.évi második rendelet-módosítás_2_2011. évi második rendelet-módosítás 4" xfId="828" xr:uid="{00000000-0005-0000-0000-0000F1010000}"/>
    <cellStyle name="_2008.évi második rendelet-módosítás_2_2011. évi második rendelet-módosítás 5" xfId="588" xr:uid="{00000000-0005-0000-0000-0000F2010000}"/>
    <cellStyle name="_2008.évi második rendelet-módosítás_2_2011. évi második rendelet-módosítás_TartalékKötvényLekötésekEgyebek2014" xfId="1092" xr:uid="{00000000-0005-0000-0000-0000F3010000}"/>
    <cellStyle name="_2008.évi második rendelet-módosítás_2_2011. évi második rendelet-módosítás_TartalékKötvényLekötésekEgyebek2014 2" xfId="1419" xr:uid="{00000000-0005-0000-0000-0000F4010000}"/>
    <cellStyle name="_2008.évi második rendelet-módosítás_2_2011besz" xfId="1093" xr:uid="{00000000-0005-0000-0000-0000F5010000}"/>
    <cellStyle name="_2008.évi második rendelet-módosítás_2_2011besz 2" xfId="1420" xr:uid="{00000000-0005-0000-0000-0000F6010000}"/>
    <cellStyle name="_2008.évi második rendelet-módosítás_2_2011besz_TartalékKötvényLekötésekEgyebek2014" xfId="1094" xr:uid="{00000000-0005-0000-0000-0000F7010000}"/>
    <cellStyle name="_2008.évi második rendelet-módosítás_2_2011besz_TartalékKötvényLekötésekEgyebek2014 2" xfId="1421" xr:uid="{00000000-0005-0000-0000-0000F8010000}"/>
    <cellStyle name="_2008.évi második rendelet-módosítás_2_2012KVI változat 20120223" xfId="1095" xr:uid="{00000000-0005-0000-0000-0000F9010000}"/>
    <cellStyle name="_2008.évi második rendelet-módosítás_2_2012KVI változat 20120223 2" xfId="1422" xr:uid="{00000000-0005-0000-0000-0000FA010000}"/>
    <cellStyle name="_2008.évi második rendelet-módosítás_2_2012KVI változat 20120223_TartalékKötvényLekötésekEgyebek2014" xfId="1096" xr:uid="{00000000-0005-0000-0000-0000FB010000}"/>
    <cellStyle name="_2008.évi második rendelet-módosítás_2_2012KVI változat 20120223_TartalékKötvényLekötésekEgyebek2014 2" xfId="1423" xr:uid="{00000000-0005-0000-0000-0000FC010000}"/>
    <cellStyle name="_2008.évi második rendelet-módosítás_2_2012KVI változat 3" xfId="1097" xr:uid="{00000000-0005-0000-0000-0000FD010000}"/>
    <cellStyle name="_2008.évi második rendelet-módosítás_2_2012KVI változat 3 2" xfId="1424" xr:uid="{00000000-0005-0000-0000-0000FE010000}"/>
    <cellStyle name="_2008.évi második rendelet-módosítás_2_2012KVI változat 3_TartalékKötvényLekötésekEgyebek2014" xfId="1098" xr:uid="{00000000-0005-0000-0000-0000FF010000}"/>
    <cellStyle name="_2008.évi második rendelet-módosítás_2_2012KVI változat 3_TartalékKötvényLekötésekEgyebek2014 2" xfId="1425" xr:uid="{00000000-0005-0000-0000-000000020000}"/>
    <cellStyle name="_2008.évi második rendelet-módosítás_2_8. melléklet tartalékok" xfId="1099" xr:uid="{00000000-0005-0000-0000-000001020000}"/>
    <cellStyle name="_2008.évi második rendelet-módosítás_2_8. melléklet tartalékok_TartalékKötvényLekötésekEgyebek2014" xfId="1100" xr:uid="{00000000-0005-0000-0000-000002020000}"/>
    <cellStyle name="_2008.évi második rendelet-módosítás_2_adósságszolgálat 2013 05 06" xfId="1101" xr:uid="{00000000-0005-0000-0000-000003020000}"/>
    <cellStyle name="_2008.évi második rendelet-módosítás_2_adósságszolgálat 2013 05 06 2" xfId="1426" xr:uid="{00000000-0005-0000-0000-000004020000}"/>
    <cellStyle name="_2008.évi második rendelet-módosítás_2_adósságszolgálat 2013 05 06_TartalékKötvényLekötésekEgyebek2014" xfId="1102" xr:uid="{00000000-0005-0000-0000-000005020000}"/>
    <cellStyle name="_2008.évi második rendelet-módosítás_2_adósságszolgálat 2013 05 06_TartalékKötvényLekötésekEgyebek2014 2" xfId="1427" xr:uid="{00000000-0005-0000-0000-000006020000}"/>
    <cellStyle name="_2008.évi második rendelet-módosítás_2_adósságszolgálat alakulása" xfId="1103" xr:uid="{00000000-0005-0000-0000-000007020000}"/>
    <cellStyle name="_2008.évi második rendelet-módosítás_2_adósságszolgálatlegújabb 2013 01 09" xfId="1104" xr:uid="{00000000-0005-0000-0000-000008020000}"/>
    <cellStyle name="_2008.évi második rendelet-módosítás_2_adósságszolgálatlegújabb 2013 01 09_TartalékKötvényLekötésekEgyebek2014" xfId="1105" xr:uid="{00000000-0005-0000-0000-000009020000}"/>
    <cellStyle name="_2008.évi második rendelet-módosítás_2_futamidős törlesztés alakulása" xfId="174" xr:uid="{00000000-0005-0000-0000-00000A020000}"/>
    <cellStyle name="_2008.évi második rendelet-módosítás_2_futamidős törlesztés alakulása_TartalékKötvényLekötésekEgyebek2014" xfId="1106" xr:uid="{00000000-0005-0000-0000-00000B020000}"/>
    <cellStyle name="_2008.évi második rendelet-módosítás_2_kötvénylekötés és kamatbevétel" xfId="175" xr:uid="{00000000-0005-0000-0000-00000C020000}"/>
    <cellStyle name="_2008.évi második rendelet-módosítás_2_kötvénylekötés és kamatbevétel_TartalékKötvényLekötésekEgyebek2014" xfId="1107" xr:uid="{00000000-0005-0000-0000-00000D020000}"/>
    <cellStyle name="_2008.évi második rendelet-módosítás_2_TaralékKötvényLekötésEgyebek2011" xfId="176" xr:uid="{00000000-0005-0000-0000-00000E020000}"/>
    <cellStyle name="_2008.évi második rendelet-módosítás_2_TaralékKötvényLekötésEgyebek2011_TartalékKötvényLekötésekEgyebek2014" xfId="1108" xr:uid="{00000000-0005-0000-0000-00000F020000}"/>
    <cellStyle name="_2008.évi második rendelet-módosítás_2_TartalékKötvényLekötésEgyebek2011" xfId="177" xr:uid="{00000000-0005-0000-0000-000010020000}"/>
    <cellStyle name="_2008.évi második rendelet-módosítás_2_TartalékKötvényLekötésEgyebek2011_TartalékKötvényLekötésekEgyebek2014" xfId="1109" xr:uid="{00000000-0005-0000-0000-000011020000}"/>
    <cellStyle name="_2008.évi második rendelet-módosítás_2_TartalékKötvényLekötésekEgyebek2011" xfId="178" xr:uid="{00000000-0005-0000-0000-000012020000}"/>
    <cellStyle name="_2008.évi második rendelet-módosítás_2_TartalékKötvényLekötésekEgyebek2011_TartalékKötvényLekötésekEgyebek2014" xfId="1110" xr:uid="{00000000-0005-0000-0000-000013020000}"/>
    <cellStyle name="_2008.évi második rendelet-módosítás_2_TartalékKötvényLekötésekEgyebek2012" xfId="179" xr:uid="{00000000-0005-0000-0000-000014020000}"/>
    <cellStyle name="_2008.évi második rendelet-módosítás_2_TartalékKötvényLekötésekEgyebek2012_TartalékKötvényLekötésekEgyebek2014" xfId="1111" xr:uid="{00000000-0005-0000-0000-000015020000}"/>
    <cellStyle name="_2008.évi második rendelet-módosítás_2_TartalékKötvényLekötésekEgyebek2013 év végi rendezés" xfId="1112" xr:uid="{00000000-0005-0000-0000-000016020000}"/>
    <cellStyle name="_2008.évi második rendelet-módosítás_2_TartalékKötvényLekötésekEgyebek2014" xfId="1113" xr:uid="{00000000-0005-0000-0000-000017020000}"/>
    <cellStyle name="_2008.évi második rendelet-módosítás_2008beszküldvégleges" xfId="1114" xr:uid="{00000000-0005-0000-0000-000018020000}"/>
    <cellStyle name="_2008.évi második rendelet-módosítás_2008beszküldvégleges_TartalékKötvényLekötésekEgyebek2014" xfId="1115" xr:uid="{00000000-0005-0000-0000-000019020000}"/>
    <cellStyle name="_2008.évi második rendelet-módosítás_2009besz" xfId="180" xr:uid="{00000000-0005-0000-0000-00001A020000}"/>
    <cellStyle name="_2008.évi második rendelet-módosítás_2009besz_TartalékKötvényLekötésekEgyebek2014" xfId="1116" xr:uid="{00000000-0005-0000-0000-00001B020000}"/>
    <cellStyle name="_2008.évi második rendelet-módosítás_2010besz" xfId="1117" xr:uid="{00000000-0005-0000-0000-00001C020000}"/>
    <cellStyle name="_2008.évi második rendelet-módosítás_2010besz_TartalékKötvényLekötésekEgyebek2014" xfId="1118" xr:uid="{00000000-0005-0000-0000-00001D020000}"/>
    <cellStyle name="_2008.évi második rendelet-módosítás_2010FELBEküld" xfId="181" xr:uid="{00000000-0005-0000-0000-00001E020000}"/>
    <cellStyle name="_2008.évi második rendelet-módosítás_2010FELBEküld_TartalékKötvényLekötésekEgyebek2014" xfId="1119" xr:uid="{00000000-0005-0000-0000-00001F020000}"/>
    <cellStyle name="_2008.évi második rendelet-módosítás_2011. évi második rendelet-módosítás" xfId="182" xr:uid="{00000000-0005-0000-0000-000020020000}"/>
    <cellStyle name="_2008.évi második rendelet-módosítás_2011. évi második rendelet-módosítás_TartalékKötvényLekötésekEgyebek2014" xfId="1120" xr:uid="{00000000-0005-0000-0000-000021020000}"/>
    <cellStyle name="_2008.évi második rendelet-módosítás_2011besz" xfId="1121" xr:uid="{00000000-0005-0000-0000-000022020000}"/>
    <cellStyle name="_2008.évi második rendelet-módosítás_2011besz_TartalékKötvényLekötésekEgyebek2014" xfId="1122" xr:uid="{00000000-0005-0000-0000-000023020000}"/>
    <cellStyle name="_2008.évi második rendelet-módosítás_2012KVI változat 20120223" xfId="1123" xr:uid="{00000000-0005-0000-0000-000024020000}"/>
    <cellStyle name="_2008.évi második rendelet-módosítás_2012KVI változat 20120223_TartalékKötvényLekötésekEgyebek2014" xfId="1124" xr:uid="{00000000-0005-0000-0000-000025020000}"/>
    <cellStyle name="_2008.évi második rendelet-módosítás_2012KVI változat 3" xfId="1125" xr:uid="{00000000-0005-0000-0000-000026020000}"/>
    <cellStyle name="_2008.évi második rendelet-módosítás_2012KVI változat 3_TartalékKötvényLekötésekEgyebek2014" xfId="1126" xr:uid="{00000000-0005-0000-0000-000027020000}"/>
    <cellStyle name="_2008.évi második rendelet-módosítás_3" xfId="183" xr:uid="{00000000-0005-0000-0000-000028020000}"/>
    <cellStyle name="_2008.évi második rendelet-módosítás_3_2008beszküldvégleges" xfId="1127" xr:uid="{00000000-0005-0000-0000-000029020000}"/>
    <cellStyle name="_2008.évi második rendelet-módosítás_3_2008beszküldvégleges_TartalékKötvényLekötésekEgyebek2014" xfId="1128" xr:uid="{00000000-0005-0000-0000-00002A020000}"/>
    <cellStyle name="_2008.évi második rendelet-módosítás_3_2009besz" xfId="184" xr:uid="{00000000-0005-0000-0000-00002B020000}"/>
    <cellStyle name="_2008.évi második rendelet-módosítás_3_2009besz_TartalékKötvényLekötésekEgyebek2014" xfId="1129" xr:uid="{00000000-0005-0000-0000-00002C020000}"/>
    <cellStyle name="_2008.évi második rendelet-módosítás_3_2010besz" xfId="1130" xr:uid="{00000000-0005-0000-0000-00002D020000}"/>
    <cellStyle name="_2008.évi második rendelet-módosítás_3_2010besz_TartalékKötvényLekötésekEgyebek2014" xfId="1131" xr:uid="{00000000-0005-0000-0000-00002E020000}"/>
    <cellStyle name="_2008.évi második rendelet-módosítás_3_2010FELBEküld" xfId="185" xr:uid="{00000000-0005-0000-0000-00002F020000}"/>
    <cellStyle name="_2008.évi második rendelet-módosítás_3_2010FELBEküld_TartalékKötvényLekötésekEgyebek2014" xfId="1132" xr:uid="{00000000-0005-0000-0000-000030020000}"/>
    <cellStyle name="_2008.évi második rendelet-módosítás_3_2011. évi második rendelet-módosítás" xfId="186" xr:uid="{00000000-0005-0000-0000-000031020000}"/>
    <cellStyle name="_2008.évi második rendelet-módosítás_3_2011. évi második rendelet-módosítás_TartalékKötvényLekötésekEgyebek2014" xfId="1133" xr:uid="{00000000-0005-0000-0000-000032020000}"/>
    <cellStyle name="_2008.évi második rendelet-módosítás_3_2011besz" xfId="1134" xr:uid="{00000000-0005-0000-0000-000033020000}"/>
    <cellStyle name="_2008.évi második rendelet-módosítás_3_2011besz_TartalékKötvényLekötésekEgyebek2014" xfId="1135" xr:uid="{00000000-0005-0000-0000-000034020000}"/>
    <cellStyle name="_2008.évi második rendelet-módosítás_3_2012KVI változat 20120223" xfId="1136" xr:uid="{00000000-0005-0000-0000-000035020000}"/>
    <cellStyle name="_2008.évi második rendelet-módosítás_3_2012KVI változat 20120223_TartalékKötvényLekötésekEgyebek2014" xfId="1137" xr:uid="{00000000-0005-0000-0000-000036020000}"/>
    <cellStyle name="_2008.évi második rendelet-módosítás_3_2012KVI változat 3" xfId="1138" xr:uid="{00000000-0005-0000-0000-000037020000}"/>
    <cellStyle name="_2008.évi második rendelet-módosítás_3_2012KVI változat 3_TartalékKötvényLekötésekEgyebek2014" xfId="1139" xr:uid="{00000000-0005-0000-0000-000038020000}"/>
    <cellStyle name="_2008.évi második rendelet-módosítás_3_8. melléklet tartalékok" xfId="1140" xr:uid="{00000000-0005-0000-0000-000039020000}"/>
    <cellStyle name="_2008.évi második rendelet-módosítás_3_8. melléklet tartalékok_TartalékKötvényLekötésekEgyebek2014" xfId="1141" xr:uid="{00000000-0005-0000-0000-00003A020000}"/>
    <cellStyle name="_2008.évi második rendelet-módosítás_3_adósságszolgálat 2013 05 06" xfId="1142" xr:uid="{00000000-0005-0000-0000-00003B020000}"/>
    <cellStyle name="_2008.évi második rendelet-módosítás_3_adósságszolgálat 2013 05 06_TartalékKötvényLekötésekEgyebek2014" xfId="1143" xr:uid="{00000000-0005-0000-0000-00003C020000}"/>
    <cellStyle name="_2008.évi második rendelet-módosítás_3_adósságszolgálat alakulása" xfId="1144" xr:uid="{00000000-0005-0000-0000-00003D020000}"/>
    <cellStyle name="_2008.évi második rendelet-módosítás_3_adósságszolgálatlegújabb 2013 01 09" xfId="1145" xr:uid="{00000000-0005-0000-0000-00003E020000}"/>
    <cellStyle name="_2008.évi második rendelet-módosítás_3_adósságszolgálatlegújabb 2013 01 09_TartalékKötvényLekötésekEgyebek2014" xfId="1146" xr:uid="{00000000-0005-0000-0000-00003F020000}"/>
    <cellStyle name="_2008.évi második rendelet-módosítás_3_futamidős törlesztés alakulása" xfId="187" xr:uid="{00000000-0005-0000-0000-000040020000}"/>
    <cellStyle name="_2008.évi második rendelet-módosítás_3_futamidős törlesztés alakulása_TartalékKötvényLekötésekEgyebek2014" xfId="1147" xr:uid="{00000000-0005-0000-0000-000041020000}"/>
    <cellStyle name="_2008.évi második rendelet-módosítás_3_kötvénylekötés és kamatbevétel" xfId="188" xr:uid="{00000000-0005-0000-0000-000042020000}"/>
    <cellStyle name="_2008.évi második rendelet-módosítás_3_kötvénylekötés és kamatbevétel_TartalékKötvényLekötésekEgyebek2014" xfId="1148" xr:uid="{00000000-0005-0000-0000-000043020000}"/>
    <cellStyle name="_2008.évi második rendelet-módosítás_3_TaralékKötvényLekötésEgyebek2011" xfId="189" xr:uid="{00000000-0005-0000-0000-000044020000}"/>
    <cellStyle name="_2008.évi második rendelet-módosítás_3_TaralékKötvényLekötésEgyebek2011_TartalékKötvényLekötésekEgyebek2014" xfId="1149" xr:uid="{00000000-0005-0000-0000-000045020000}"/>
    <cellStyle name="_2008.évi második rendelet-módosítás_3_TartalékKötvényLekötésEgyebek2011" xfId="190" xr:uid="{00000000-0005-0000-0000-000046020000}"/>
    <cellStyle name="_2008.évi második rendelet-módosítás_3_TartalékKötvényLekötésEgyebek2011_TartalékKötvényLekötésekEgyebek2014" xfId="1150" xr:uid="{00000000-0005-0000-0000-000047020000}"/>
    <cellStyle name="_2008.évi második rendelet-módosítás_3_TartalékKötvényLekötésekEgyebek2011" xfId="191" xr:uid="{00000000-0005-0000-0000-000048020000}"/>
    <cellStyle name="_2008.évi második rendelet-módosítás_3_TartalékKötvényLekötésekEgyebek2011_TartalékKötvényLekötésekEgyebek2014" xfId="1151" xr:uid="{00000000-0005-0000-0000-000049020000}"/>
    <cellStyle name="_2008.évi második rendelet-módosítás_3_TartalékKötvényLekötésekEgyebek2012" xfId="192" xr:uid="{00000000-0005-0000-0000-00004A020000}"/>
    <cellStyle name="_2008.évi második rendelet-módosítás_3_TartalékKötvényLekötésekEgyebek2012_TartalékKötvényLekötésekEgyebek2014" xfId="1152" xr:uid="{00000000-0005-0000-0000-00004B020000}"/>
    <cellStyle name="_2008.évi második rendelet-módosítás_3_TartalékKötvényLekötésekEgyebek2013 év végi rendezés" xfId="1153" xr:uid="{00000000-0005-0000-0000-00004C020000}"/>
    <cellStyle name="_2008.évi második rendelet-módosítás_3_TartalékKötvényLekötésekEgyebek2014" xfId="1154" xr:uid="{00000000-0005-0000-0000-00004D020000}"/>
    <cellStyle name="_2008.évi második rendelet-módosítás_8. melléklet tartalékok" xfId="1155" xr:uid="{00000000-0005-0000-0000-00004E020000}"/>
    <cellStyle name="_2008.évi második rendelet-módosítás_8. melléklet tartalékok 2" xfId="1428" xr:uid="{00000000-0005-0000-0000-00004F020000}"/>
    <cellStyle name="_2008.évi második rendelet-módosítás_8. melléklet tartalékok_TartalékKötvényLekötésekEgyebek2014" xfId="1156" xr:uid="{00000000-0005-0000-0000-000050020000}"/>
    <cellStyle name="_2008.évi második rendelet-módosítás_8. melléklet tartalékok_TartalékKötvényLekötésekEgyebek2014 2" xfId="1429" xr:uid="{00000000-0005-0000-0000-000051020000}"/>
    <cellStyle name="_2008.évi második rendelet-módosítás_adósságszolgálat 2013 05 06" xfId="1157" xr:uid="{00000000-0005-0000-0000-000052020000}"/>
    <cellStyle name="_2008.évi második rendelet-módosítás_adósságszolgálat 2013 05 06_TartalékKötvényLekötésekEgyebek2014" xfId="1158" xr:uid="{00000000-0005-0000-0000-000053020000}"/>
    <cellStyle name="_2008.évi második rendelet-módosítás_adósságszolgálat alakulása" xfId="1159" xr:uid="{00000000-0005-0000-0000-000054020000}"/>
    <cellStyle name="_2008.évi második rendelet-módosítás_adósságszolgálat alakulása 2" xfId="1430" xr:uid="{00000000-0005-0000-0000-000055020000}"/>
    <cellStyle name="_2008.évi második rendelet-módosítás_adósságszolgálatlegújabb 2013 01 09" xfId="1160" xr:uid="{00000000-0005-0000-0000-000056020000}"/>
    <cellStyle name="_2008.évi második rendelet-módosítás_adósságszolgálatlegújabb 2013 01 09 2" xfId="1431" xr:uid="{00000000-0005-0000-0000-000057020000}"/>
    <cellStyle name="_2008.évi második rendelet-módosítás_adósságszolgálatlegújabb 2013 01 09_TartalékKötvényLekötésekEgyebek2014" xfId="1161" xr:uid="{00000000-0005-0000-0000-000058020000}"/>
    <cellStyle name="_2008.évi második rendelet-módosítás_adósságszolgálatlegújabb 2013 01 09_TartalékKötvényLekötésekEgyebek2014 2" xfId="1432" xr:uid="{00000000-0005-0000-0000-000059020000}"/>
    <cellStyle name="_2008.évi második rendelet-módosítás_futamidős törlesztés alakulása" xfId="193" xr:uid="{00000000-0005-0000-0000-00005A020000}"/>
    <cellStyle name="_2008.évi második rendelet-módosítás_futamidős törlesztés alakulása 2" xfId="194" xr:uid="{00000000-0005-0000-0000-00005B020000}"/>
    <cellStyle name="_2008.évi második rendelet-módosítás_futamidős törlesztés alakulása 2 2" xfId="832" xr:uid="{00000000-0005-0000-0000-00005C020000}"/>
    <cellStyle name="_2008.évi második rendelet-módosítás_futamidős törlesztés alakulása 2 3" xfId="592" xr:uid="{00000000-0005-0000-0000-00005D020000}"/>
    <cellStyle name="_2008.évi második rendelet-módosítás_futamidős törlesztés alakulása 3" xfId="195" xr:uid="{00000000-0005-0000-0000-00005E020000}"/>
    <cellStyle name="_2008.évi második rendelet-módosítás_futamidős törlesztés alakulása 3 2" xfId="833" xr:uid="{00000000-0005-0000-0000-00005F020000}"/>
    <cellStyle name="_2008.évi második rendelet-módosítás_futamidős törlesztés alakulása 3 3" xfId="593" xr:uid="{00000000-0005-0000-0000-000060020000}"/>
    <cellStyle name="_2008.évi második rendelet-módosítás_futamidős törlesztés alakulása 4" xfId="831" xr:uid="{00000000-0005-0000-0000-000061020000}"/>
    <cellStyle name="_2008.évi második rendelet-módosítás_futamidős törlesztés alakulása 5" xfId="591" xr:uid="{00000000-0005-0000-0000-000062020000}"/>
    <cellStyle name="_2008.évi második rendelet-módosítás_futamidős törlesztés alakulása_TartalékKötvényLekötésekEgyebek2014" xfId="1162" xr:uid="{00000000-0005-0000-0000-000063020000}"/>
    <cellStyle name="_2008.évi második rendelet-módosítás_futamidős törlesztés alakulása_TartalékKötvényLekötésekEgyebek2014 2" xfId="1433" xr:uid="{00000000-0005-0000-0000-000064020000}"/>
    <cellStyle name="_2008.évi második rendelet-módosítás_kötvénylekötés és kamatbevétel" xfId="196" xr:uid="{00000000-0005-0000-0000-000065020000}"/>
    <cellStyle name="_2008.évi második rendelet-módosítás_kötvénylekötés és kamatbevétel 2" xfId="197" xr:uid="{00000000-0005-0000-0000-000066020000}"/>
    <cellStyle name="_2008.évi második rendelet-módosítás_kötvénylekötés és kamatbevétel 2 2" xfId="835" xr:uid="{00000000-0005-0000-0000-000067020000}"/>
    <cellStyle name="_2008.évi második rendelet-módosítás_kötvénylekötés és kamatbevétel 2 3" xfId="595" xr:uid="{00000000-0005-0000-0000-000068020000}"/>
    <cellStyle name="_2008.évi második rendelet-módosítás_kötvénylekötés és kamatbevétel 3" xfId="198" xr:uid="{00000000-0005-0000-0000-000069020000}"/>
    <cellStyle name="_2008.évi második rendelet-módosítás_kötvénylekötés és kamatbevétel 3 2" xfId="836" xr:uid="{00000000-0005-0000-0000-00006A020000}"/>
    <cellStyle name="_2008.évi második rendelet-módosítás_kötvénylekötés és kamatbevétel 3 3" xfId="596" xr:uid="{00000000-0005-0000-0000-00006B020000}"/>
    <cellStyle name="_2008.évi második rendelet-módosítás_kötvénylekötés és kamatbevétel 4" xfId="834" xr:uid="{00000000-0005-0000-0000-00006C020000}"/>
    <cellStyle name="_2008.évi második rendelet-módosítás_kötvénylekötés és kamatbevétel 5" xfId="594" xr:uid="{00000000-0005-0000-0000-00006D020000}"/>
    <cellStyle name="_2008.évi második rendelet-módosítás_kötvénylekötés és kamatbevétel_TartalékKötvényLekötésekEgyebek2014" xfId="1163" xr:uid="{00000000-0005-0000-0000-00006E020000}"/>
    <cellStyle name="_2008.évi második rendelet-módosítás_kötvénylekötés és kamatbevétel_TartalékKötvényLekötésekEgyebek2014 2" xfId="1434" xr:uid="{00000000-0005-0000-0000-00006F020000}"/>
    <cellStyle name="_2008.évi második rendelet-módosítás_TaralékKötvényLekötésEgyebek2011" xfId="199" xr:uid="{00000000-0005-0000-0000-000070020000}"/>
    <cellStyle name="_2008.évi második rendelet-módosítás_TaralékKötvényLekötésEgyebek2011 2" xfId="200" xr:uid="{00000000-0005-0000-0000-000071020000}"/>
    <cellStyle name="_2008.évi második rendelet-módosítás_TaralékKötvényLekötésEgyebek2011 2 2" xfId="838" xr:uid="{00000000-0005-0000-0000-000072020000}"/>
    <cellStyle name="_2008.évi második rendelet-módosítás_TaralékKötvényLekötésEgyebek2011 2 3" xfId="598" xr:uid="{00000000-0005-0000-0000-000073020000}"/>
    <cellStyle name="_2008.évi második rendelet-módosítás_TaralékKötvényLekötésEgyebek2011 3" xfId="201" xr:uid="{00000000-0005-0000-0000-000074020000}"/>
    <cellStyle name="_2008.évi második rendelet-módosítás_TaralékKötvényLekötésEgyebek2011 3 2" xfId="839" xr:uid="{00000000-0005-0000-0000-000075020000}"/>
    <cellStyle name="_2008.évi második rendelet-módosítás_TaralékKötvényLekötésEgyebek2011 3 3" xfId="599" xr:uid="{00000000-0005-0000-0000-000076020000}"/>
    <cellStyle name="_2008.évi második rendelet-módosítás_TaralékKötvényLekötésEgyebek2011 4" xfId="837" xr:uid="{00000000-0005-0000-0000-000077020000}"/>
    <cellStyle name="_2008.évi második rendelet-módosítás_TaralékKötvényLekötésEgyebek2011 5" xfId="597" xr:uid="{00000000-0005-0000-0000-000078020000}"/>
    <cellStyle name="_2008.évi második rendelet-módosítás_TaralékKötvényLekötésEgyebek2011_TartalékKötvényLekötésekEgyebek2014" xfId="1164" xr:uid="{00000000-0005-0000-0000-000079020000}"/>
    <cellStyle name="_2008.évi második rendelet-módosítás_TaralékKötvényLekötésEgyebek2011_TartalékKötvényLekötésekEgyebek2014 2" xfId="1435" xr:uid="{00000000-0005-0000-0000-00007A020000}"/>
    <cellStyle name="_2008.évi második rendelet-módosítás_TartalékKötvényLekötésEgyebek2011" xfId="202" xr:uid="{00000000-0005-0000-0000-00007B020000}"/>
    <cellStyle name="_2008.évi második rendelet-módosítás_TartalékKötvényLekötésEgyebek2011 2" xfId="203" xr:uid="{00000000-0005-0000-0000-00007C020000}"/>
    <cellStyle name="_2008.évi második rendelet-módosítás_TartalékKötvényLekötésEgyebek2011 2 2" xfId="841" xr:uid="{00000000-0005-0000-0000-00007D020000}"/>
    <cellStyle name="_2008.évi második rendelet-módosítás_TartalékKötvényLekötésEgyebek2011 2 3" xfId="601" xr:uid="{00000000-0005-0000-0000-00007E020000}"/>
    <cellStyle name="_2008.évi második rendelet-módosítás_TartalékKötvényLekötésEgyebek2011 3" xfId="204" xr:uid="{00000000-0005-0000-0000-00007F020000}"/>
    <cellStyle name="_2008.évi második rendelet-módosítás_TartalékKötvényLekötésEgyebek2011 3 2" xfId="842" xr:uid="{00000000-0005-0000-0000-000080020000}"/>
    <cellStyle name="_2008.évi második rendelet-módosítás_TartalékKötvényLekötésEgyebek2011 3 3" xfId="602" xr:uid="{00000000-0005-0000-0000-000081020000}"/>
    <cellStyle name="_2008.évi második rendelet-módosítás_TartalékKötvényLekötésEgyebek2011 4" xfId="840" xr:uid="{00000000-0005-0000-0000-000082020000}"/>
    <cellStyle name="_2008.évi második rendelet-módosítás_TartalékKötvényLekötésEgyebek2011 5" xfId="600" xr:uid="{00000000-0005-0000-0000-000083020000}"/>
    <cellStyle name="_2008.évi második rendelet-módosítás_TartalékKötvényLekötésEgyebek2011_TartalékKötvényLekötésekEgyebek2014" xfId="1165" xr:uid="{00000000-0005-0000-0000-000084020000}"/>
    <cellStyle name="_2008.évi második rendelet-módosítás_TartalékKötvényLekötésEgyebek2011_TartalékKötvényLekötésekEgyebek2014 2" xfId="1436" xr:uid="{00000000-0005-0000-0000-000085020000}"/>
    <cellStyle name="_2008.évi második rendelet-módosítás_TartalékKötvényLekötésekEgyebek2011" xfId="205" xr:uid="{00000000-0005-0000-0000-000086020000}"/>
    <cellStyle name="_2008.évi második rendelet-módosítás_TartalékKötvényLekötésekEgyebek2011 2" xfId="206" xr:uid="{00000000-0005-0000-0000-000087020000}"/>
    <cellStyle name="_2008.évi második rendelet-módosítás_TartalékKötvényLekötésekEgyebek2011 2 2" xfId="844" xr:uid="{00000000-0005-0000-0000-000088020000}"/>
    <cellStyle name="_2008.évi második rendelet-módosítás_TartalékKötvényLekötésekEgyebek2011 2 3" xfId="604" xr:uid="{00000000-0005-0000-0000-000089020000}"/>
    <cellStyle name="_2008.évi második rendelet-módosítás_TartalékKötvényLekötésekEgyebek2011 3" xfId="207" xr:uid="{00000000-0005-0000-0000-00008A020000}"/>
    <cellStyle name="_2008.évi második rendelet-módosítás_TartalékKötvényLekötésekEgyebek2011 3 2" xfId="845" xr:uid="{00000000-0005-0000-0000-00008B020000}"/>
    <cellStyle name="_2008.évi második rendelet-módosítás_TartalékKötvényLekötésekEgyebek2011 3 3" xfId="605" xr:uid="{00000000-0005-0000-0000-00008C020000}"/>
    <cellStyle name="_2008.évi második rendelet-módosítás_TartalékKötvényLekötésekEgyebek2011 4" xfId="843" xr:uid="{00000000-0005-0000-0000-00008D020000}"/>
    <cellStyle name="_2008.évi második rendelet-módosítás_TartalékKötvényLekötésekEgyebek2011 5" xfId="603" xr:uid="{00000000-0005-0000-0000-00008E020000}"/>
    <cellStyle name="_2008.évi második rendelet-módosítás_TartalékKötvényLekötésekEgyebek2011_TartalékKötvényLekötésekEgyebek2014" xfId="1166" xr:uid="{00000000-0005-0000-0000-00008F020000}"/>
    <cellStyle name="_2008.évi második rendelet-módosítás_TartalékKötvényLekötésekEgyebek2011_TartalékKötvényLekötésekEgyebek2014 2" xfId="1437" xr:uid="{00000000-0005-0000-0000-000090020000}"/>
    <cellStyle name="_2008.évi második rendelet-módosítás_TartalékKötvényLekötésekEgyebek2012" xfId="208" xr:uid="{00000000-0005-0000-0000-000091020000}"/>
    <cellStyle name="_2008.évi második rendelet-módosítás_TartalékKötvényLekötésekEgyebek2012 2" xfId="209" xr:uid="{00000000-0005-0000-0000-000092020000}"/>
    <cellStyle name="_2008.évi második rendelet-módosítás_TartalékKötvényLekötésekEgyebek2012 2 2" xfId="847" xr:uid="{00000000-0005-0000-0000-000093020000}"/>
    <cellStyle name="_2008.évi második rendelet-módosítás_TartalékKötvényLekötésekEgyebek2012 2 3" xfId="607" xr:uid="{00000000-0005-0000-0000-000094020000}"/>
    <cellStyle name="_2008.évi második rendelet-módosítás_TartalékKötvényLekötésekEgyebek2012 3" xfId="210" xr:uid="{00000000-0005-0000-0000-000095020000}"/>
    <cellStyle name="_2008.évi második rendelet-módosítás_TartalékKötvényLekötésekEgyebek2012 3 2" xfId="848" xr:uid="{00000000-0005-0000-0000-000096020000}"/>
    <cellStyle name="_2008.évi második rendelet-módosítás_TartalékKötvényLekötésekEgyebek2012 3 3" xfId="608" xr:uid="{00000000-0005-0000-0000-000097020000}"/>
    <cellStyle name="_2008.évi második rendelet-módosítás_TartalékKötvényLekötésekEgyebek2012 4" xfId="846" xr:uid="{00000000-0005-0000-0000-000098020000}"/>
    <cellStyle name="_2008.évi második rendelet-módosítás_TartalékKötvényLekötésekEgyebek2012 5" xfId="606" xr:uid="{00000000-0005-0000-0000-000099020000}"/>
    <cellStyle name="_2008.évi második rendelet-módosítás_TartalékKötvényLekötésekEgyebek2012_TartalékKötvényLekötésekEgyebek2014" xfId="1167" xr:uid="{00000000-0005-0000-0000-00009A020000}"/>
    <cellStyle name="_2008.évi második rendelet-módosítás_TartalékKötvényLekötésekEgyebek2012_TartalékKötvényLekötésekEgyebek2014 2" xfId="1438" xr:uid="{00000000-0005-0000-0000-00009B020000}"/>
    <cellStyle name="_2008.évi második rendelet-módosítás_TartalékKötvényLekötésekEgyebek2013 év végi rendezés" xfId="1168" xr:uid="{00000000-0005-0000-0000-00009C020000}"/>
    <cellStyle name="_2008.évi második rendelet-módosítás_TartalékKötvényLekötésekEgyebek2013 év végi rendezés 2" xfId="1439" xr:uid="{00000000-0005-0000-0000-00009D020000}"/>
    <cellStyle name="_2008.évi második rendelet-módosítás_TartalékKötvényLekötésekEgyebek2014" xfId="1169" xr:uid="{00000000-0005-0000-0000-00009E020000}"/>
    <cellStyle name="_2008.évi második rendelet-módosítás_TartalékKötvényLekötésekEgyebek2014 2" xfId="1440" xr:uid="{00000000-0005-0000-0000-00009F020000}"/>
    <cellStyle name="_2008.évi negyedik rendelet-módosítás" xfId="211" xr:uid="{00000000-0005-0000-0000-0000A0020000}"/>
    <cellStyle name="_2008.évi negyedik rendelet-módosítás 2" xfId="212" xr:uid="{00000000-0005-0000-0000-0000A1020000}"/>
    <cellStyle name="_2008.évi negyedik rendelet-módosítás 2 2" xfId="850" xr:uid="{00000000-0005-0000-0000-0000A2020000}"/>
    <cellStyle name="_2008.évi negyedik rendelet-módosítás 2 3" xfId="610" xr:uid="{00000000-0005-0000-0000-0000A3020000}"/>
    <cellStyle name="_2008.évi negyedik rendelet-módosítás 3" xfId="213" xr:uid="{00000000-0005-0000-0000-0000A4020000}"/>
    <cellStyle name="_2008.évi negyedik rendelet-módosítás 3 2" xfId="851" xr:uid="{00000000-0005-0000-0000-0000A5020000}"/>
    <cellStyle name="_2008.évi negyedik rendelet-módosítás 3 3" xfId="611" xr:uid="{00000000-0005-0000-0000-0000A6020000}"/>
    <cellStyle name="_2008.évi negyedik rendelet-módosítás 4" xfId="849" xr:uid="{00000000-0005-0000-0000-0000A7020000}"/>
    <cellStyle name="_2008.évi negyedik rendelet-módosítás 5" xfId="609" xr:uid="{00000000-0005-0000-0000-0000A8020000}"/>
    <cellStyle name="_2008.évi negyedik rendelet-módosítás intézményi" xfId="214" xr:uid="{00000000-0005-0000-0000-0000A9020000}"/>
    <cellStyle name="_2008.évi negyedik rendelet-módosítás intézményi_1" xfId="215" xr:uid="{00000000-0005-0000-0000-0000AA020000}"/>
    <cellStyle name="_2008.évi negyedik rendelet-módosítás intézményi_1 2" xfId="216" xr:uid="{00000000-0005-0000-0000-0000AB020000}"/>
    <cellStyle name="_2008.évi negyedik rendelet-módosítás intézményi_1 2 2" xfId="853" xr:uid="{00000000-0005-0000-0000-0000AC020000}"/>
    <cellStyle name="_2008.évi negyedik rendelet-módosítás intézményi_1 2 3" xfId="613" xr:uid="{00000000-0005-0000-0000-0000AD020000}"/>
    <cellStyle name="_2008.évi negyedik rendelet-módosítás intézményi_1 3" xfId="217" xr:uid="{00000000-0005-0000-0000-0000AE020000}"/>
    <cellStyle name="_2008.évi negyedik rendelet-módosítás intézményi_1 3 2" xfId="854" xr:uid="{00000000-0005-0000-0000-0000AF020000}"/>
    <cellStyle name="_2008.évi negyedik rendelet-módosítás intézményi_1 3 3" xfId="614" xr:uid="{00000000-0005-0000-0000-0000B0020000}"/>
    <cellStyle name="_2008.évi negyedik rendelet-módosítás intézményi_1 4" xfId="852" xr:uid="{00000000-0005-0000-0000-0000B1020000}"/>
    <cellStyle name="_2008.évi negyedik rendelet-módosítás intézményi_1 5" xfId="612" xr:uid="{00000000-0005-0000-0000-0000B2020000}"/>
    <cellStyle name="_2008.évi negyedik rendelet-módosítás intézményi_1_TartalékKötvényLekötésekEgyebek2014" xfId="1170" xr:uid="{00000000-0005-0000-0000-0000B3020000}"/>
    <cellStyle name="_2008.évi negyedik rendelet-módosítás intézményi_1_TartalékKötvényLekötésekEgyebek2014 2" xfId="1441" xr:uid="{00000000-0005-0000-0000-0000B4020000}"/>
    <cellStyle name="_2008.évi negyedik rendelet-módosítás intézményi_2" xfId="218" xr:uid="{00000000-0005-0000-0000-0000B5020000}"/>
    <cellStyle name="_2008.évi negyedik rendelet-módosítás intézményi_2_TartalékKötvényLekötésekEgyebek2014" xfId="1171" xr:uid="{00000000-0005-0000-0000-0000B6020000}"/>
    <cellStyle name="_2008.évi negyedik rendelet-módosítás intézményi_3" xfId="219" xr:uid="{00000000-0005-0000-0000-0000B7020000}"/>
    <cellStyle name="_2008.évi negyedik rendelet-módosítás intézményi_3_TartalékKötvényLekötésekEgyebek2014" xfId="1172" xr:uid="{00000000-0005-0000-0000-0000B8020000}"/>
    <cellStyle name="_2008.évi negyedik rendelet-módosítás intézményi_TartalékKötvényLekötésekEgyebek2014" xfId="1173" xr:uid="{00000000-0005-0000-0000-0000B9020000}"/>
    <cellStyle name="_2008.évi negyedik rendelet-módosítás_1" xfId="220" xr:uid="{00000000-0005-0000-0000-0000BA020000}"/>
    <cellStyle name="_2008.évi negyedik rendelet-módosítás_1_TartalékKötvényLekötésekEgyebek2014" xfId="1174" xr:uid="{00000000-0005-0000-0000-0000BB020000}"/>
    <cellStyle name="_2008.évi negyedik rendelet-módosítás_2" xfId="221" xr:uid="{00000000-0005-0000-0000-0000BC020000}"/>
    <cellStyle name="_2008.évi negyedik rendelet-módosítás_2_TartalékKötvényLekötésekEgyebek2014" xfId="1175" xr:uid="{00000000-0005-0000-0000-0000BD020000}"/>
    <cellStyle name="_2008.évi negyedik rendelet-módosítás_3" xfId="222" xr:uid="{00000000-0005-0000-0000-0000BE020000}"/>
    <cellStyle name="_2008.évi negyedik rendelet-módosítás_3_TartalékKötvényLekötésekEgyebek2014" xfId="1176" xr:uid="{00000000-0005-0000-0000-0000BF020000}"/>
    <cellStyle name="_2008.évi negyedik rendelet-módosítás_4" xfId="223" xr:uid="{00000000-0005-0000-0000-0000C0020000}"/>
    <cellStyle name="_2008.évi negyedik rendelet-módosítás_4_PH KVI 2014 KV 2014 02 20 elfogadott TEST2" xfId="224" xr:uid="{00000000-0005-0000-0000-0000C1020000}"/>
    <cellStyle name="_2008.évi negyedik rendelet-módosítás_4_TartalékKötvényLekötésekEgyebek2014" xfId="1177" xr:uid="{00000000-0005-0000-0000-0000C2020000}"/>
    <cellStyle name="_2008.évi negyedik rendelet-módosítás_TartalékKötvényLekötésekEgyebek2014" xfId="1178" xr:uid="{00000000-0005-0000-0000-0000C3020000}"/>
    <cellStyle name="_2008.évi negyedik rendelet-módosítás_TartalékKötvényLekötésekEgyebek2014 2" xfId="1442" xr:uid="{00000000-0005-0000-0000-0000C4020000}"/>
    <cellStyle name="_2008KVIvégleges20080306alapok" xfId="225" xr:uid="{00000000-0005-0000-0000-0000C5020000}"/>
    <cellStyle name="_2008KVIvégleges20080306alapok_PH KVI 2014 KV 2014 02 20 elfogadott TEST2" xfId="226" xr:uid="{00000000-0005-0000-0000-0000C6020000}"/>
    <cellStyle name="_2008KVIvégleges20080306alapok_TartalékKötvényLekötésekEgyebek2014" xfId="1179" xr:uid="{00000000-0005-0000-0000-0000C7020000}"/>
    <cellStyle name="_2009.évi első rendelet-módosítás" xfId="227" xr:uid="{00000000-0005-0000-0000-0000C8020000}"/>
    <cellStyle name="_2009.évi első rendelet-módosítás 2" xfId="228" xr:uid="{00000000-0005-0000-0000-0000C9020000}"/>
    <cellStyle name="_2009.évi első rendelet-módosítás 2 2" xfId="856" xr:uid="{00000000-0005-0000-0000-0000CA020000}"/>
    <cellStyle name="_2009.évi első rendelet-módosítás 2 3" xfId="616" xr:uid="{00000000-0005-0000-0000-0000CB020000}"/>
    <cellStyle name="_2009.évi első rendelet-módosítás 3" xfId="229" xr:uid="{00000000-0005-0000-0000-0000CC020000}"/>
    <cellStyle name="_2009.évi első rendelet-módosítás 3 2" xfId="857" xr:uid="{00000000-0005-0000-0000-0000CD020000}"/>
    <cellStyle name="_2009.évi első rendelet-módosítás 3 3" xfId="617" xr:uid="{00000000-0005-0000-0000-0000CE020000}"/>
    <cellStyle name="_2009.évi első rendelet-módosítás 4" xfId="855" xr:uid="{00000000-0005-0000-0000-0000CF020000}"/>
    <cellStyle name="_2009.évi első rendelet-módosítás 5" xfId="615" xr:uid="{00000000-0005-0000-0000-0000D0020000}"/>
    <cellStyle name="_2009.évi első rendelet-módosítás_1" xfId="230" xr:uid="{00000000-0005-0000-0000-0000D1020000}"/>
    <cellStyle name="_2009.évi első rendelet-módosítás_1_TartalékKötvényLekötésekEgyebek2014" xfId="1180" xr:uid="{00000000-0005-0000-0000-0000D2020000}"/>
    <cellStyle name="_2009.évi első rendelet-módosítás_2" xfId="231" xr:uid="{00000000-0005-0000-0000-0000D3020000}"/>
    <cellStyle name="_2009.évi első rendelet-módosítás_2_TartalékKötvényLekötésekEgyebek2014" xfId="1181" xr:uid="{00000000-0005-0000-0000-0000D4020000}"/>
    <cellStyle name="_2009.évi első rendelet-módosítás_3" xfId="232" xr:uid="{00000000-0005-0000-0000-0000D5020000}"/>
    <cellStyle name="_2009.évi első rendelet-módosítás_3_TartalékKötvényLekötésekEgyebek2014" xfId="1182" xr:uid="{00000000-0005-0000-0000-0000D6020000}"/>
    <cellStyle name="_2009.évi első rendelet-módosítás_4" xfId="233" xr:uid="{00000000-0005-0000-0000-0000D7020000}"/>
    <cellStyle name="_2009.évi első rendelet-módosítás_4_TartalékKötvényLekötésekEgyebek2014" xfId="1183" xr:uid="{00000000-0005-0000-0000-0000D8020000}"/>
    <cellStyle name="_2009.évi első rendelet-módosítás_TartalékKötvényLekötésekEgyebek2014" xfId="1184" xr:uid="{00000000-0005-0000-0000-0000D9020000}"/>
    <cellStyle name="_2009.évi első rendelet-módosítás_TartalékKötvényLekötésekEgyebek2014 2" xfId="1443" xr:uid="{00000000-0005-0000-0000-0000DA020000}"/>
    <cellStyle name="_2009.évi harmadik rendelet-módosítás" xfId="234" xr:uid="{00000000-0005-0000-0000-0000DB020000}"/>
    <cellStyle name="_2009.évi harmadik rendelet-módosítás_1" xfId="235" xr:uid="{00000000-0005-0000-0000-0000DC020000}"/>
    <cellStyle name="_2009.évi harmadik rendelet-módosítás_1_TartalékKötvényLekötésekEgyebek2014" xfId="1185" xr:uid="{00000000-0005-0000-0000-0000DD020000}"/>
    <cellStyle name="_2009.évi harmadik rendelet-módosítás_2" xfId="236" xr:uid="{00000000-0005-0000-0000-0000DE020000}"/>
    <cellStyle name="_2009.évi harmadik rendelet-módosítás_2_TartalékKötvényLekötésekEgyebek2014" xfId="1186" xr:uid="{00000000-0005-0000-0000-0000DF020000}"/>
    <cellStyle name="_2009.évi harmadik rendelet-módosítás_3" xfId="237" xr:uid="{00000000-0005-0000-0000-0000E0020000}"/>
    <cellStyle name="_2009.évi harmadik rendelet-módosítás_3_TartalékKötvényLekötésekEgyebek2014" xfId="1187" xr:uid="{00000000-0005-0000-0000-0000E1020000}"/>
    <cellStyle name="_2009.évi harmadik rendelet-módosítás_TartalékKötvényLekötésekEgyebek2014" xfId="1188" xr:uid="{00000000-0005-0000-0000-0000E2020000}"/>
    <cellStyle name="_2009.évi második rendelet-módosítás" xfId="238" xr:uid="{00000000-0005-0000-0000-0000E3020000}"/>
    <cellStyle name="_2009.évi második rendelet-módosítás intézményi" xfId="239" xr:uid="{00000000-0005-0000-0000-0000E4020000}"/>
    <cellStyle name="_2009.évi második rendelet-módosítás intézményi 2" xfId="240" xr:uid="{00000000-0005-0000-0000-0000E5020000}"/>
    <cellStyle name="_2009.évi második rendelet-módosítás intézményi 2 2" xfId="859" xr:uid="{00000000-0005-0000-0000-0000E6020000}"/>
    <cellStyle name="_2009.évi második rendelet-módosítás intézményi 2 3" xfId="619" xr:uid="{00000000-0005-0000-0000-0000E7020000}"/>
    <cellStyle name="_2009.évi második rendelet-módosítás intézményi 3" xfId="241" xr:uid="{00000000-0005-0000-0000-0000E8020000}"/>
    <cellStyle name="_2009.évi második rendelet-módosítás intézményi 3 2" xfId="860" xr:uid="{00000000-0005-0000-0000-0000E9020000}"/>
    <cellStyle name="_2009.évi második rendelet-módosítás intézményi 3 3" xfId="620" xr:uid="{00000000-0005-0000-0000-0000EA020000}"/>
    <cellStyle name="_2009.évi második rendelet-módosítás intézményi 4" xfId="858" xr:uid="{00000000-0005-0000-0000-0000EB020000}"/>
    <cellStyle name="_2009.évi második rendelet-módosítás intézményi 5" xfId="618" xr:uid="{00000000-0005-0000-0000-0000EC020000}"/>
    <cellStyle name="_2009.évi második rendelet-módosítás intézményi_1" xfId="242" xr:uid="{00000000-0005-0000-0000-0000ED020000}"/>
    <cellStyle name="_2009.évi második rendelet-módosítás intézményi_1_TartalékKötvényLekötésekEgyebek2014" xfId="1189" xr:uid="{00000000-0005-0000-0000-0000EE020000}"/>
    <cellStyle name="_2009.évi második rendelet-módosítás intézményi_2" xfId="243" xr:uid="{00000000-0005-0000-0000-0000EF020000}"/>
    <cellStyle name="_2009.évi második rendelet-módosítás intézményi_2_TartalékKötvényLekötésekEgyebek2014" xfId="1190" xr:uid="{00000000-0005-0000-0000-0000F0020000}"/>
    <cellStyle name="_2009.évi második rendelet-módosítás intézményi_3" xfId="244" xr:uid="{00000000-0005-0000-0000-0000F1020000}"/>
    <cellStyle name="_2009.évi második rendelet-módosítás intézményi_3_TartalékKötvényLekötésekEgyebek2014" xfId="1191" xr:uid="{00000000-0005-0000-0000-0000F2020000}"/>
    <cellStyle name="_2009.évi második rendelet-módosítás intézményi_TartalékKötvényLekötésekEgyebek2014" xfId="1192" xr:uid="{00000000-0005-0000-0000-0000F3020000}"/>
    <cellStyle name="_2009.évi második rendelet-módosítás intézményi_TartalékKötvényLekötésekEgyebek2014 2" xfId="1444" xr:uid="{00000000-0005-0000-0000-0000F4020000}"/>
    <cellStyle name="_2009.évi második rendelet-módosítás_1" xfId="245" xr:uid="{00000000-0005-0000-0000-0000F5020000}"/>
    <cellStyle name="_2009.évi második rendelet-módosítás_1_TartalékKötvényLekötésekEgyebek2014" xfId="1193" xr:uid="{00000000-0005-0000-0000-0000F6020000}"/>
    <cellStyle name="_2009.évi második rendelet-módosítás_2" xfId="246" xr:uid="{00000000-0005-0000-0000-0000F7020000}"/>
    <cellStyle name="_2009.évi második rendelet-módosítás_2 2" xfId="247" xr:uid="{00000000-0005-0000-0000-0000F8020000}"/>
    <cellStyle name="_2009.évi második rendelet-módosítás_2 2 2" xfId="862" xr:uid="{00000000-0005-0000-0000-0000F9020000}"/>
    <cellStyle name="_2009.évi második rendelet-módosítás_2 2 3" xfId="622" xr:uid="{00000000-0005-0000-0000-0000FA020000}"/>
    <cellStyle name="_2009.évi második rendelet-módosítás_2 3" xfId="248" xr:uid="{00000000-0005-0000-0000-0000FB020000}"/>
    <cellStyle name="_2009.évi második rendelet-módosítás_2 3 2" xfId="863" xr:uid="{00000000-0005-0000-0000-0000FC020000}"/>
    <cellStyle name="_2009.évi második rendelet-módosítás_2 3 3" xfId="623" xr:uid="{00000000-0005-0000-0000-0000FD020000}"/>
    <cellStyle name="_2009.évi második rendelet-módosítás_2 4" xfId="861" xr:uid="{00000000-0005-0000-0000-0000FE020000}"/>
    <cellStyle name="_2009.évi második rendelet-módosítás_2 5" xfId="621" xr:uid="{00000000-0005-0000-0000-0000FF020000}"/>
    <cellStyle name="_2009.évi második rendelet-módosítás_2_TartalékKötvényLekötésekEgyebek2014" xfId="1194" xr:uid="{00000000-0005-0000-0000-000000030000}"/>
    <cellStyle name="_2009.évi második rendelet-módosítás_2_TartalékKötvényLekötésekEgyebek2014 2" xfId="1445" xr:uid="{00000000-0005-0000-0000-000001030000}"/>
    <cellStyle name="_2009.évi második rendelet-módosítás_3" xfId="249" xr:uid="{00000000-0005-0000-0000-000002030000}"/>
    <cellStyle name="_2009.évi második rendelet-módosítás_3_TartalékKötvényLekötésekEgyebek2014" xfId="1195" xr:uid="{00000000-0005-0000-0000-000003030000}"/>
    <cellStyle name="_2009.évi második rendelet-módosítás_4" xfId="250" xr:uid="{00000000-0005-0000-0000-000004030000}"/>
    <cellStyle name="_2009.évi második rendelet-módosítás_4_TartalékKötvényLekötésekEgyebek2014" xfId="1196" xr:uid="{00000000-0005-0000-0000-000005030000}"/>
    <cellStyle name="_2009.évi második rendelet-módosítás_TartalékKötvényLekötésekEgyebek2014" xfId="1197" xr:uid="{00000000-0005-0000-0000-000006030000}"/>
    <cellStyle name="_2009KVIvéglegesküld" xfId="251" xr:uid="{00000000-0005-0000-0000-000007030000}"/>
    <cellStyle name="_2009KVIvéglegesküld_TartalékKötvényLekötésekEgyebek2014" xfId="1198" xr:uid="{00000000-0005-0000-0000-000008030000}"/>
    <cellStyle name="_2010. évi ötödik rendelet-módosítás küld" xfId="252" xr:uid="{00000000-0005-0000-0000-000009030000}"/>
    <cellStyle name="_2010. évi ötödik rendelet-módosítás küld 2" xfId="253" xr:uid="{00000000-0005-0000-0000-00000A030000}"/>
    <cellStyle name="_2010. évi ötödik rendelet-módosítás küld 2 2" xfId="865" xr:uid="{00000000-0005-0000-0000-00000B030000}"/>
    <cellStyle name="_2010. évi ötödik rendelet-módosítás küld 2 3" xfId="625" xr:uid="{00000000-0005-0000-0000-00000C030000}"/>
    <cellStyle name="_2010. évi ötödik rendelet-módosítás küld 3" xfId="254" xr:uid="{00000000-0005-0000-0000-00000D030000}"/>
    <cellStyle name="_2010. évi ötödik rendelet-módosítás küld 3 2" xfId="866" xr:uid="{00000000-0005-0000-0000-00000E030000}"/>
    <cellStyle name="_2010. évi ötödik rendelet-módosítás küld 3 3" xfId="626" xr:uid="{00000000-0005-0000-0000-00000F030000}"/>
    <cellStyle name="_2010. évi ötödik rendelet-módosítás küld 4" xfId="864" xr:uid="{00000000-0005-0000-0000-000010030000}"/>
    <cellStyle name="_2010. évi ötödik rendelet-módosítás küld 5" xfId="624" xr:uid="{00000000-0005-0000-0000-000011030000}"/>
    <cellStyle name="_2010. évi ötödik rendelet-módosítás küld_1" xfId="255" xr:uid="{00000000-0005-0000-0000-000012030000}"/>
    <cellStyle name="_2010. évi ötödik rendelet-módosítás küld_1_TartalékKötvényLekötésekEgyebek2014" xfId="1199" xr:uid="{00000000-0005-0000-0000-000013030000}"/>
    <cellStyle name="_2010. évi ötödik rendelet-módosítás küld_2" xfId="256" xr:uid="{00000000-0005-0000-0000-000014030000}"/>
    <cellStyle name="_2010. évi ötödik rendelet-módosítás küld_2_TartalékKötvényLekötésekEgyebek2014" xfId="1200" xr:uid="{00000000-0005-0000-0000-000015030000}"/>
    <cellStyle name="_2010. évi ötödik rendelet-módosítás küld_3" xfId="257" xr:uid="{00000000-0005-0000-0000-000016030000}"/>
    <cellStyle name="_2010. évi ötödik rendelet-módosítás küld_3_TartalékKötvényLekötésekEgyebek2014" xfId="1201" xr:uid="{00000000-0005-0000-0000-000017030000}"/>
    <cellStyle name="_2010. évi ötödik rendelet-módosítás küld_4" xfId="258" xr:uid="{00000000-0005-0000-0000-000018030000}"/>
    <cellStyle name="_2010. évi ötödik rendelet-módosítás küld_4_TartalékKötvényLekötésekEgyebek2014" xfId="1202" xr:uid="{00000000-0005-0000-0000-000019030000}"/>
    <cellStyle name="_2010. évi ötödik rendelet-módosítás küld_TartalékKötvényLekötésekEgyebek2014" xfId="1203" xr:uid="{00000000-0005-0000-0000-00001A030000}"/>
    <cellStyle name="_2010. évi ötödik rendelet-módosítás küld_TartalékKötvényLekötésekEgyebek2014 2" xfId="1446" xr:uid="{00000000-0005-0000-0000-00001B030000}"/>
    <cellStyle name="_2010.évi első rendelet-módosítás" xfId="259" xr:uid="{00000000-0005-0000-0000-00001C030000}"/>
    <cellStyle name="_2010.évi első rendelet-módosítás 2" xfId="260" xr:uid="{00000000-0005-0000-0000-00001D030000}"/>
    <cellStyle name="_2010.évi első rendelet-módosítás 2 2" xfId="868" xr:uid="{00000000-0005-0000-0000-00001E030000}"/>
    <cellStyle name="_2010.évi első rendelet-módosítás 2 3" xfId="628" xr:uid="{00000000-0005-0000-0000-00001F030000}"/>
    <cellStyle name="_2010.évi első rendelet-módosítás 3" xfId="261" xr:uid="{00000000-0005-0000-0000-000020030000}"/>
    <cellStyle name="_2010.évi első rendelet-módosítás 3 2" xfId="869" xr:uid="{00000000-0005-0000-0000-000021030000}"/>
    <cellStyle name="_2010.évi első rendelet-módosítás 3 3" xfId="629" xr:uid="{00000000-0005-0000-0000-000022030000}"/>
    <cellStyle name="_2010.évi első rendelet-módosítás 4" xfId="867" xr:uid="{00000000-0005-0000-0000-000023030000}"/>
    <cellStyle name="_2010.évi első rendelet-módosítás 5" xfId="627" xr:uid="{00000000-0005-0000-0000-000024030000}"/>
    <cellStyle name="_2010.évi első rendelet-módosítás_1" xfId="262" xr:uid="{00000000-0005-0000-0000-000025030000}"/>
    <cellStyle name="_2010.évi első rendelet-módosítás_1_TartalékKötvényLekötésekEgyebek2014" xfId="1204" xr:uid="{00000000-0005-0000-0000-000026030000}"/>
    <cellStyle name="_2010.évi első rendelet-módosítás_2" xfId="263" xr:uid="{00000000-0005-0000-0000-000027030000}"/>
    <cellStyle name="_2010.évi első rendelet-módosítás_2_TartalékKötvényLekötésekEgyebek2014" xfId="1205" xr:uid="{00000000-0005-0000-0000-000028030000}"/>
    <cellStyle name="_2010.évi első rendelet-módosítás_3" xfId="264" xr:uid="{00000000-0005-0000-0000-000029030000}"/>
    <cellStyle name="_2010.évi első rendelet-módosítás_3_TartalékKötvényLekötésekEgyebek2014" xfId="1206" xr:uid="{00000000-0005-0000-0000-00002A030000}"/>
    <cellStyle name="_2010.évi első rendelet-módosítás_TartalékKötvényLekötésekEgyebek2014" xfId="1207" xr:uid="{00000000-0005-0000-0000-00002B030000}"/>
    <cellStyle name="_2010.évi első rendelet-módosítás_TartalékKötvényLekötésekEgyebek2014 2" xfId="1447" xr:uid="{00000000-0005-0000-0000-00002C030000}"/>
    <cellStyle name="_2010.évi harmadik rendelet-módosítás" xfId="265" xr:uid="{00000000-0005-0000-0000-00002D030000}"/>
    <cellStyle name="_2010.évi harmadik rendelet-módosítás_1" xfId="266" xr:uid="{00000000-0005-0000-0000-00002E030000}"/>
    <cellStyle name="_2010.évi harmadik rendelet-módosítás_1 2" xfId="267" xr:uid="{00000000-0005-0000-0000-00002F030000}"/>
    <cellStyle name="_2010.évi harmadik rendelet-módosítás_1 2 2" xfId="871" xr:uid="{00000000-0005-0000-0000-000030030000}"/>
    <cellStyle name="_2010.évi harmadik rendelet-módosítás_1 2 3" xfId="631" xr:uid="{00000000-0005-0000-0000-000031030000}"/>
    <cellStyle name="_2010.évi harmadik rendelet-módosítás_1 3" xfId="268" xr:uid="{00000000-0005-0000-0000-000032030000}"/>
    <cellStyle name="_2010.évi harmadik rendelet-módosítás_1 3 2" xfId="872" xr:uid="{00000000-0005-0000-0000-000033030000}"/>
    <cellStyle name="_2010.évi harmadik rendelet-módosítás_1 3 3" xfId="632" xr:uid="{00000000-0005-0000-0000-000034030000}"/>
    <cellStyle name="_2010.évi harmadik rendelet-módosítás_1 4" xfId="870" xr:uid="{00000000-0005-0000-0000-000035030000}"/>
    <cellStyle name="_2010.évi harmadik rendelet-módosítás_1 5" xfId="630" xr:uid="{00000000-0005-0000-0000-000036030000}"/>
    <cellStyle name="_2010.évi harmadik rendelet-módosítás_1_TartalékKötvényLekötésekEgyebek2014" xfId="1208" xr:uid="{00000000-0005-0000-0000-000037030000}"/>
    <cellStyle name="_2010.évi harmadik rendelet-módosítás_1_TartalékKötvényLekötésekEgyebek2014 2" xfId="1448" xr:uid="{00000000-0005-0000-0000-000038030000}"/>
    <cellStyle name="_2010.évi harmadik rendelet-módosítás_2" xfId="269" xr:uid="{00000000-0005-0000-0000-000039030000}"/>
    <cellStyle name="_2010.évi harmadik rendelet-módosítás_2_TartalékKötvényLekötésekEgyebek2014" xfId="1209" xr:uid="{00000000-0005-0000-0000-00003A030000}"/>
    <cellStyle name="_2010.évi harmadik rendelet-módosítás_3" xfId="270" xr:uid="{00000000-0005-0000-0000-00003B030000}"/>
    <cellStyle name="_2010.évi harmadik rendelet-módosítás_3_TartalékKötvényLekötésekEgyebek2014" xfId="1210" xr:uid="{00000000-0005-0000-0000-00003C030000}"/>
    <cellStyle name="_2010.évi harmadik rendelet-módosítás_TartalékKötvényLekötésekEgyebek2014" xfId="1211" xr:uid="{00000000-0005-0000-0000-00003D030000}"/>
    <cellStyle name="_2010.évi második rendelet-módosítás küld" xfId="271" xr:uid="{00000000-0005-0000-0000-00003E030000}"/>
    <cellStyle name="_2010.évi második rendelet-módosítás küld_1" xfId="272" xr:uid="{00000000-0005-0000-0000-00003F030000}"/>
    <cellStyle name="_2010.évi második rendelet-módosítás küld_1_TartalékKötvényLekötésekEgyebek2014" xfId="1212" xr:uid="{00000000-0005-0000-0000-000040030000}"/>
    <cellStyle name="_2010.évi második rendelet-módosítás küld_2" xfId="273" xr:uid="{00000000-0005-0000-0000-000041030000}"/>
    <cellStyle name="_2010.évi második rendelet-módosítás küld_2_TartalékKötvényLekötésekEgyebek2014" xfId="1213" xr:uid="{00000000-0005-0000-0000-000042030000}"/>
    <cellStyle name="_2010.évi második rendelet-módosítás küld_3" xfId="274" xr:uid="{00000000-0005-0000-0000-000043030000}"/>
    <cellStyle name="_2010.évi második rendelet-módosítás küld_3_TartalékKötvényLekötésekEgyebek2014" xfId="1214" xr:uid="{00000000-0005-0000-0000-000044030000}"/>
    <cellStyle name="_2010.évi második rendelet-módosítás küld_TartalékKötvényLekötésekEgyebek2014" xfId="1215" xr:uid="{00000000-0005-0000-0000-000045030000}"/>
    <cellStyle name="_2010FELBE" xfId="275" xr:uid="{00000000-0005-0000-0000-000046030000}"/>
    <cellStyle name="_2010FELBE 2" xfId="276" xr:uid="{00000000-0005-0000-0000-000047030000}"/>
    <cellStyle name="_2010FELBE 2 2" xfId="874" xr:uid="{00000000-0005-0000-0000-000048030000}"/>
    <cellStyle name="_2010FELBE 2 3" xfId="634" xr:uid="{00000000-0005-0000-0000-000049030000}"/>
    <cellStyle name="_2010FELBE 3" xfId="277" xr:uid="{00000000-0005-0000-0000-00004A030000}"/>
    <cellStyle name="_2010FELBE 3 2" xfId="875" xr:uid="{00000000-0005-0000-0000-00004B030000}"/>
    <cellStyle name="_2010FELBE 3 3" xfId="635" xr:uid="{00000000-0005-0000-0000-00004C030000}"/>
    <cellStyle name="_2010FELBE 4" xfId="873" xr:uid="{00000000-0005-0000-0000-00004D030000}"/>
    <cellStyle name="_2010FELBE 5" xfId="633" xr:uid="{00000000-0005-0000-0000-00004E030000}"/>
    <cellStyle name="_2010FELBE_1" xfId="278" xr:uid="{00000000-0005-0000-0000-00004F030000}"/>
    <cellStyle name="_2010FELBE_1_TartalékKötvényLekötésekEgyebek2014" xfId="1216" xr:uid="{00000000-0005-0000-0000-000050030000}"/>
    <cellStyle name="_2010FELBE_TartalékKötvényLekötésekEgyebek2014" xfId="1217" xr:uid="{00000000-0005-0000-0000-000051030000}"/>
    <cellStyle name="_2010FELBE_TartalékKötvényLekötésekEgyebek2014 2" xfId="1449" xr:uid="{00000000-0005-0000-0000-000052030000}"/>
    <cellStyle name="_2010FELBEküld" xfId="279" xr:uid="{00000000-0005-0000-0000-000053030000}"/>
    <cellStyle name="_2010FELBEküld 2" xfId="280" xr:uid="{00000000-0005-0000-0000-000054030000}"/>
    <cellStyle name="_2010FELBEküld 2 2" xfId="877" xr:uid="{00000000-0005-0000-0000-000055030000}"/>
    <cellStyle name="_2010FELBEküld 2 3" xfId="637" xr:uid="{00000000-0005-0000-0000-000056030000}"/>
    <cellStyle name="_2010FELBEküld 3" xfId="281" xr:uid="{00000000-0005-0000-0000-000057030000}"/>
    <cellStyle name="_2010FELBEküld 3 2" xfId="878" xr:uid="{00000000-0005-0000-0000-000058030000}"/>
    <cellStyle name="_2010FELBEküld 3 3" xfId="638" xr:uid="{00000000-0005-0000-0000-000059030000}"/>
    <cellStyle name="_2010FELBEküld 4" xfId="876" xr:uid="{00000000-0005-0000-0000-00005A030000}"/>
    <cellStyle name="_2010FELBEküld 5" xfId="636" xr:uid="{00000000-0005-0000-0000-00005B030000}"/>
    <cellStyle name="_2010FELBEküld_1" xfId="282" xr:uid="{00000000-0005-0000-0000-00005C030000}"/>
    <cellStyle name="_2010FELBEküld_1_TartalékKötvényLekötésekEgyebek2014" xfId="1218" xr:uid="{00000000-0005-0000-0000-00005D030000}"/>
    <cellStyle name="_2010FELBEküld_TartalékKötvényLekötésekEgyebek2014" xfId="1219" xr:uid="{00000000-0005-0000-0000-00005E030000}"/>
    <cellStyle name="_2010FELBEküld_TartalékKötvényLekötésekEgyebek2014 2" xfId="1450" xr:uid="{00000000-0005-0000-0000-00005F030000}"/>
    <cellStyle name="_2010háromnegyedBesz küld" xfId="283" xr:uid="{00000000-0005-0000-0000-000060030000}"/>
    <cellStyle name="_2010háromnegyedBesz küld 2" xfId="284" xr:uid="{00000000-0005-0000-0000-000061030000}"/>
    <cellStyle name="_2010háromnegyedBesz küld 2 2" xfId="880" xr:uid="{00000000-0005-0000-0000-000062030000}"/>
    <cellStyle name="_2010háromnegyedBesz küld 2 3" xfId="640" xr:uid="{00000000-0005-0000-0000-000063030000}"/>
    <cellStyle name="_2010háromnegyedBesz küld 3" xfId="285" xr:uid="{00000000-0005-0000-0000-000064030000}"/>
    <cellStyle name="_2010háromnegyedBesz küld 3 2" xfId="881" xr:uid="{00000000-0005-0000-0000-000065030000}"/>
    <cellStyle name="_2010háromnegyedBesz küld 3 3" xfId="641" xr:uid="{00000000-0005-0000-0000-000066030000}"/>
    <cellStyle name="_2010háromnegyedBesz küld 4" xfId="879" xr:uid="{00000000-0005-0000-0000-000067030000}"/>
    <cellStyle name="_2010háromnegyedBesz küld 5" xfId="639" xr:uid="{00000000-0005-0000-0000-000068030000}"/>
    <cellStyle name="_2010háromnegyedBesz küld_1" xfId="286" xr:uid="{00000000-0005-0000-0000-000069030000}"/>
    <cellStyle name="_2010háromnegyedBesz küld_1_TartalékKötvényLekötésekEgyebek2014" xfId="1220" xr:uid="{00000000-0005-0000-0000-00006A030000}"/>
    <cellStyle name="_2010háromnegyedBesz küld_TartalékKötvényLekötésekEgyebek2014" xfId="1221" xr:uid="{00000000-0005-0000-0000-00006B030000}"/>
    <cellStyle name="_2010háromnegyedBesz küld_TartalékKötvényLekötésekEgyebek2014 2" xfId="1451" xr:uid="{00000000-0005-0000-0000-00006C030000}"/>
    <cellStyle name="_2010KVI_végleges küld" xfId="287" xr:uid="{00000000-0005-0000-0000-00006D030000}"/>
    <cellStyle name="_2010KVI_végleges küld_TartalékKötvényLekötésekEgyebek2014" xfId="1222" xr:uid="{00000000-0005-0000-0000-00006E030000}"/>
    <cellStyle name="_2011 háromnegyed besz küld" xfId="1223" xr:uid="{00000000-0005-0000-0000-00006F030000}"/>
    <cellStyle name="_2011 háromnegyed besz küld 2" xfId="1452" xr:uid="{00000000-0005-0000-0000-000070030000}"/>
    <cellStyle name="_2011 háromnegyed besz küld_1" xfId="1224" xr:uid="{00000000-0005-0000-0000-000071030000}"/>
    <cellStyle name="_2011 háromnegyed besz küld_1_TartalékKötvényLekötésekEgyebek2014" xfId="1225" xr:uid="{00000000-0005-0000-0000-000072030000}"/>
    <cellStyle name="_2011 háromnegyed besz küld_TartalékKötvényLekötésekEgyebek2014" xfId="1226" xr:uid="{00000000-0005-0000-0000-000073030000}"/>
    <cellStyle name="_2011 háromnegyed besz küld_TartalékKötvényLekötésekEgyebek2014 2" xfId="1453" xr:uid="{00000000-0005-0000-0000-000074030000}"/>
    <cellStyle name="_2011. évi harmadik rendelet-módosítás" xfId="288" xr:uid="{00000000-0005-0000-0000-000075030000}"/>
    <cellStyle name="_2011. évi harmadik rendelet-módosítás_1" xfId="289" xr:uid="{00000000-0005-0000-0000-000076030000}"/>
    <cellStyle name="_2011. évi harmadik rendelet-módosítás_2" xfId="290" xr:uid="{00000000-0005-0000-0000-000077030000}"/>
    <cellStyle name="_2011. évi harmadik rendelet-módosítás_3" xfId="291" xr:uid="{00000000-0005-0000-0000-000078030000}"/>
    <cellStyle name="_2011. évi második rendelet-módosítás" xfId="292" xr:uid="{00000000-0005-0000-0000-000079030000}"/>
    <cellStyle name="_2011. évi második rendelet-módosítás_1" xfId="293" xr:uid="{00000000-0005-0000-0000-00007A030000}"/>
    <cellStyle name="_2011. évi második rendelet-módosítás_1 2" xfId="294" xr:uid="{00000000-0005-0000-0000-00007B030000}"/>
    <cellStyle name="_2011. évi második rendelet-módosítás_1 2 2" xfId="883" xr:uid="{00000000-0005-0000-0000-00007C030000}"/>
    <cellStyle name="_2011. évi második rendelet-módosítás_1 2 3" xfId="643" xr:uid="{00000000-0005-0000-0000-00007D030000}"/>
    <cellStyle name="_2011. évi második rendelet-módosítás_1 3" xfId="295" xr:uid="{00000000-0005-0000-0000-00007E030000}"/>
    <cellStyle name="_2011. évi második rendelet-módosítás_1 4" xfId="296" xr:uid="{00000000-0005-0000-0000-00007F030000}"/>
    <cellStyle name="_2011. évi második rendelet-módosítás_1 4 2" xfId="884" xr:uid="{00000000-0005-0000-0000-000080030000}"/>
    <cellStyle name="_2011. évi második rendelet-módosítás_1 4 3" xfId="644" xr:uid="{00000000-0005-0000-0000-000081030000}"/>
    <cellStyle name="_2011. évi második rendelet-módosítás_1 5" xfId="882" xr:uid="{00000000-0005-0000-0000-000082030000}"/>
    <cellStyle name="_2011. évi második rendelet-módosítás_1 6" xfId="642" xr:uid="{00000000-0005-0000-0000-000083030000}"/>
    <cellStyle name="_2011. évi második rendelet-módosítás_1_TartalékKötvényLekötésekEgyebek2014" xfId="1227" xr:uid="{00000000-0005-0000-0000-000084030000}"/>
    <cellStyle name="_2011. évi második rendelet-módosítás_1_TartalékKötvényLekötésekEgyebek2014 2" xfId="1454" xr:uid="{00000000-0005-0000-0000-000085030000}"/>
    <cellStyle name="_2011. évi második rendelet-módosítás_2" xfId="297" xr:uid="{00000000-0005-0000-0000-000086030000}"/>
    <cellStyle name="_2011. évi második rendelet-módosítás_2_TartalékKötvényLekötésekEgyebek2014" xfId="1228" xr:uid="{00000000-0005-0000-0000-000087030000}"/>
    <cellStyle name="_2011. évi második rendelet-módosítás_3" xfId="298" xr:uid="{00000000-0005-0000-0000-000088030000}"/>
    <cellStyle name="_2011. évi második rendelet-módosítás_3_TartalékKötvényLekötésekEgyebek2014" xfId="1229" xr:uid="{00000000-0005-0000-0000-000089030000}"/>
    <cellStyle name="_2011. évi második rendelet-módosítás_TartalékKötvényLekötésekEgyebek2014" xfId="1230" xr:uid="{00000000-0005-0000-0000-00008A030000}"/>
    <cellStyle name="_2011. évi ötödik rendelet-módosítás" xfId="299" xr:uid="{00000000-0005-0000-0000-00008B030000}"/>
    <cellStyle name="_2011. évi ötödik rendelet-módosítás 2" xfId="885" xr:uid="{00000000-0005-0000-0000-00008C030000}"/>
    <cellStyle name="_2011. évi ötödik rendelet-módosítás 3" xfId="645" xr:uid="{00000000-0005-0000-0000-00008D030000}"/>
    <cellStyle name="_2011. évi ötödik rendelet-módosítás_1" xfId="300" xr:uid="{00000000-0005-0000-0000-00008E030000}"/>
    <cellStyle name="_2011. évi ötödik rendelet-módosítás_2" xfId="301" xr:uid="{00000000-0005-0000-0000-00008F030000}"/>
    <cellStyle name="_2011. évi ötödik rendelet-módosítás_3" xfId="302" xr:uid="{00000000-0005-0000-0000-000090030000}"/>
    <cellStyle name="_2011. évi ötödik rendelet-módosítás_4" xfId="303" xr:uid="{00000000-0005-0000-0000-000091030000}"/>
    <cellStyle name="_2011. évi Saját Hatáskör November EÜ " xfId="304" xr:uid="{00000000-0005-0000-0000-000092030000}"/>
    <cellStyle name="_2011. évi Saját Hatáskör November EÜ _1" xfId="305" xr:uid="{00000000-0005-0000-0000-000093030000}"/>
    <cellStyle name="_2011. évi Saját Hatáskör November EÜ _2" xfId="306" xr:uid="{00000000-0005-0000-0000-000094030000}"/>
    <cellStyle name="_2011. évi Saját Hatáskör November EÜ _2 2" xfId="886" xr:uid="{00000000-0005-0000-0000-000095030000}"/>
    <cellStyle name="_2011. évi Saját Hatáskör November EÜ _2 3" xfId="646" xr:uid="{00000000-0005-0000-0000-000096030000}"/>
    <cellStyle name="_2011. évi Saját Hatáskör November EÜ _3" xfId="307" xr:uid="{00000000-0005-0000-0000-000097030000}"/>
    <cellStyle name="_2011. évi Saját Hatáskör November EÜ _4" xfId="308" xr:uid="{00000000-0005-0000-0000-000098030000}"/>
    <cellStyle name="_2011FELBEküld" xfId="309" xr:uid="{00000000-0005-0000-0000-000099030000}"/>
    <cellStyle name="_2011FELBEküld 2" xfId="310" xr:uid="{00000000-0005-0000-0000-00009A030000}"/>
    <cellStyle name="_2011FELBEküld 2 2" xfId="888" xr:uid="{00000000-0005-0000-0000-00009B030000}"/>
    <cellStyle name="_2011FELBEküld 2 3" xfId="648" xr:uid="{00000000-0005-0000-0000-00009C030000}"/>
    <cellStyle name="_2011FELBEküld 3" xfId="311" xr:uid="{00000000-0005-0000-0000-00009D030000}"/>
    <cellStyle name="_2011FELBEküld 3 2" xfId="889" xr:uid="{00000000-0005-0000-0000-00009E030000}"/>
    <cellStyle name="_2011FELBEküld 3 3" xfId="649" xr:uid="{00000000-0005-0000-0000-00009F030000}"/>
    <cellStyle name="_2011FELBEküld 4" xfId="887" xr:uid="{00000000-0005-0000-0000-0000A0030000}"/>
    <cellStyle name="_2011FELBEküld 5" xfId="647" xr:uid="{00000000-0005-0000-0000-0000A1030000}"/>
    <cellStyle name="_2011FELBEküld_1" xfId="312" xr:uid="{00000000-0005-0000-0000-0000A2030000}"/>
    <cellStyle name="_2011FELBEküld_1_2011besz" xfId="1231" xr:uid="{00000000-0005-0000-0000-0000A3030000}"/>
    <cellStyle name="_2011FELBEküld_1_2011besz_TartalékKötvényLekötésekEgyebek2014" xfId="1232" xr:uid="{00000000-0005-0000-0000-0000A4030000}"/>
    <cellStyle name="_2011FELBEküld_1_Kötvényből megvalósúló feladatok 2008-tól Ágika 2012 04 11" xfId="1233" xr:uid="{00000000-0005-0000-0000-0000A5030000}"/>
    <cellStyle name="_2011FELBEküld_1_Kötvényből megvalósúló feladatok 2008-tól Ágika 2012 04 11_TartalékKötvényLekötésekEgyebek2014" xfId="1234" xr:uid="{00000000-0005-0000-0000-0000A6030000}"/>
    <cellStyle name="_2011FELBEküld_1_Kötvényből megvalósúló feladatok 2008-tól Ágika 2013 03 20" xfId="1235" xr:uid="{00000000-0005-0000-0000-0000A7030000}"/>
    <cellStyle name="_2011FELBEküld_1_Kötvényből megvalósúló feladatok 2008-tól Ágika 2013 03 20_TartalékKötvényLekötésekEgyebek2014" xfId="1236" xr:uid="{00000000-0005-0000-0000-0000A8030000}"/>
    <cellStyle name="_2011FELBEküld_1_Kötvényből megvalósúló feladatok 2008-tól Ágika 2014 01 15" xfId="1237" xr:uid="{00000000-0005-0000-0000-0000A9030000}"/>
    <cellStyle name="_2011FELBEküld_1_TartalékKötvényLekötésekEgyebek2014" xfId="1238" xr:uid="{00000000-0005-0000-0000-0000AA030000}"/>
    <cellStyle name="_2011FELBEküld_TartalékKötvényLekötésekEgyebek2014" xfId="1239" xr:uid="{00000000-0005-0000-0000-0000AB030000}"/>
    <cellStyle name="_2011FELBEküld_TartalékKötvényLekötésekEgyebek2014 2" xfId="1455" xr:uid="{00000000-0005-0000-0000-0000AC030000}"/>
    <cellStyle name="_2011KVI     2011 03 10" xfId="313" xr:uid="{00000000-0005-0000-0000-0000AD030000}"/>
    <cellStyle name="_2011KVI     2011 03 10_TartalékKötvényLekötésekEgyebek2014" xfId="1240" xr:uid="{00000000-0005-0000-0000-0000AE030000}"/>
    <cellStyle name="_2012. évi NEGYEDIK rendelet-módosítás ÖNK testületi része" xfId="314" xr:uid="{00000000-0005-0000-0000-0000AF030000}"/>
    <cellStyle name="_2012. évi NEGYEDIK rendelet-módosítás ÖNK testületi része_1" xfId="315" xr:uid="{00000000-0005-0000-0000-0000B0030000}"/>
    <cellStyle name="_2012. évi NEGYEDIK rendelet-módosítás ÖNK testületi része_2" xfId="316" xr:uid="{00000000-0005-0000-0000-0000B1030000}"/>
    <cellStyle name="_2012. évi NEGYEDIK rendelet-módosítás ÖNK testületi része_2 2" xfId="890" xr:uid="{00000000-0005-0000-0000-0000B2030000}"/>
    <cellStyle name="_2012. évi NEGYEDIK rendelet-módosítás ÖNK testületi része_2 3" xfId="650" xr:uid="{00000000-0005-0000-0000-0000B3030000}"/>
    <cellStyle name="_2012. évi NEGYEDIK rendelet-módosítás ÖNK testületi része_3" xfId="317" xr:uid="{00000000-0005-0000-0000-0000B4030000}"/>
    <cellStyle name="_2012.évi első rendelet-módosítás fkvi felosztás ÖNK" xfId="318" xr:uid="{00000000-0005-0000-0000-0000B5030000}"/>
    <cellStyle name="_2012.évi első rendelet-módosítás fkvi felosztás ÖNK 2" xfId="891" xr:uid="{00000000-0005-0000-0000-0000B6030000}"/>
    <cellStyle name="_2012.évi első rendelet-módosítás fkvi felosztás ÖNK 3" xfId="651" xr:uid="{00000000-0005-0000-0000-0000B7030000}"/>
    <cellStyle name="_2012.évi első rendelet-módosítás fkvi felosztás ÖNK_1" xfId="319" xr:uid="{00000000-0005-0000-0000-0000B8030000}"/>
    <cellStyle name="_2012.évi első rendelet-módosítás fkvi felosztás ÖNK_2" xfId="320" xr:uid="{00000000-0005-0000-0000-0000B9030000}"/>
    <cellStyle name="_2012.évi első rendelet-módosítás fkvi felosztás ÖNK_3" xfId="321" xr:uid="{00000000-0005-0000-0000-0000BA030000}"/>
    <cellStyle name="_2012.évi első rendelet-módosítás fkvi felosztás PH" xfId="322" xr:uid="{00000000-0005-0000-0000-0000BB030000}"/>
    <cellStyle name="_2012.évi első rendelet-módosítás fkvi felosztás PH_1" xfId="323" xr:uid="{00000000-0005-0000-0000-0000BC030000}"/>
    <cellStyle name="_2012.évi első rendelet-módosítás fkvi felosztás PH_1 2" xfId="892" xr:uid="{00000000-0005-0000-0000-0000BD030000}"/>
    <cellStyle name="_2012.évi első rendelet-módosítás fkvi felosztás PH_1 3" xfId="652" xr:uid="{00000000-0005-0000-0000-0000BE030000}"/>
    <cellStyle name="_2012.évi első rendelet-módosítás fkvi felosztás PH_2" xfId="324" xr:uid="{00000000-0005-0000-0000-0000BF030000}"/>
    <cellStyle name="_2012.évi első rendelet-módosítás fkvi felosztás PH_3" xfId="325" xr:uid="{00000000-0005-0000-0000-0000C0030000}"/>
    <cellStyle name="_2013. évi MÁSODIK rendelet-módosítás ÖNK testületi része" xfId="326" xr:uid="{00000000-0005-0000-0000-0000C1030000}"/>
    <cellStyle name="_2013. évi MÁSODIK rendelet-módosítás ÖNK testületi része_1" xfId="327" xr:uid="{00000000-0005-0000-0000-0000C2030000}"/>
    <cellStyle name="_2013. évi MÁSODIK rendelet-módosítás ÖNK testületi része_2" xfId="328" xr:uid="{00000000-0005-0000-0000-0000C3030000}"/>
    <cellStyle name="_2013. évi MÁSODIK rendelet-módosítás ÖNK testületi része_2 2" xfId="893" xr:uid="{00000000-0005-0000-0000-0000C4030000}"/>
    <cellStyle name="_2013. évi MÁSODIK rendelet-módosítás ÖNK testületi része_2 3" xfId="653" xr:uid="{00000000-0005-0000-0000-0000C5030000}"/>
    <cellStyle name="_2013. évi MÁSODIK rendelet-módosítás ÖNK testületi része_3" xfId="329" xr:uid="{00000000-0005-0000-0000-0000C6030000}"/>
    <cellStyle name="_2013. évi MÁSODIK rendelet-módosítás PH testületi része" xfId="330" xr:uid="{00000000-0005-0000-0000-0000C7030000}"/>
    <cellStyle name="_2013. évi MÁSODIK rendelet-módosítás PH testületi része 2" xfId="894" xr:uid="{00000000-0005-0000-0000-0000C8030000}"/>
    <cellStyle name="_2013. évi MÁSODIK rendelet-módosítás PH testületi része 3" xfId="654" xr:uid="{00000000-0005-0000-0000-0000C9030000}"/>
    <cellStyle name="_2013. évi MÁSODIK rendelet-módosítás PH testületi része_1" xfId="331" xr:uid="{00000000-0005-0000-0000-0000CA030000}"/>
    <cellStyle name="_2013. évi MÁSODIK rendelet-módosítás PH testületi része_2" xfId="332" xr:uid="{00000000-0005-0000-0000-0000CB030000}"/>
    <cellStyle name="_2013. évi MÁSODIK rendelet-módosítás PH testületi része_3" xfId="333" xr:uid="{00000000-0005-0000-0000-0000CC030000}"/>
    <cellStyle name="_2013. évi MÁSODIK rendelet-módosítás ZESZ testületi része" xfId="334" xr:uid="{00000000-0005-0000-0000-0000CD030000}"/>
    <cellStyle name="_2013. évi MÁSODIK rendelet-módosítás ZESZ testületi része_1" xfId="335" xr:uid="{00000000-0005-0000-0000-0000CE030000}"/>
    <cellStyle name="_2013. évi MÁSODIK rendelet-módosítás ZESZ testületi része_2" xfId="336" xr:uid="{00000000-0005-0000-0000-0000CF030000}"/>
    <cellStyle name="_2013. évi MÁSODIK rendelet-módosítás ZESZ testületi része_2 2" xfId="895" xr:uid="{00000000-0005-0000-0000-0000D0030000}"/>
    <cellStyle name="_2013. évi MÁSODIK rendelet-módosítás ZESZ testületi része_2 3" xfId="655" xr:uid="{00000000-0005-0000-0000-0000D1030000}"/>
    <cellStyle name="_2013. évi MÁSODIK rendelet-módosítás ZESZ testületi része_3" xfId="337" xr:uid="{00000000-0005-0000-0000-0000D2030000}"/>
    <cellStyle name="_34BESZ2005" xfId="338" xr:uid="{00000000-0005-0000-0000-0000D3030000}"/>
    <cellStyle name="_34BESZ2005_1" xfId="339" xr:uid="{00000000-0005-0000-0000-0000D4030000}"/>
    <cellStyle name="_34BESZ2005_1 2" xfId="340" xr:uid="{00000000-0005-0000-0000-0000D5030000}"/>
    <cellStyle name="_34BESZ2005_1 2 2" xfId="897" xr:uid="{00000000-0005-0000-0000-0000D6030000}"/>
    <cellStyle name="_34BESZ2005_1 2 3" xfId="657" xr:uid="{00000000-0005-0000-0000-0000D7030000}"/>
    <cellStyle name="_34BESZ2005_1 3" xfId="341" xr:uid="{00000000-0005-0000-0000-0000D8030000}"/>
    <cellStyle name="_34BESZ2005_1 3 2" xfId="898" xr:uid="{00000000-0005-0000-0000-0000D9030000}"/>
    <cellStyle name="_34BESZ2005_1 3 2 2" xfId="1457" xr:uid="{00000000-0005-0000-0000-0000DA030000}"/>
    <cellStyle name="_34BESZ2005_1 3 3" xfId="1456" xr:uid="{00000000-0005-0000-0000-0000DB030000}"/>
    <cellStyle name="_34BESZ2005_1 3 4" xfId="658" xr:uid="{00000000-0005-0000-0000-0000DC030000}"/>
    <cellStyle name="_34BESZ2005_1 4" xfId="342" xr:uid="{00000000-0005-0000-0000-0000DD030000}"/>
    <cellStyle name="_34BESZ2005_1 4 2" xfId="899" xr:uid="{00000000-0005-0000-0000-0000DE030000}"/>
    <cellStyle name="_34BESZ2005_1 4 3" xfId="659" xr:uid="{00000000-0005-0000-0000-0000DF030000}"/>
    <cellStyle name="_34BESZ2005_1 5" xfId="343" xr:uid="{00000000-0005-0000-0000-0000E0030000}"/>
    <cellStyle name="_34BESZ2005_1 5 2" xfId="900" xr:uid="{00000000-0005-0000-0000-0000E1030000}"/>
    <cellStyle name="_34BESZ2005_1 5 2 2" xfId="1459" xr:uid="{00000000-0005-0000-0000-0000E2030000}"/>
    <cellStyle name="_34BESZ2005_1 5 3" xfId="1458" xr:uid="{00000000-0005-0000-0000-0000E3030000}"/>
    <cellStyle name="_34BESZ2005_1 5 4" xfId="660" xr:uid="{00000000-0005-0000-0000-0000E4030000}"/>
    <cellStyle name="_34BESZ2005_1 6" xfId="896" xr:uid="{00000000-0005-0000-0000-0000E5030000}"/>
    <cellStyle name="_34BESZ2005_1 6 2" xfId="1460" xr:uid="{00000000-0005-0000-0000-0000E6030000}"/>
    <cellStyle name="_34BESZ2005_1 7" xfId="656" xr:uid="{00000000-0005-0000-0000-0000E7030000}"/>
    <cellStyle name="_34BESZ2005_1_TartalékKötvényLekötésekEgyebek2014" xfId="1241" xr:uid="{00000000-0005-0000-0000-0000E8030000}"/>
    <cellStyle name="_34BESZ2005_1_TartalékKötvényLekötésekEgyebek2014 2" xfId="1461" xr:uid="{00000000-0005-0000-0000-0000E9030000}"/>
    <cellStyle name="_34BESZ2005_TartalékKötvényLekötésekEgyebek2014" xfId="1242" xr:uid="{00000000-0005-0000-0000-0000EA030000}"/>
    <cellStyle name="_34BESZ2006" xfId="344" xr:uid="{00000000-0005-0000-0000-0000EB030000}"/>
    <cellStyle name="_34BESZ2006 2" xfId="345" xr:uid="{00000000-0005-0000-0000-0000EC030000}"/>
    <cellStyle name="_34BESZ2006 2 2" xfId="902" xr:uid="{00000000-0005-0000-0000-0000ED030000}"/>
    <cellStyle name="_34BESZ2006 2 3" xfId="662" xr:uid="{00000000-0005-0000-0000-0000EE030000}"/>
    <cellStyle name="_34BESZ2006 3" xfId="346" xr:uid="{00000000-0005-0000-0000-0000EF030000}"/>
    <cellStyle name="_34BESZ2006 3 2" xfId="903" xr:uid="{00000000-0005-0000-0000-0000F0030000}"/>
    <cellStyle name="_34BESZ2006 3 2 2" xfId="1463" xr:uid="{00000000-0005-0000-0000-0000F1030000}"/>
    <cellStyle name="_34BESZ2006 3 3" xfId="1462" xr:uid="{00000000-0005-0000-0000-0000F2030000}"/>
    <cellStyle name="_34BESZ2006 3 4" xfId="663" xr:uid="{00000000-0005-0000-0000-0000F3030000}"/>
    <cellStyle name="_34BESZ2006 4" xfId="347" xr:uid="{00000000-0005-0000-0000-0000F4030000}"/>
    <cellStyle name="_34BESZ2006 4 2" xfId="904" xr:uid="{00000000-0005-0000-0000-0000F5030000}"/>
    <cellStyle name="_34BESZ2006 4 3" xfId="664" xr:uid="{00000000-0005-0000-0000-0000F6030000}"/>
    <cellStyle name="_34BESZ2006 5" xfId="348" xr:uid="{00000000-0005-0000-0000-0000F7030000}"/>
    <cellStyle name="_34BESZ2006 5 2" xfId="905" xr:uid="{00000000-0005-0000-0000-0000F8030000}"/>
    <cellStyle name="_34BESZ2006 5 2 2" xfId="1465" xr:uid="{00000000-0005-0000-0000-0000F9030000}"/>
    <cellStyle name="_34BESZ2006 5 3" xfId="1464" xr:uid="{00000000-0005-0000-0000-0000FA030000}"/>
    <cellStyle name="_34BESZ2006 5 4" xfId="665" xr:uid="{00000000-0005-0000-0000-0000FB030000}"/>
    <cellStyle name="_34BESZ2006 6" xfId="901" xr:uid="{00000000-0005-0000-0000-0000FC030000}"/>
    <cellStyle name="_34BESZ2006 6 2" xfId="1466" xr:uid="{00000000-0005-0000-0000-0000FD030000}"/>
    <cellStyle name="_34BESZ2006 7" xfId="661" xr:uid="{00000000-0005-0000-0000-0000FE030000}"/>
    <cellStyle name="_34BESZ2006_1" xfId="349" xr:uid="{00000000-0005-0000-0000-0000FF030000}"/>
    <cellStyle name="_34BESZ2006_1_TartalékKötvényLekötésekEgyebek2014" xfId="1243" xr:uid="{00000000-0005-0000-0000-000000040000}"/>
    <cellStyle name="_34BESZ2006_2" xfId="350" xr:uid="{00000000-0005-0000-0000-000001040000}"/>
    <cellStyle name="_34BESZ2006_2_PH KVI 2014 KV 2014 02 20 elfogadott TEST2" xfId="351" xr:uid="{00000000-0005-0000-0000-000002040000}"/>
    <cellStyle name="_34BESZ2006_2_TartalékKötvényLekötésekEgyebek2014" xfId="1244" xr:uid="{00000000-0005-0000-0000-000003040000}"/>
    <cellStyle name="_34BESZ2006_TartalékKötvényLekötésekEgyebek2014" xfId="1245" xr:uid="{00000000-0005-0000-0000-000004040000}"/>
    <cellStyle name="_34BESZ2006_TartalékKötvényLekötésekEgyebek2014 2" xfId="1467" xr:uid="{00000000-0005-0000-0000-000005040000}"/>
    <cellStyle name="_34BESZ2006bőv" xfId="352" xr:uid="{00000000-0005-0000-0000-000006040000}"/>
    <cellStyle name="_34BESZ2006bőv_1" xfId="353" xr:uid="{00000000-0005-0000-0000-000007040000}"/>
    <cellStyle name="_34BESZ2006bőv_1_PH KVI 2014 KV 2014 02 20 elfogadott TEST2" xfId="354" xr:uid="{00000000-0005-0000-0000-000008040000}"/>
    <cellStyle name="_34BESZ2006bőv_1_TartalékKötvényLekötésekEgyebek2014" xfId="1246" xr:uid="{00000000-0005-0000-0000-000009040000}"/>
    <cellStyle name="_34BESZ2006bőv_TartalékKötvényLekötésekEgyebek2014" xfId="1247" xr:uid="{00000000-0005-0000-0000-00000A040000}"/>
    <cellStyle name="_34BESZ2006bőv1" xfId="355" xr:uid="{00000000-0005-0000-0000-00000B040000}"/>
    <cellStyle name="_34BESZ2006bőv1_1" xfId="356" xr:uid="{00000000-0005-0000-0000-00000C040000}"/>
    <cellStyle name="_34BESZ2006bőv1_1 2" xfId="357" xr:uid="{00000000-0005-0000-0000-00000D040000}"/>
    <cellStyle name="_34BESZ2006bőv1_1 2 2" xfId="907" xr:uid="{00000000-0005-0000-0000-00000E040000}"/>
    <cellStyle name="_34BESZ2006bőv1_1 2 3" xfId="667" xr:uid="{00000000-0005-0000-0000-00000F040000}"/>
    <cellStyle name="_34BESZ2006bőv1_1 3" xfId="358" xr:uid="{00000000-0005-0000-0000-000010040000}"/>
    <cellStyle name="_34BESZ2006bőv1_1 3 2" xfId="908" xr:uid="{00000000-0005-0000-0000-000011040000}"/>
    <cellStyle name="_34BESZ2006bőv1_1 3 2 2" xfId="1469" xr:uid="{00000000-0005-0000-0000-000012040000}"/>
    <cellStyle name="_34BESZ2006bőv1_1 3 3" xfId="1468" xr:uid="{00000000-0005-0000-0000-000013040000}"/>
    <cellStyle name="_34BESZ2006bőv1_1 3 4" xfId="668" xr:uid="{00000000-0005-0000-0000-000014040000}"/>
    <cellStyle name="_34BESZ2006bőv1_1 4" xfId="359" xr:uid="{00000000-0005-0000-0000-000015040000}"/>
    <cellStyle name="_34BESZ2006bőv1_1 4 2" xfId="909" xr:uid="{00000000-0005-0000-0000-000016040000}"/>
    <cellStyle name="_34BESZ2006bőv1_1 4 3" xfId="669" xr:uid="{00000000-0005-0000-0000-000017040000}"/>
    <cellStyle name="_34BESZ2006bőv1_1 5" xfId="360" xr:uid="{00000000-0005-0000-0000-000018040000}"/>
    <cellStyle name="_34BESZ2006bőv1_1 5 2" xfId="910" xr:uid="{00000000-0005-0000-0000-000019040000}"/>
    <cellStyle name="_34BESZ2006bőv1_1 5 2 2" xfId="1471" xr:uid="{00000000-0005-0000-0000-00001A040000}"/>
    <cellStyle name="_34BESZ2006bőv1_1 5 3" xfId="1470" xr:uid="{00000000-0005-0000-0000-00001B040000}"/>
    <cellStyle name="_34BESZ2006bőv1_1 5 4" xfId="670" xr:uid="{00000000-0005-0000-0000-00001C040000}"/>
    <cellStyle name="_34BESZ2006bőv1_1 6" xfId="906" xr:uid="{00000000-0005-0000-0000-00001D040000}"/>
    <cellStyle name="_34BESZ2006bőv1_1 6 2" xfId="1472" xr:uid="{00000000-0005-0000-0000-00001E040000}"/>
    <cellStyle name="_34BESZ2006bőv1_1 7" xfId="666" xr:uid="{00000000-0005-0000-0000-00001F040000}"/>
    <cellStyle name="_34BESZ2006bőv1_1_Munkafüzet2" xfId="361" xr:uid="{00000000-0005-0000-0000-000020040000}"/>
    <cellStyle name="_34BESZ2006bőv1_1_Munkafüzet2_PH KVI 2014 KV 2014 02 20 elfogadott TEST2" xfId="362" xr:uid="{00000000-0005-0000-0000-000021040000}"/>
    <cellStyle name="_34BESZ2006bőv1_1_Munkafüzet2_TartalékKötvényLekötésekEgyebek2014" xfId="1248" xr:uid="{00000000-0005-0000-0000-000022040000}"/>
    <cellStyle name="_34BESZ2006bőv1_1_TartalékKötvényLekötésekEgyebek2014" xfId="1249" xr:uid="{00000000-0005-0000-0000-000023040000}"/>
    <cellStyle name="_34BESZ2006bőv1_1_TartalékKötvényLekötésekEgyebek2014 2" xfId="1473" xr:uid="{00000000-0005-0000-0000-000024040000}"/>
    <cellStyle name="_34BESZ2006bőv1_TartalékKötvényLekötésekEgyebek2014" xfId="1250" xr:uid="{00000000-0005-0000-0000-000025040000}"/>
    <cellStyle name="_34BESZ2006otthon" xfId="363" xr:uid="{00000000-0005-0000-0000-000026040000}"/>
    <cellStyle name="_34BESZ2006otthon 2" xfId="364" xr:uid="{00000000-0005-0000-0000-000027040000}"/>
    <cellStyle name="_34BESZ2006otthon 2 2" xfId="912" xr:uid="{00000000-0005-0000-0000-000028040000}"/>
    <cellStyle name="_34BESZ2006otthon 2 3" xfId="672" xr:uid="{00000000-0005-0000-0000-000029040000}"/>
    <cellStyle name="_34BESZ2006otthon 3" xfId="365" xr:uid="{00000000-0005-0000-0000-00002A040000}"/>
    <cellStyle name="_34BESZ2006otthon 3 2" xfId="913" xr:uid="{00000000-0005-0000-0000-00002B040000}"/>
    <cellStyle name="_34BESZ2006otthon 3 2 2" xfId="1475" xr:uid="{00000000-0005-0000-0000-00002C040000}"/>
    <cellStyle name="_34BESZ2006otthon 3 3" xfId="1474" xr:uid="{00000000-0005-0000-0000-00002D040000}"/>
    <cellStyle name="_34BESZ2006otthon 3 4" xfId="673" xr:uid="{00000000-0005-0000-0000-00002E040000}"/>
    <cellStyle name="_34BESZ2006otthon 4" xfId="366" xr:uid="{00000000-0005-0000-0000-00002F040000}"/>
    <cellStyle name="_34BESZ2006otthon 4 2" xfId="914" xr:uid="{00000000-0005-0000-0000-000030040000}"/>
    <cellStyle name="_34BESZ2006otthon 4 3" xfId="674" xr:uid="{00000000-0005-0000-0000-000031040000}"/>
    <cellStyle name="_34BESZ2006otthon 5" xfId="367" xr:uid="{00000000-0005-0000-0000-000032040000}"/>
    <cellStyle name="_34BESZ2006otthon 5 2" xfId="915" xr:uid="{00000000-0005-0000-0000-000033040000}"/>
    <cellStyle name="_34BESZ2006otthon 5 2 2" xfId="1477" xr:uid="{00000000-0005-0000-0000-000034040000}"/>
    <cellStyle name="_34BESZ2006otthon 5 3" xfId="1476" xr:uid="{00000000-0005-0000-0000-000035040000}"/>
    <cellStyle name="_34BESZ2006otthon 5 4" xfId="675" xr:uid="{00000000-0005-0000-0000-000036040000}"/>
    <cellStyle name="_34BESZ2006otthon 6" xfId="911" xr:uid="{00000000-0005-0000-0000-000037040000}"/>
    <cellStyle name="_34BESZ2006otthon 6 2" xfId="1478" xr:uid="{00000000-0005-0000-0000-000038040000}"/>
    <cellStyle name="_34BESZ2006otthon 7" xfId="671" xr:uid="{00000000-0005-0000-0000-000039040000}"/>
    <cellStyle name="_34BESZ2006otthon_1" xfId="368" xr:uid="{00000000-0005-0000-0000-00003A040000}"/>
    <cellStyle name="_34BESZ2006otthon_1_TartalékKötvényLekötésekEgyebek2014" xfId="1251" xr:uid="{00000000-0005-0000-0000-00003B040000}"/>
    <cellStyle name="_34BESZ2006otthon_TartalékKötvényLekötésekEgyebek2014" xfId="1252" xr:uid="{00000000-0005-0000-0000-00003C040000}"/>
    <cellStyle name="_34BESZ2006otthon_TartalékKötvényLekötésekEgyebek2014 2" xfId="1479" xr:uid="{00000000-0005-0000-0000-00003D040000}"/>
    <cellStyle name="_alapokmányok" xfId="369" xr:uid="{00000000-0005-0000-0000-00003E040000}"/>
    <cellStyle name="_alapokmányok_PH KVI 2014 KV 2014 02 20 elfogadott TEST2" xfId="370" xr:uid="{00000000-0005-0000-0000-00003F040000}"/>
    <cellStyle name="_alapokmányok_TartalékKötvényLekötésekEgyebek2014" xfId="1253" xr:uid="{00000000-0005-0000-0000-000040040000}"/>
    <cellStyle name="_EUs pályázatok intézmények felé" xfId="371" xr:uid="{00000000-0005-0000-0000-000041040000}"/>
    <cellStyle name="_EUs pályázatok intézmények felé_TartalékKötvényLekötésekEgyebek2014" xfId="1254" xr:uid="{00000000-0005-0000-0000-000042040000}"/>
    <cellStyle name="_költségvetési ALAPtábla rendelet módosításhoz" xfId="372" xr:uid="{00000000-0005-0000-0000-000043040000}"/>
    <cellStyle name="_költségvetési ALAPtábla rendelet módosításhoz_1" xfId="373" xr:uid="{00000000-0005-0000-0000-000044040000}"/>
    <cellStyle name="_költségvetési ALAPtábla rendelet módosításhoz_1 2" xfId="916" xr:uid="{00000000-0005-0000-0000-000045040000}"/>
    <cellStyle name="_költségvetési ALAPtábla rendelet módosításhoz_1 3" xfId="676" xr:uid="{00000000-0005-0000-0000-000046040000}"/>
    <cellStyle name="_költségvetési ALAPtábla rendelet módosításhoz_2" xfId="374" xr:uid="{00000000-0005-0000-0000-000047040000}"/>
    <cellStyle name="_költségvetési ALAPtábla rendelet módosításhoz_3" xfId="375" xr:uid="{00000000-0005-0000-0000-000048040000}"/>
    <cellStyle name="_költségvetési ALAPtábla rendelet módosításhoz_4" xfId="376" xr:uid="{00000000-0005-0000-0000-000049040000}"/>
    <cellStyle name="_Kötvény törlesztés éls kamat alakulása" xfId="377" xr:uid="{00000000-0005-0000-0000-00004A040000}"/>
    <cellStyle name="_Kötvény törlesztés éls kamat alakulása_TartalékKötvényLekötésekEgyebek2014" xfId="1255" xr:uid="{00000000-0005-0000-0000-00004B040000}"/>
    <cellStyle name="_kötvénylekötés és kamatbevétel" xfId="378" xr:uid="{00000000-0005-0000-0000-00004C040000}"/>
    <cellStyle name="_kötvénylekötés és kamatbevétel_TartalékKötvényLekötésekEgyebek2014" xfId="1256" xr:uid="{00000000-0005-0000-0000-00004D040000}"/>
    <cellStyle name="_Másolat eredetije2006.évi harmadik rendelet-módosításO" xfId="379" xr:uid="{00000000-0005-0000-0000-00004E040000}"/>
    <cellStyle name="_Másolat eredetije2006.évi harmadik rendelet-módosításO_1" xfId="380" xr:uid="{00000000-0005-0000-0000-00004F040000}"/>
    <cellStyle name="_Másolat eredetije2006.évi harmadik rendelet-módosításO_1 2" xfId="381" xr:uid="{00000000-0005-0000-0000-000050040000}"/>
    <cellStyle name="_Másolat eredetije2006.évi harmadik rendelet-módosításO_1 2 2" xfId="918" xr:uid="{00000000-0005-0000-0000-000051040000}"/>
    <cellStyle name="_Másolat eredetije2006.évi harmadik rendelet-módosításO_1 2 3" xfId="678" xr:uid="{00000000-0005-0000-0000-000052040000}"/>
    <cellStyle name="_Másolat eredetije2006.évi harmadik rendelet-módosításO_1 3" xfId="382" xr:uid="{00000000-0005-0000-0000-000053040000}"/>
    <cellStyle name="_Másolat eredetije2006.évi harmadik rendelet-módosításO_1 3 2" xfId="919" xr:uid="{00000000-0005-0000-0000-000054040000}"/>
    <cellStyle name="_Másolat eredetije2006.évi harmadik rendelet-módosításO_1 3 3" xfId="679" xr:uid="{00000000-0005-0000-0000-000055040000}"/>
    <cellStyle name="_Másolat eredetije2006.évi harmadik rendelet-módosításO_1 4" xfId="917" xr:uid="{00000000-0005-0000-0000-000056040000}"/>
    <cellStyle name="_Másolat eredetije2006.évi harmadik rendelet-módosításO_1 5" xfId="677" xr:uid="{00000000-0005-0000-0000-000057040000}"/>
    <cellStyle name="_Másolat eredetije2006.évi harmadik rendelet-módosításO_1_TartalékKötvényLekötésekEgyebek2014" xfId="1257" xr:uid="{00000000-0005-0000-0000-000058040000}"/>
    <cellStyle name="_Másolat eredetije2006.évi harmadik rendelet-módosításO_1_TartalékKötvényLekötésekEgyebek2014 2" xfId="1480" xr:uid="{00000000-0005-0000-0000-000059040000}"/>
    <cellStyle name="_Másolat eredetije2006.évi harmadik rendelet-módosításO_2" xfId="383" xr:uid="{00000000-0005-0000-0000-00005A040000}"/>
    <cellStyle name="_Másolat eredetije2006.évi harmadik rendelet-módosításO_2_TartalékKötvényLekötésekEgyebek2014" xfId="1258" xr:uid="{00000000-0005-0000-0000-00005B040000}"/>
    <cellStyle name="_Másolat eredetije2006.évi harmadik rendelet-módosításO_3" xfId="384" xr:uid="{00000000-0005-0000-0000-00005C040000}"/>
    <cellStyle name="_Másolat eredetije2006.évi harmadik rendelet-módosításO_3_TartalékKötvényLekötésekEgyebek2014" xfId="1259" xr:uid="{00000000-0005-0000-0000-00005D040000}"/>
    <cellStyle name="_Másolat eredetije2006.évi harmadik rendelet-módosításO_4" xfId="385" xr:uid="{00000000-0005-0000-0000-00005E040000}"/>
    <cellStyle name="_Másolat eredetije2006.évi harmadik rendelet-módosításO_4_TartalékKötvényLekötésekEgyebek2014" xfId="1260" xr:uid="{00000000-0005-0000-0000-00005F040000}"/>
    <cellStyle name="_Másolat eredetije2006.évi harmadik rendelet-módosításO_TartalékKötvényLekötésekEgyebek2014" xfId="1261" xr:uid="{00000000-0005-0000-0000-000060040000}"/>
    <cellStyle name="_Munkafüzet2" xfId="386" xr:uid="{00000000-0005-0000-0000-000061040000}"/>
    <cellStyle name="_Munkafüzet2_TartalékKötvényLekötésekEgyebek2014" xfId="1262" xr:uid="{00000000-0005-0000-0000-000062040000}"/>
    <cellStyle name="_TÁMOP félévesGesz" xfId="387" xr:uid="{00000000-0005-0000-0000-000063040000}"/>
    <cellStyle name="_TÁMOP félévesGesz_TartalékKötvényLekötésekEgyebek2014" xfId="1263" xr:uid="{00000000-0005-0000-0000-000064040000}"/>
    <cellStyle name="_TartalékKötvényLekötésekEgyebek2011" xfId="388" xr:uid="{00000000-0005-0000-0000-000065040000}"/>
    <cellStyle name="_TartalékKötvényLekötésekEgyebek2011_TartalékKötvényLekötésekEgyebek2014" xfId="1264" xr:uid="{00000000-0005-0000-0000-000066040000}"/>
    <cellStyle name="_TEST1" xfId="389" xr:uid="{00000000-0005-0000-0000-000067040000}"/>
    <cellStyle name="_TEST1 2" xfId="390" xr:uid="{00000000-0005-0000-0000-000068040000}"/>
    <cellStyle name="_TEST1 2 2" xfId="921" xr:uid="{00000000-0005-0000-0000-000069040000}"/>
    <cellStyle name="_TEST1 2 3" xfId="681" xr:uid="{00000000-0005-0000-0000-00006A040000}"/>
    <cellStyle name="_TEST1 3" xfId="391" xr:uid="{00000000-0005-0000-0000-00006B040000}"/>
    <cellStyle name="_TEST1 3 2" xfId="922" xr:uid="{00000000-0005-0000-0000-00006C040000}"/>
    <cellStyle name="_TEST1 3 2 2" xfId="1482" xr:uid="{00000000-0005-0000-0000-00006D040000}"/>
    <cellStyle name="_TEST1 3 3" xfId="1481" xr:uid="{00000000-0005-0000-0000-00006E040000}"/>
    <cellStyle name="_TEST1 3 4" xfId="682" xr:uid="{00000000-0005-0000-0000-00006F040000}"/>
    <cellStyle name="_TEST1 4" xfId="392" xr:uid="{00000000-0005-0000-0000-000070040000}"/>
    <cellStyle name="_TEST1 4 2" xfId="923" xr:uid="{00000000-0005-0000-0000-000071040000}"/>
    <cellStyle name="_TEST1 4 3" xfId="683" xr:uid="{00000000-0005-0000-0000-000072040000}"/>
    <cellStyle name="_TEST1 5" xfId="393" xr:uid="{00000000-0005-0000-0000-000073040000}"/>
    <cellStyle name="_TEST1 5 2" xfId="924" xr:uid="{00000000-0005-0000-0000-000074040000}"/>
    <cellStyle name="_TEST1 5 2 2" xfId="1484" xr:uid="{00000000-0005-0000-0000-000075040000}"/>
    <cellStyle name="_TEST1 5 3" xfId="1483" xr:uid="{00000000-0005-0000-0000-000076040000}"/>
    <cellStyle name="_TEST1 5 4" xfId="684" xr:uid="{00000000-0005-0000-0000-000077040000}"/>
    <cellStyle name="_TEST1 6" xfId="920" xr:uid="{00000000-0005-0000-0000-000078040000}"/>
    <cellStyle name="_TEST1 6 2" xfId="1485" xr:uid="{00000000-0005-0000-0000-000079040000}"/>
    <cellStyle name="_TEST1 7" xfId="680" xr:uid="{00000000-0005-0000-0000-00007A040000}"/>
    <cellStyle name="_TEST1_1" xfId="394" xr:uid="{00000000-0005-0000-0000-00007B040000}"/>
    <cellStyle name="_TEST1_1_TartalékKötvényLekötésekEgyebek2014" xfId="1265" xr:uid="{00000000-0005-0000-0000-00007C040000}"/>
    <cellStyle name="_TEST1_TartalékKötvényLekötésekEgyebek2014" xfId="1266" xr:uid="{00000000-0005-0000-0000-00007D040000}"/>
    <cellStyle name="_TEST1_TartalékKötvényLekötésekEgyebek2014 2" xfId="1486" xr:uid="{00000000-0005-0000-0000-00007E040000}"/>
    <cellStyle name="_TEST2" xfId="395" xr:uid="{00000000-0005-0000-0000-00007F040000}"/>
    <cellStyle name="_TEST2 2" xfId="396" xr:uid="{00000000-0005-0000-0000-000080040000}"/>
    <cellStyle name="_TEST2 2 2" xfId="926" xr:uid="{00000000-0005-0000-0000-000081040000}"/>
    <cellStyle name="_TEST2 2 3" xfId="686" xr:uid="{00000000-0005-0000-0000-000082040000}"/>
    <cellStyle name="_TEST2 3" xfId="397" xr:uid="{00000000-0005-0000-0000-000083040000}"/>
    <cellStyle name="_TEST2 3 2" xfId="927" xr:uid="{00000000-0005-0000-0000-000084040000}"/>
    <cellStyle name="_TEST2 3 2 2" xfId="1488" xr:uid="{00000000-0005-0000-0000-000085040000}"/>
    <cellStyle name="_TEST2 3 3" xfId="1487" xr:uid="{00000000-0005-0000-0000-000086040000}"/>
    <cellStyle name="_TEST2 3 4" xfId="687" xr:uid="{00000000-0005-0000-0000-000087040000}"/>
    <cellStyle name="_TEST2 4" xfId="398" xr:uid="{00000000-0005-0000-0000-000088040000}"/>
    <cellStyle name="_TEST2 4 2" xfId="928" xr:uid="{00000000-0005-0000-0000-000089040000}"/>
    <cellStyle name="_TEST2 4 3" xfId="688" xr:uid="{00000000-0005-0000-0000-00008A040000}"/>
    <cellStyle name="_TEST2 5" xfId="399" xr:uid="{00000000-0005-0000-0000-00008B040000}"/>
    <cellStyle name="_TEST2 5 2" xfId="929" xr:uid="{00000000-0005-0000-0000-00008C040000}"/>
    <cellStyle name="_TEST2 5 2 2" xfId="1490" xr:uid="{00000000-0005-0000-0000-00008D040000}"/>
    <cellStyle name="_TEST2 5 3" xfId="1489" xr:uid="{00000000-0005-0000-0000-00008E040000}"/>
    <cellStyle name="_TEST2 5 4" xfId="689" xr:uid="{00000000-0005-0000-0000-00008F040000}"/>
    <cellStyle name="_TEST2 6" xfId="925" xr:uid="{00000000-0005-0000-0000-000090040000}"/>
    <cellStyle name="_TEST2 6 2" xfId="1491" xr:uid="{00000000-0005-0000-0000-000091040000}"/>
    <cellStyle name="_TEST2 7" xfId="685" xr:uid="{00000000-0005-0000-0000-000092040000}"/>
    <cellStyle name="_TEST2_1" xfId="400" xr:uid="{00000000-0005-0000-0000-000093040000}"/>
    <cellStyle name="_TEST2_1_TartalékKötvényLekötésekEgyebek2014" xfId="1267" xr:uid="{00000000-0005-0000-0000-000094040000}"/>
    <cellStyle name="_TEST2_2" xfId="401" xr:uid="{00000000-0005-0000-0000-000095040000}"/>
    <cellStyle name="_TEST2_2_PH KVI 2014 KV 2014 02 20 elfogadott TEST2" xfId="402" xr:uid="{00000000-0005-0000-0000-000096040000}"/>
    <cellStyle name="_TEST2_2_TartalékKötvényLekötésekEgyebek2014" xfId="1268" xr:uid="{00000000-0005-0000-0000-000097040000}"/>
    <cellStyle name="_TEST2_TartalékKötvényLekötésekEgyebek2014" xfId="1269" xr:uid="{00000000-0005-0000-0000-000098040000}"/>
    <cellStyle name="_TEST2_TartalékKötvényLekötésekEgyebek2014 2" xfId="1492" xr:uid="{00000000-0005-0000-0000-000099040000}"/>
    <cellStyle name="_TEST3" xfId="403" xr:uid="{00000000-0005-0000-0000-00009A040000}"/>
    <cellStyle name="_TEST3 2" xfId="404" xr:uid="{00000000-0005-0000-0000-00009B040000}"/>
    <cellStyle name="_TEST3 2 2" xfId="931" xr:uid="{00000000-0005-0000-0000-00009C040000}"/>
    <cellStyle name="_TEST3 2 3" xfId="691" xr:uid="{00000000-0005-0000-0000-00009D040000}"/>
    <cellStyle name="_TEST3 3" xfId="405" xr:uid="{00000000-0005-0000-0000-00009E040000}"/>
    <cellStyle name="_TEST3 3 2" xfId="932" xr:uid="{00000000-0005-0000-0000-00009F040000}"/>
    <cellStyle name="_TEST3 3 2 2" xfId="1494" xr:uid="{00000000-0005-0000-0000-0000A0040000}"/>
    <cellStyle name="_TEST3 3 3" xfId="1493" xr:uid="{00000000-0005-0000-0000-0000A1040000}"/>
    <cellStyle name="_TEST3 3 4" xfId="692" xr:uid="{00000000-0005-0000-0000-0000A2040000}"/>
    <cellStyle name="_TEST3 4" xfId="406" xr:uid="{00000000-0005-0000-0000-0000A3040000}"/>
    <cellStyle name="_TEST3 4 2" xfId="933" xr:uid="{00000000-0005-0000-0000-0000A4040000}"/>
    <cellStyle name="_TEST3 4 3" xfId="693" xr:uid="{00000000-0005-0000-0000-0000A5040000}"/>
    <cellStyle name="_TEST3 5" xfId="407" xr:uid="{00000000-0005-0000-0000-0000A6040000}"/>
    <cellStyle name="_TEST3 5 2" xfId="934" xr:uid="{00000000-0005-0000-0000-0000A7040000}"/>
    <cellStyle name="_TEST3 5 2 2" xfId="1496" xr:uid="{00000000-0005-0000-0000-0000A8040000}"/>
    <cellStyle name="_TEST3 5 3" xfId="1495" xr:uid="{00000000-0005-0000-0000-0000A9040000}"/>
    <cellStyle name="_TEST3 5 4" xfId="694" xr:uid="{00000000-0005-0000-0000-0000AA040000}"/>
    <cellStyle name="_TEST3 6" xfId="930" xr:uid="{00000000-0005-0000-0000-0000AB040000}"/>
    <cellStyle name="_TEST3 6 2" xfId="1497" xr:uid="{00000000-0005-0000-0000-0000AC040000}"/>
    <cellStyle name="_TEST3 7" xfId="690" xr:uid="{00000000-0005-0000-0000-0000AD040000}"/>
    <cellStyle name="_TEST3_1" xfId="408" xr:uid="{00000000-0005-0000-0000-0000AE040000}"/>
    <cellStyle name="_TEST3_1_TartalékKötvényLekötésekEgyebek2014" xfId="1270" xr:uid="{00000000-0005-0000-0000-0000AF040000}"/>
    <cellStyle name="_TEST3_TartalékKötvényLekötésekEgyebek2014" xfId="1271" xr:uid="{00000000-0005-0000-0000-0000B0040000}"/>
    <cellStyle name="_TEST3_TartalékKötvényLekötésekEgyebek2014 2" xfId="1498" xr:uid="{00000000-0005-0000-0000-0000B1040000}"/>
    <cellStyle name="_TEST3V" xfId="409" xr:uid="{00000000-0005-0000-0000-0000B2040000}"/>
    <cellStyle name="_TEST3V_1" xfId="410" xr:uid="{00000000-0005-0000-0000-0000B3040000}"/>
    <cellStyle name="_TEST3V_1_TartalékKötvényLekötésekEgyebek2014" xfId="1272" xr:uid="{00000000-0005-0000-0000-0000B4040000}"/>
    <cellStyle name="_TEST3V_2" xfId="411" xr:uid="{00000000-0005-0000-0000-0000B5040000}"/>
    <cellStyle name="_TEST3V_2_PH KVI 2014 KV 2014 02 20 elfogadott TEST2" xfId="412" xr:uid="{00000000-0005-0000-0000-0000B6040000}"/>
    <cellStyle name="_TEST3V_2_TartalékKötvényLekötésekEgyebek2014" xfId="1273" xr:uid="{00000000-0005-0000-0000-0000B7040000}"/>
    <cellStyle name="_TEST3V_3" xfId="413" xr:uid="{00000000-0005-0000-0000-0000B8040000}"/>
    <cellStyle name="_TEST3V_3_TartalékKötvényLekötésekEgyebek2014" xfId="1274" xr:uid="{00000000-0005-0000-0000-0000B9040000}"/>
    <cellStyle name="_TEST3V_4" xfId="414" xr:uid="{00000000-0005-0000-0000-0000BA040000}"/>
    <cellStyle name="_TEST3V_4 2" xfId="415" xr:uid="{00000000-0005-0000-0000-0000BB040000}"/>
    <cellStyle name="_TEST3V_4 2 2" xfId="936" xr:uid="{00000000-0005-0000-0000-0000BC040000}"/>
    <cellStyle name="_TEST3V_4 2 3" xfId="696" xr:uid="{00000000-0005-0000-0000-0000BD040000}"/>
    <cellStyle name="_TEST3V_4 3" xfId="416" xr:uid="{00000000-0005-0000-0000-0000BE040000}"/>
    <cellStyle name="_TEST3V_4 3 2" xfId="937" xr:uid="{00000000-0005-0000-0000-0000BF040000}"/>
    <cellStyle name="_TEST3V_4 3 2 2" xfId="1500" xr:uid="{00000000-0005-0000-0000-0000C0040000}"/>
    <cellStyle name="_TEST3V_4 3 3" xfId="1499" xr:uid="{00000000-0005-0000-0000-0000C1040000}"/>
    <cellStyle name="_TEST3V_4 3 4" xfId="697" xr:uid="{00000000-0005-0000-0000-0000C2040000}"/>
    <cellStyle name="_TEST3V_4 4" xfId="417" xr:uid="{00000000-0005-0000-0000-0000C3040000}"/>
    <cellStyle name="_TEST3V_4 4 2" xfId="938" xr:uid="{00000000-0005-0000-0000-0000C4040000}"/>
    <cellStyle name="_TEST3V_4 4 3" xfId="698" xr:uid="{00000000-0005-0000-0000-0000C5040000}"/>
    <cellStyle name="_TEST3V_4 5" xfId="418" xr:uid="{00000000-0005-0000-0000-0000C6040000}"/>
    <cellStyle name="_TEST3V_4 5 2" xfId="939" xr:uid="{00000000-0005-0000-0000-0000C7040000}"/>
    <cellStyle name="_TEST3V_4 5 2 2" xfId="1502" xr:uid="{00000000-0005-0000-0000-0000C8040000}"/>
    <cellStyle name="_TEST3V_4 5 3" xfId="1501" xr:uid="{00000000-0005-0000-0000-0000C9040000}"/>
    <cellStyle name="_TEST3V_4 5 4" xfId="699" xr:uid="{00000000-0005-0000-0000-0000CA040000}"/>
    <cellStyle name="_TEST3V_4 6" xfId="935" xr:uid="{00000000-0005-0000-0000-0000CB040000}"/>
    <cellStyle name="_TEST3V_4 6 2" xfId="1503" xr:uid="{00000000-0005-0000-0000-0000CC040000}"/>
    <cellStyle name="_TEST3V_4 7" xfId="695" xr:uid="{00000000-0005-0000-0000-0000CD040000}"/>
    <cellStyle name="_TEST3V_4_TartalékKötvényLekötésekEgyebek2014" xfId="1275" xr:uid="{00000000-0005-0000-0000-0000CE040000}"/>
    <cellStyle name="_TEST3V_4_TartalékKötvényLekötésekEgyebek2014 2" xfId="1504" xr:uid="{00000000-0005-0000-0000-0000CF040000}"/>
    <cellStyle name="_TEST3V_TartalékKötvényLekötésekEgyebek2014" xfId="1276" xr:uid="{00000000-0005-0000-0000-0000D0040000}"/>
    <cellStyle name="_test4" xfId="419" xr:uid="{00000000-0005-0000-0000-0000D1040000}"/>
    <cellStyle name="_test4 2" xfId="420" xr:uid="{00000000-0005-0000-0000-0000D2040000}"/>
    <cellStyle name="_test4 2 2" xfId="941" xr:uid="{00000000-0005-0000-0000-0000D3040000}"/>
    <cellStyle name="_test4 2 3" xfId="701" xr:uid="{00000000-0005-0000-0000-0000D4040000}"/>
    <cellStyle name="_test4 3" xfId="421" xr:uid="{00000000-0005-0000-0000-0000D5040000}"/>
    <cellStyle name="_test4 3 2" xfId="942" xr:uid="{00000000-0005-0000-0000-0000D6040000}"/>
    <cellStyle name="_test4 3 3" xfId="702" xr:uid="{00000000-0005-0000-0000-0000D7040000}"/>
    <cellStyle name="_test4 4" xfId="940" xr:uid="{00000000-0005-0000-0000-0000D8040000}"/>
    <cellStyle name="_test4 5" xfId="700" xr:uid="{00000000-0005-0000-0000-0000D9040000}"/>
    <cellStyle name="_test4_1" xfId="422" xr:uid="{00000000-0005-0000-0000-0000DA040000}"/>
    <cellStyle name="_test4_1_TartalékKötvényLekötésekEgyebek2014" xfId="1277" xr:uid="{00000000-0005-0000-0000-0000DB040000}"/>
    <cellStyle name="_test4_2" xfId="423" xr:uid="{00000000-0005-0000-0000-0000DC040000}"/>
    <cellStyle name="_test4_2_TartalékKötvényLekötésekEgyebek2014" xfId="1278" xr:uid="{00000000-0005-0000-0000-0000DD040000}"/>
    <cellStyle name="_test4_3" xfId="424" xr:uid="{00000000-0005-0000-0000-0000DE040000}"/>
    <cellStyle name="_test4_3_TartalékKötvényLekötésekEgyebek2014" xfId="1279" xr:uid="{00000000-0005-0000-0000-0000DF040000}"/>
    <cellStyle name="_test4_4" xfId="425" xr:uid="{00000000-0005-0000-0000-0000E0040000}"/>
    <cellStyle name="_test4_4_TartalékKötvényLekötésekEgyebek2014" xfId="1280" xr:uid="{00000000-0005-0000-0000-0000E1040000}"/>
    <cellStyle name="_test4_TartalékKötvényLekötésekEgyebek2014" xfId="1281" xr:uid="{00000000-0005-0000-0000-0000E2040000}"/>
    <cellStyle name="_test4_TartalékKötvényLekötésekEgyebek2014 2" xfId="1505" xr:uid="{00000000-0005-0000-0000-0000E3040000}"/>
    <cellStyle name="_TEST5" xfId="426" xr:uid="{00000000-0005-0000-0000-0000E4040000}"/>
    <cellStyle name="_TEST5_1" xfId="427" xr:uid="{00000000-0005-0000-0000-0000E5040000}"/>
    <cellStyle name="_TEST5_1_TartalékKötvényLekötésekEgyebek2014" xfId="1282" xr:uid="{00000000-0005-0000-0000-0000E6040000}"/>
    <cellStyle name="_TEST5_2" xfId="428" xr:uid="{00000000-0005-0000-0000-0000E7040000}"/>
    <cellStyle name="_TEST5_2 2" xfId="429" xr:uid="{00000000-0005-0000-0000-0000E8040000}"/>
    <cellStyle name="_TEST5_2 2 2" xfId="944" xr:uid="{00000000-0005-0000-0000-0000E9040000}"/>
    <cellStyle name="_TEST5_2 2 3" xfId="704" xr:uid="{00000000-0005-0000-0000-0000EA040000}"/>
    <cellStyle name="_TEST5_2 3" xfId="430" xr:uid="{00000000-0005-0000-0000-0000EB040000}"/>
    <cellStyle name="_TEST5_2 3 2" xfId="945" xr:uid="{00000000-0005-0000-0000-0000EC040000}"/>
    <cellStyle name="_TEST5_2 3 2 2" xfId="1507" xr:uid="{00000000-0005-0000-0000-0000ED040000}"/>
    <cellStyle name="_TEST5_2 3 3" xfId="1506" xr:uid="{00000000-0005-0000-0000-0000EE040000}"/>
    <cellStyle name="_TEST5_2 3 4" xfId="705" xr:uid="{00000000-0005-0000-0000-0000EF040000}"/>
    <cellStyle name="_TEST5_2 4" xfId="431" xr:uid="{00000000-0005-0000-0000-0000F0040000}"/>
    <cellStyle name="_TEST5_2 4 2" xfId="946" xr:uid="{00000000-0005-0000-0000-0000F1040000}"/>
    <cellStyle name="_TEST5_2 4 3" xfId="706" xr:uid="{00000000-0005-0000-0000-0000F2040000}"/>
    <cellStyle name="_TEST5_2 5" xfId="432" xr:uid="{00000000-0005-0000-0000-0000F3040000}"/>
    <cellStyle name="_TEST5_2 5 2" xfId="947" xr:uid="{00000000-0005-0000-0000-0000F4040000}"/>
    <cellStyle name="_TEST5_2 5 2 2" xfId="1509" xr:uid="{00000000-0005-0000-0000-0000F5040000}"/>
    <cellStyle name="_TEST5_2 5 3" xfId="1508" xr:uid="{00000000-0005-0000-0000-0000F6040000}"/>
    <cellStyle name="_TEST5_2 5 4" xfId="707" xr:uid="{00000000-0005-0000-0000-0000F7040000}"/>
    <cellStyle name="_TEST5_2 6" xfId="943" xr:uid="{00000000-0005-0000-0000-0000F8040000}"/>
    <cellStyle name="_TEST5_2 6 2" xfId="1510" xr:uid="{00000000-0005-0000-0000-0000F9040000}"/>
    <cellStyle name="_TEST5_2 7" xfId="703" xr:uid="{00000000-0005-0000-0000-0000FA040000}"/>
    <cellStyle name="_TEST5_2_TartalékKötvényLekötésekEgyebek2014" xfId="1283" xr:uid="{00000000-0005-0000-0000-0000FB040000}"/>
    <cellStyle name="_TEST5_2_TartalékKötvényLekötésekEgyebek2014 2" xfId="1511" xr:uid="{00000000-0005-0000-0000-0000FC040000}"/>
    <cellStyle name="_TEST5_3" xfId="433" xr:uid="{00000000-0005-0000-0000-0000FD040000}"/>
    <cellStyle name="_TEST5_3_TartalékKötvényLekötésekEgyebek2014" xfId="1284" xr:uid="{00000000-0005-0000-0000-0000FE040000}"/>
    <cellStyle name="_TEST5_TartalékKötvényLekötésekEgyebek2014" xfId="1285" xr:uid="{00000000-0005-0000-0000-0000FF040000}"/>
    <cellStyle name="20% - Accent1" xfId="1286" xr:uid="{00000000-0005-0000-0000-000000050000}"/>
    <cellStyle name="20% - Accent2" xfId="1287" xr:uid="{00000000-0005-0000-0000-000001050000}"/>
    <cellStyle name="20% - Accent3" xfId="1288" xr:uid="{00000000-0005-0000-0000-000002050000}"/>
    <cellStyle name="20% - Accent4" xfId="1289" xr:uid="{00000000-0005-0000-0000-000003050000}"/>
    <cellStyle name="20% - Accent5" xfId="1290" xr:uid="{00000000-0005-0000-0000-000004050000}"/>
    <cellStyle name="20% - Accent6" xfId="1291" xr:uid="{00000000-0005-0000-0000-000005050000}"/>
    <cellStyle name="40% - Accent1" xfId="1292" xr:uid="{00000000-0005-0000-0000-000006050000}"/>
    <cellStyle name="40% - Accent2" xfId="1293" xr:uid="{00000000-0005-0000-0000-000007050000}"/>
    <cellStyle name="40% - Accent3" xfId="1294" xr:uid="{00000000-0005-0000-0000-000008050000}"/>
    <cellStyle name="40% - Accent4" xfId="1295" xr:uid="{00000000-0005-0000-0000-000009050000}"/>
    <cellStyle name="40% - Accent5" xfId="1296" xr:uid="{00000000-0005-0000-0000-00000A050000}"/>
    <cellStyle name="40% - Accent6" xfId="1297" xr:uid="{00000000-0005-0000-0000-00000B050000}"/>
    <cellStyle name="60% - Accent1" xfId="1298" xr:uid="{00000000-0005-0000-0000-00000C050000}"/>
    <cellStyle name="60% - Accent2" xfId="1299" xr:uid="{00000000-0005-0000-0000-00000D050000}"/>
    <cellStyle name="60% - Accent3" xfId="1300" xr:uid="{00000000-0005-0000-0000-00000E050000}"/>
    <cellStyle name="60% - Accent4" xfId="1301" xr:uid="{00000000-0005-0000-0000-00000F050000}"/>
    <cellStyle name="60% - Accent5" xfId="1302" xr:uid="{00000000-0005-0000-0000-000010050000}"/>
    <cellStyle name="60% - Accent6" xfId="1303" xr:uid="{00000000-0005-0000-0000-000011050000}"/>
    <cellStyle name="Accent1" xfId="1304" xr:uid="{00000000-0005-0000-0000-000012050000}"/>
    <cellStyle name="Accent2" xfId="1305" xr:uid="{00000000-0005-0000-0000-000013050000}"/>
    <cellStyle name="Accent3" xfId="1306" xr:uid="{00000000-0005-0000-0000-000014050000}"/>
    <cellStyle name="Accent4" xfId="1307" xr:uid="{00000000-0005-0000-0000-000015050000}"/>
    <cellStyle name="Accent5" xfId="1308" xr:uid="{00000000-0005-0000-0000-000016050000}"/>
    <cellStyle name="Accent6" xfId="1309" xr:uid="{00000000-0005-0000-0000-000017050000}"/>
    <cellStyle name="Bad" xfId="1310" xr:uid="{00000000-0005-0000-0000-000018050000}"/>
    <cellStyle name="Calculation" xfId="1311" xr:uid="{00000000-0005-0000-0000-000019050000}"/>
    <cellStyle name="Check Cell" xfId="1312" xr:uid="{00000000-0005-0000-0000-00001A050000}"/>
    <cellStyle name="Explanatory Text" xfId="1313" xr:uid="{00000000-0005-0000-0000-00001B050000}"/>
    <cellStyle name="Ezres" xfId="434" builtinId="3"/>
    <cellStyle name="Ezres 10" xfId="1613" xr:uid="{00000000-0005-0000-0000-00001D050000}"/>
    <cellStyle name="Ezres 10 2" xfId="1799" xr:uid="{00000000-0005-0000-0000-00001E050000}"/>
    <cellStyle name="Ezres 10 2 2" xfId="2213" xr:uid="{00000000-0005-0000-0000-00001F050000}"/>
    <cellStyle name="Ezres 10 3" xfId="2027" xr:uid="{00000000-0005-0000-0000-000020050000}"/>
    <cellStyle name="Ezres 11" xfId="1675" xr:uid="{00000000-0005-0000-0000-000021050000}"/>
    <cellStyle name="Ezres 11 2" xfId="2089" xr:uid="{00000000-0005-0000-0000-000022050000}"/>
    <cellStyle name="Ezres 12" xfId="1314" xr:uid="{00000000-0005-0000-0000-000023050000}"/>
    <cellStyle name="Ezres 12 2" xfId="1903" xr:uid="{00000000-0005-0000-0000-000024050000}"/>
    <cellStyle name="Ezres 13" xfId="708" xr:uid="{00000000-0005-0000-0000-000025050000}"/>
    <cellStyle name="Ezres 14" xfId="1861" xr:uid="{00000000-0005-0000-0000-000026050000}"/>
    <cellStyle name="Ezres 2" xfId="435" xr:uid="{00000000-0005-0000-0000-000027050000}"/>
    <cellStyle name="Ezres 2 10" xfId="1862" xr:uid="{00000000-0005-0000-0000-000028050000}"/>
    <cellStyle name="Ezres 2 2" xfId="436" xr:uid="{00000000-0005-0000-0000-000029050000}"/>
    <cellStyle name="Ezres 2 2 2" xfId="484" xr:uid="{00000000-0005-0000-0000-00002A050000}"/>
    <cellStyle name="Ezres 2 2 2 2" xfId="1584" xr:uid="{00000000-0005-0000-0000-00002B050000}"/>
    <cellStyle name="Ezres 2 2 2 2 2" xfId="1770" xr:uid="{00000000-0005-0000-0000-00002C050000}"/>
    <cellStyle name="Ezres 2 2 2 2 2 2" xfId="2184" xr:uid="{00000000-0005-0000-0000-00002D050000}"/>
    <cellStyle name="Ezres 2 2 2 2 3" xfId="1998" xr:uid="{00000000-0005-0000-0000-00002E050000}"/>
    <cellStyle name="Ezres 2 2 2 3" xfId="1646" xr:uid="{00000000-0005-0000-0000-00002F050000}"/>
    <cellStyle name="Ezres 2 2 2 3 2" xfId="1832" xr:uid="{00000000-0005-0000-0000-000030050000}"/>
    <cellStyle name="Ezres 2 2 2 3 2 2" xfId="2246" xr:uid="{00000000-0005-0000-0000-000031050000}"/>
    <cellStyle name="Ezres 2 2 2 3 3" xfId="2060" xr:uid="{00000000-0005-0000-0000-000032050000}"/>
    <cellStyle name="Ezres 2 2 2 4" xfId="1708" xr:uid="{00000000-0005-0000-0000-000033050000}"/>
    <cellStyle name="Ezres 2 2 2 4 2" xfId="2122" xr:uid="{00000000-0005-0000-0000-000034050000}"/>
    <cellStyle name="Ezres 2 2 2 5" xfId="1514" xr:uid="{00000000-0005-0000-0000-000035050000}"/>
    <cellStyle name="Ezres 2 2 2 5 2" xfId="1936" xr:uid="{00000000-0005-0000-0000-000036050000}"/>
    <cellStyle name="Ezres 2 2 2 6" xfId="950" xr:uid="{00000000-0005-0000-0000-000037050000}"/>
    <cellStyle name="Ezres 2 2 2 7" xfId="1884" xr:uid="{00000000-0005-0000-0000-000038050000}"/>
    <cellStyle name="Ezres 2 2 3" xfId="1553" xr:uid="{00000000-0005-0000-0000-000039050000}"/>
    <cellStyle name="Ezres 2 2 3 2" xfId="1739" xr:uid="{00000000-0005-0000-0000-00003A050000}"/>
    <cellStyle name="Ezres 2 2 3 2 2" xfId="2153" xr:uid="{00000000-0005-0000-0000-00003B050000}"/>
    <cellStyle name="Ezres 2 2 3 3" xfId="1967" xr:uid="{00000000-0005-0000-0000-00003C050000}"/>
    <cellStyle name="Ezres 2 2 4" xfId="1615" xr:uid="{00000000-0005-0000-0000-00003D050000}"/>
    <cellStyle name="Ezres 2 2 4 2" xfId="1801" xr:uid="{00000000-0005-0000-0000-00003E050000}"/>
    <cellStyle name="Ezres 2 2 4 2 2" xfId="2215" xr:uid="{00000000-0005-0000-0000-00003F050000}"/>
    <cellStyle name="Ezres 2 2 4 3" xfId="2029" xr:uid="{00000000-0005-0000-0000-000040050000}"/>
    <cellStyle name="Ezres 2 2 5" xfId="1677" xr:uid="{00000000-0005-0000-0000-000041050000}"/>
    <cellStyle name="Ezres 2 2 5 2" xfId="2091" xr:uid="{00000000-0005-0000-0000-000042050000}"/>
    <cellStyle name="Ezres 2 2 6" xfId="1316" xr:uid="{00000000-0005-0000-0000-000043050000}"/>
    <cellStyle name="Ezres 2 2 6 2" xfId="1905" xr:uid="{00000000-0005-0000-0000-000044050000}"/>
    <cellStyle name="Ezres 2 2 7" xfId="710" xr:uid="{00000000-0005-0000-0000-000045050000}"/>
    <cellStyle name="Ezres 2 2 8" xfId="1863" xr:uid="{00000000-0005-0000-0000-000046050000}"/>
    <cellStyle name="Ezres 2 3" xfId="437" xr:uid="{00000000-0005-0000-0000-000047050000}"/>
    <cellStyle name="Ezres 2 3 2" xfId="485" xr:uid="{00000000-0005-0000-0000-000048050000}"/>
    <cellStyle name="Ezres 2 3 2 2" xfId="1516" xr:uid="{00000000-0005-0000-0000-000049050000}"/>
    <cellStyle name="Ezres 2 3 2 2 2" xfId="1586" xr:uid="{00000000-0005-0000-0000-00004A050000}"/>
    <cellStyle name="Ezres 2 3 2 2 2 2" xfId="1772" xr:uid="{00000000-0005-0000-0000-00004B050000}"/>
    <cellStyle name="Ezres 2 3 2 2 2 2 2" xfId="2186" xr:uid="{00000000-0005-0000-0000-00004C050000}"/>
    <cellStyle name="Ezres 2 3 2 2 2 3" xfId="2000" xr:uid="{00000000-0005-0000-0000-00004D050000}"/>
    <cellStyle name="Ezres 2 3 2 2 3" xfId="1648" xr:uid="{00000000-0005-0000-0000-00004E050000}"/>
    <cellStyle name="Ezres 2 3 2 2 3 2" xfId="1834" xr:uid="{00000000-0005-0000-0000-00004F050000}"/>
    <cellStyle name="Ezres 2 3 2 2 3 2 2" xfId="2248" xr:uid="{00000000-0005-0000-0000-000050050000}"/>
    <cellStyle name="Ezres 2 3 2 2 3 3" xfId="2062" xr:uid="{00000000-0005-0000-0000-000051050000}"/>
    <cellStyle name="Ezres 2 3 2 2 4" xfId="1710" xr:uid="{00000000-0005-0000-0000-000052050000}"/>
    <cellStyle name="Ezres 2 3 2 2 4 2" xfId="2124" xr:uid="{00000000-0005-0000-0000-000053050000}"/>
    <cellStyle name="Ezres 2 3 2 2 5" xfId="1938" xr:uid="{00000000-0005-0000-0000-000054050000}"/>
    <cellStyle name="Ezres 2 3 2 3" xfId="1555" xr:uid="{00000000-0005-0000-0000-000055050000}"/>
    <cellStyle name="Ezres 2 3 2 3 2" xfId="1741" xr:uid="{00000000-0005-0000-0000-000056050000}"/>
    <cellStyle name="Ezres 2 3 2 3 2 2" xfId="2155" xr:uid="{00000000-0005-0000-0000-000057050000}"/>
    <cellStyle name="Ezres 2 3 2 3 3" xfId="1969" xr:uid="{00000000-0005-0000-0000-000058050000}"/>
    <cellStyle name="Ezres 2 3 2 4" xfId="1617" xr:uid="{00000000-0005-0000-0000-000059050000}"/>
    <cellStyle name="Ezres 2 3 2 4 2" xfId="1803" xr:uid="{00000000-0005-0000-0000-00005A050000}"/>
    <cellStyle name="Ezres 2 3 2 4 2 2" xfId="2217" xr:uid="{00000000-0005-0000-0000-00005B050000}"/>
    <cellStyle name="Ezres 2 3 2 4 3" xfId="2031" xr:uid="{00000000-0005-0000-0000-00005C050000}"/>
    <cellStyle name="Ezres 2 3 2 5" xfId="1679" xr:uid="{00000000-0005-0000-0000-00005D050000}"/>
    <cellStyle name="Ezres 2 3 2 5 2" xfId="2093" xr:uid="{00000000-0005-0000-0000-00005E050000}"/>
    <cellStyle name="Ezres 2 3 2 6" xfId="1318" xr:uid="{00000000-0005-0000-0000-00005F050000}"/>
    <cellStyle name="Ezres 2 3 2 6 2" xfId="1907" xr:uid="{00000000-0005-0000-0000-000060050000}"/>
    <cellStyle name="Ezres 2 3 2 7" xfId="951" xr:uid="{00000000-0005-0000-0000-000061050000}"/>
    <cellStyle name="Ezres 2 3 2 8" xfId="1885" xr:uid="{00000000-0005-0000-0000-000062050000}"/>
    <cellStyle name="Ezres 2 3 3" xfId="1515" xr:uid="{00000000-0005-0000-0000-000063050000}"/>
    <cellStyle name="Ezres 2 3 3 2" xfId="1585" xr:uid="{00000000-0005-0000-0000-000064050000}"/>
    <cellStyle name="Ezres 2 3 3 2 2" xfId="1771" xr:uid="{00000000-0005-0000-0000-000065050000}"/>
    <cellStyle name="Ezres 2 3 3 2 2 2" xfId="2185" xr:uid="{00000000-0005-0000-0000-000066050000}"/>
    <cellStyle name="Ezres 2 3 3 2 3" xfId="1999" xr:uid="{00000000-0005-0000-0000-000067050000}"/>
    <cellStyle name="Ezres 2 3 3 3" xfId="1647" xr:uid="{00000000-0005-0000-0000-000068050000}"/>
    <cellStyle name="Ezres 2 3 3 3 2" xfId="1833" xr:uid="{00000000-0005-0000-0000-000069050000}"/>
    <cellStyle name="Ezres 2 3 3 3 2 2" xfId="2247" xr:uid="{00000000-0005-0000-0000-00006A050000}"/>
    <cellStyle name="Ezres 2 3 3 3 3" xfId="2061" xr:uid="{00000000-0005-0000-0000-00006B050000}"/>
    <cellStyle name="Ezres 2 3 3 4" xfId="1709" xr:uid="{00000000-0005-0000-0000-00006C050000}"/>
    <cellStyle name="Ezres 2 3 3 4 2" xfId="2123" xr:uid="{00000000-0005-0000-0000-00006D050000}"/>
    <cellStyle name="Ezres 2 3 3 5" xfId="1937" xr:uid="{00000000-0005-0000-0000-00006E050000}"/>
    <cellStyle name="Ezres 2 3 4" xfId="1554" xr:uid="{00000000-0005-0000-0000-00006F050000}"/>
    <cellStyle name="Ezres 2 3 4 2" xfId="1740" xr:uid="{00000000-0005-0000-0000-000070050000}"/>
    <cellStyle name="Ezres 2 3 4 2 2" xfId="2154" xr:uid="{00000000-0005-0000-0000-000071050000}"/>
    <cellStyle name="Ezres 2 3 4 3" xfId="1968" xr:uid="{00000000-0005-0000-0000-000072050000}"/>
    <cellStyle name="Ezres 2 3 5" xfId="1616" xr:uid="{00000000-0005-0000-0000-000073050000}"/>
    <cellStyle name="Ezres 2 3 5 2" xfId="1802" xr:uid="{00000000-0005-0000-0000-000074050000}"/>
    <cellStyle name="Ezres 2 3 5 2 2" xfId="2216" xr:uid="{00000000-0005-0000-0000-000075050000}"/>
    <cellStyle name="Ezres 2 3 5 3" xfId="2030" xr:uid="{00000000-0005-0000-0000-000076050000}"/>
    <cellStyle name="Ezres 2 3 6" xfId="1678" xr:uid="{00000000-0005-0000-0000-000077050000}"/>
    <cellStyle name="Ezres 2 3 6 2" xfId="2092" xr:uid="{00000000-0005-0000-0000-000078050000}"/>
    <cellStyle name="Ezres 2 3 7" xfId="1317" xr:uid="{00000000-0005-0000-0000-000079050000}"/>
    <cellStyle name="Ezres 2 3 7 2" xfId="1906" xr:uid="{00000000-0005-0000-0000-00007A050000}"/>
    <cellStyle name="Ezres 2 3 8" xfId="711" xr:uid="{00000000-0005-0000-0000-00007B050000}"/>
    <cellStyle name="Ezres 2 3 9" xfId="1864" xr:uid="{00000000-0005-0000-0000-00007C050000}"/>
    <cellStyle name="Ezres 2 4" xfId="483" xr:uid="{00000000-0005-0000-0000-00007D050000}"/>
    <cellStyle name="Ezres 2 4 2" xfId="1583" xr:uid="{00000000-0005-0000-0000-00007E050000}"/>
    <cellStyle name="Ezres 2 4 2 2" xfId="1769" xr:uid="{00000000-0005-0000-0000-00007F050000}"/>
    <cellStyle name="Ezres 2 4 2 2 2" xfId="2183" xr:uid="{00000000-0005-0000-0000-000080050000}"/>
    <cellStyle name="Ezres 2 4 2 3" xfId="1997" xr:uid="{00000000-0005-0000-0000-000081050000}"/>
    <cellStyle name="Ezres 2 4 3" xfId="1645" xr:uid="{00000000-0005-0000-0000-000082050000}"/>
    <cellStyle name="Ezres 2 4 3 2" xfId="1831" xr:uid="{00000000-0005-0000-0000-000083050000}"/>
    <cellStyle name="Ezres 2 4 3 2 2" xfId="2245" xr:uid="{00000000-0005-0000-0000-000084050000}"/>
    <cellStyle name="Ezres 2 4 3 3" xfId="2059" xr:uid="{00000000-0005-0000-0000-000085050000}"/>
    <cellStyle name="Ezres 2 4 4" xfId="1707" xr:uid="{00000000-0005-0000-0000-000086050000}"/>
    <cellStyle name="Ezres 2 4 4 2" xfId="2121" xr:uid="{00000000-0005-0000-0000-000087050000}"/>
    <cellStyle name="Ezres 2 4 5" xfId="1513" xr:uid="{00000000-0005-0000-0000-000088050000}"/>
    <cellStyle name="Ezres 2 4 5 2" xfId="1935" xr:uid="{00000000-0005-0000-0000-000089050000}"/>
    <cellStyle name="Ezres 2 4 6" xfId="949" xr:uid="{00000000-0005-0000-0000-00008A050000}"/>
    <cellStyle name="Ezres 2 4 7" xfId="1883" xr:uid="{00000000-0005-0000-0000-00008B050000}"/>
    <cellStyle name="Ezres 2 5" xfId="1552" xr:uid="{00000000-0005-0000-0000-00008C050000}"/>
    <cellStyle name="Ezres 2 5 2" xfId="1738" xr:uid="{00000000-0005-0000-0000-00008D050000}"/>
    <cellStyle name="Ezres 2 5 2 2" xfId="2152" xr:uid="{00000000-0005-0000-0000-00008E050000}"/>
    <cellStyle name="Ezres 2 5 3" xfId="1966" xr:uid="{00000000-0005-0000-0000-00008F050000}"/>
    <cellStyle name="Ezres 2 6" xfId="1614" xr:uid="{00000000-0005-0000-0000-000090050000}"/>
    <cellStyle name="Ezres 2 6 2" xfId="1800" xr:uid="{00000000-0005-0000-0000-000091050000}"/>
    <cellStyle name="Ezres 2 6 2 2" xfId="2214" xr:uid="{00000000-0005-0000-0000-000092050000}"/>
    <cellStyle name="Ezres 2 6 3" xfId="2028" xr:uid="{00000000-0005-0000-0000-000093050000}"/>
    <cellStyle name="Ezres 2 7" xfId="1676" xr:uid="{00000000-0005-0000-0000-000094050000}"/>
    <cellStyle name="Ezres 2 7 2" xfId="2090" xr:uid="{00000000-0005-0000-0000-000095050000}"/>
    <cellStyle name="Ezres 2 8" xfId="1315" xr:uid="{00000000-0005-0000-0000-000096050000}"/>
    <cellStyle name="Ezres 2 8 2" xfId="1904" xr:uid="{00000000-0005-0000-0000-000097050000}"/>
    <cellStyle name="Ezres 2 9" xfId="709" xr:uid="{00000000-0005-0000-0000-000098050000}"/>
    <cellStyle name="Ezres 3" xfId="438" xr:uid="{00000000-0005-0000-0000-000099050000}"/>
    <cellStyle name="Ezres 3 2" xfId="439" xr:uid="{00000000-0005-0000-0000-00009A050000}"/>
    <cellStyle name="Ezres 3 2 2" xfId="487" xr:uid="{00000000-0005-0000-0000-00009B050000}"/>
    <cellStyle name="Ezres 3 2 2 2" xfId="1588" xr:uid="{00000000-0005-0000-0000-00009C050000}"/>
    <cellStyle name="Ezres 3 2 2 2 2" xfId="1774" xr:uid="{00000000-0005-0000-0000-00009D050000}"/>
    <cellStyle name="Ezres 3 2 2 2 2 2" xfId="2188" xr:uid="{00000000-0005-0000-0000-00009E050000}"/>
    <cellStyle name="Ezres 3 2 2 2 3" xfId="2002" xr:uid="{00000000-0005-0000-0000-00009F050000}"/>
    <cellStyle name="Ezres 3 2 2 3" xfId="1650" xr:uid="{00000000-0005-0000-0000-0000A0050000}"/>
    <cellStyle name="Ezres 3 2 2 3 2" xfId="1836" xr:uid="{00000000-0005-0000-0000-0000A1050000}"/>
    <cellStyle name="Ezres 3 2 2 3 2 2" xfId="2250" xr:uid="{00000000-0005-0000-0000-0000A2050000}"/>
    <cellStyle name="Ezres 3 2 2 3 3" xfId="2064" xr:uid="{00000000-0005-0000-0000-0000A3050000}"/>
    <cellStyle name="Ezres 3 2 2 4" xfId="1712" xr:uid="{00000000-0005-0000-0000-0000A4050000}"/>
    <cellStyle name="Ezres 3 2 2 4 2" xfId="2126" xr:uid="{00000000-0005-0000-0000-0000A5050000}"/>
    <cellStyle name="Ezres 3 2 2 5" xfId="1518" xr:uid="{00000000-0005-0000-0000-0000A6050000}"/>
    <cellStyle name="Ezres 3 2 2 5 2" xfId="1940" xr:uid="{00000000-0005-0000-0000-0000A7050000}"/>
    <cellStyle name="Ezres 3 2 2 6" xfId="953" xr:uid="{00000000-0005-0000-0000-0000A8050000}"/>
    <cellStyle name="Ezres 3 2 2 7" xfId="1887" xr:uid="{00000000-0005-0000-0000-0000A9050000}"/>
    <cellStyle name="Ezres 3 2 3" xfId="1557" xr:uid="{00000000-0005-0000-0000-0000AA050000}"/>
    <cellStyle name="Ezres 3 2 3 2" xfId="1743" xr:uid="{00000000-0005-0000-0000-0000AB050000}"/>
    <cellStyle name="Ezres 3 2 3 2 2" xfId="2157" xr:uid="{00000000-0005-0000-0000-0000AC050000}"/>
    <cellStyle name="Ezres 3 2 3 3" xfId="1971" xr:uid="{00000000-0005-0000-0000-0000AD050000}"/>
    <cellStyle name="Ezres 3 2 4" xfId="1619" xr:uid="{00000000-0005-0000-0000-0000AE050000}"/>
    <cellStyle name="Ezres 3 2 4 2" xfId="1805" xr:uid="{00000000-0005-0000-0000-0000AF050000}"/>
    <cellStyle name="Ezres 3 2 4 2 2" xfId="2219" xr:uid="{00000000-0005-0000-0000-0000B0050000}"/>
    <cellStyle name="Ezres 3 2 4 3" xfId="2033" xr:uid="{00000000-0005-0000-0000-0000B1050000}"/>
    <cellStyle name="Ezres 3 2 5" xfId="1681" xr:uid="{00000000-0005-0000-0000-0000B2050000}"/>
    <cellStyle name="Ezres 3 2 5 2" xfId="2095" xr:uid="{00000000-0005-0000-0000-0000B3050000}"/>
    <cellStyle name="Ezres 3 2 6" xfId="1320" xr:uid="{00000000-0005-0000-0000-0000B4050000}"/>
    <cellStyle name="Ezres 3 2 6 2" xfId="1909" xr:uid="{00000000-0005-0000-0000-0000B5050000}"/>
    <cellStyle name="Ezres 3 2 7" xfId="713" xr:uid="{00000000-0005-0000-0000-0000B6050000}"/>
    <cellStyle name="Ezres 3 2 8" xfId="1866" xr:uid="{00000000-0005-0000-0000-0000B7050000}"/>
    <cellStyle name="Ezres 3 3" xfId="486" xr:uid="{00000000-0005-0000-0000-0000B8050000}"/>
    <cellStyle name="Ezres 3 3 2" xfId="1587" xr:uid="{00000000-0005-0000-0000-0000B9050000}"/>
    <cellStyle name="Ezres 3 3 2 2" xfId="1773" xr:uid="{00000000-0005-0000-0000-0000BA050000}"/>
    <cellStyle name="Ezres 3 3 2 2 2" xfId="2187" xr:uid="{00000000-0005-0000-0000-0000BB050000}"/>
    <cellStyle name="Ezres 3 3 2 3" xfId="2001" xr:uid="{00000000-0005-0000-0000-0000BC050000}"/>
    <cellStyle name="Ezres 3 3 3" xfId="1649" xr:uid="{00000000-0005-0000-0000-0000BD050000}"/>
    <cellStyle name="Ezres 3 3 3 2" xfId="1835" xr:uid="{00000000-0005-0000-0000-0000BE050000}"/>
    <cellStyle name="Ezres 3 3 3 2 2" xfId="2249" xr:uid="{00000000-0005-0000-0000-0000BF050000}"/>
    <cellStyle name="Ezres 3 3 3 3" xfId="2063" xr:uid="{00000000-0005-0000-0000-0000C0050000}"/>
    <cellStyle name="Ezres 3 3 4" xfId="1711" xr:uid="{00000000-0005-0000-0000-0000C1050000}"/>
    <cellStyle name="Ezres 3 3 4 2" xfId="2125" xr:uid="{00000000-0005-0000-0000-0000C2050000}"/>
    <cellStyle name="Ezres 3 3 5" xfId="1517" xr:uid="{00000000-0005-0000-0000-0000C3050000}"/>
    <cellStyle name="Ezres 3 3 5 2" xfId="1939" xr:uid="{00000000-0005-0000-0000-0000C4050000}"/>
    <cellStyle name="Ezres 3 3 6" xfId="952" xr:uid="{00000000-0005-0000-0000-0000C5050000}"/>
    <cellStyle name="Ezres 3 3 7" xfId="1886" xr:uid="{00000000-0005-0000-0000-0000C6050000}"/>
    <cellStyle name="Ezres 3 4" xfId="1556" xr:uid="{00000000-0005-0000-0000-0000C7050000}"/>
    <cellStyle name="Ezres 3 4 2" xfId="1742" xr:uid="{00000000-0005-0000-0000-0000C8050000}"/>
    <cellStyle name="Ezres 3 4 2 2" xfId="2156" xr:uid="{00000000-0005-0000-0000-0000C9050000}"/>
    <cellStyle name="Ezres 3 4 3" xfId="1970" xr:uid="{00000000-0005-0000-0000-0000CA050000}"/>
    <cellStyle name="Ezres 3 5" xfId="1618" xr:uid="{00000000-0005-0000-0000-0000CB050000}"/>
    <cellStyle name="Ezres 3 5 2" xfId="1804" xr:uid="{00000000-0005-0000-0000-0000CC050000}"/>
    <cellStyle name="Ezres 3 5 2 2" xfId="2218" xr:uid="{00000000-0005-0000-0000-0000CD050000}"/>
    <cellStyle name="Ezres 3 5 3" xfId="2032" xr:uid="{00000000-0005-0000-0000-0000CE050000}"/>
    <cellStyle name="Ezres 3 6" xfId="1680" xr:uid="{00000000-0005-0000-0000-0000CF050000}"/>
    <cellStyle name="Ezres 3 6 2" xfId="2094" xr:uid="{00000000-0005-0000-0000-0000D0050000}"/>
    <cellStyle name="Ezres 3 7" xfId="1319" xr:uid="{00000000-0005-0000-0000-0000D1050000}"/>
    <cellStyle name="Ezres 3 7 2" xfId="1908" xr:uid="{00000000-0005-0000-0000-0000D2050000}"/>
    <cellStyle name="Ezres 3 8" xfId="712" xr:uid="{00000000-0005-0000-0000-0000D3050000}"/>
    <cellStyle name="Ezres 3 9" xfId="1865" xr:uid="{00000000-0005-0000-0000-0000D4050000}"/>
    <cellStyle name="Ezres 4" xfId="440" xr:uid="{00000000-0005-0000-0000-0000D5050000}"/>
    <cellStyle name="Ezres 4 2" xfId="441" xr:uid="{00000000-0005-0000-0000-0000D6050000}"/>
    <cellStyle name="Ezres 4 2 2" xfId="489" xr:uid="{00000000-0005-0000-0000-0000D7050000}"/>
    <cellStyle name="Ezres 4 2 2 2" xfId="1775" xr:uid="{00000000-0005-0000-0000-0000D8050000}"/>
    <cellStyle name="Ezres 4 2 2 2 2" xfId="2189" xr:uid="{00000000-0005-0000-0000-0000D9050000}"/>
    <cellStyle name="Ezres 4 2 2 3" xfId="1589" xr:uid="{00000000-0005-0000-0000-0000DA050000}"/>
    <cellStyle name="Ezres 4 2 2 3 2" xfId="2003" xr:uid="{00000000-0005-0000-0000-0000DB050000}"/>
    <cellStyle name="Ezres 4 2 2 4" xfId="955" xr:uid="{00000000-0005-0000-0000-0000DC050000}"/>
    <cellStyle name="Ezres 4 2 2 5" xfId="1889" xr:uid="{00000000-0005-0000-0000-0000DD050000}"/>
    <cellStyle name="Ezres 4 2 3" xfId="1651" xr:uid="{00000000-0005-0000-0000-0000DE050000}"/>
    <cellStyle name="Ezres 4 2 3 2" xfId="1837" xr:uid="{00000000-0005-0000-0000-0000DF050000}"/>
    <cellStyle name="Ezres 4 2 3 2 2" xfId="2251" xr:uid="{00000000-0005-0000-0000-0000E0050000}"/>
    <cellStyle name="Ezres 4 2 3 3" xfId="2065" xr:uid="{00000000-0005-0000-0000-0000E1050000}"/>
    <cellStyle name="Ezres 4 2 4" xfId="1713" xr:uid="{00000000-0005-0000-0000-0000E2050000}"/>
    <cellStyle name="Ezres 4 2 4 2" xfId="2127" xr:uid="{00000000-0005-0000-0000-0000E3050000}"/>
    <cellStyle name="Ezres 4 2 5" xfId="1519" xr:uid="{00000000-0005-0000-0000-0000E4050000}"/>
    <cellStyle name="Ezres 4 2 5 2" xfId="1941" xr:uid="{00000000-0005-0000-0000-0000E5050000}"/>
    <cellStyle name="Ezres 4 2 6" xfId="715" xr:uid="{00000000-0005-0000-0000-0000E6050000}"/>
    <cellStyle name="Ezres 4 2 7" xfId="1868" xr:uid="{00000000-0005-0000-0000-0000E7050000}"/>
    <cellStyle name="Ezres 4 3" xfId="488" xr:uid="{00000000-0005-0000-0000-0000E8050000}"/>
    <cellStyle name="Ezres 4 3 2" xfId="1744" xr:uid="{00000000-0005-0000-0000-0000E9050000}"/>
    <cellStyle name="Ezres 4 3 2 2" xfId="2158" xr:uid="{00000000-0005-0000-0000-0000EA050000}"/>
    <cellStyle name="Ezres 4 3 3" xfId="1558" xr:uid="{00000000-0005-0000-0000-0000EB050000}"/>
    <cellStyle name="Ezres 4 3 3 2" xfId="1972" xr:uid="{00000000-0005-0000-0000-0000EC050000}"/>
    <cellStyle name="Ezres 4 3 4" xfId="954" xr:uid="{00000000-0005-0000-0000-0000ED050000}"/>
    <cellStyle name="Ezres 4 3 5" xfId="1888" xr:uid="{00000000-0005-0000-0000-0000EE050000}"/>
    <cellStyle name="Ezres 4 4" xfId="1620" xr:uid="{00000000-0005-0000-0000-0000EF050000}"/>
    <cellStyle name="Ezres 4 4 2" xfId="1806" xr:uid="{00000000-0005-0000-0000-0000F0050000}"/>
    <cellStyle name="Ezres 4 4 2 2" xfId="2220" xr:uid="{00000000-0005-0000-0000-0000F1050000}"/>
    <cellStyle name="Ezres 4 4 3" xfId="2034" xr:uid="{00000000-0005-0000-0000-0000F2050000}"/>
    <cellStyle name="Ezres 4 5" xfId="1682" xr:uid="{00000000-0005-0000-0000-0000F3050000}"/>
    <cellStyle name="Ezres 4 5 2" xfId="2096" xr:uid="{00000000-0005-0000-0000-0000F4050000}"/>
    <cellStyle name="Ezres 4 6" xfId="1321" xr:uid="{00000000-0005-0000-0000-0000F5050000}"/>
    <cellStyle name="Ezres 4 6 2" xfId="1910" xr:uid="{00000000-0005-0000-0000-0000F6050000}"/>
    <cellStyle name="Ezres 4 7" xfId="714" xr:uid="{00000000-0005-0000-0000-0000F7050000}"/>
    <cellStyle name="Ezres 4 8" xfId="1867" xr:uid="{00000000-0005-0000-0000-0000F8050000}"/>
    <cellStyle name="Ezres 5" xfId="442" xr:uid="{00000000-0005-0000-0000-0000F9050000}"/>
    <cellStyle name="Ezres 5 2" xfId="490" xr:uid="{00000000-0005-0000-0000-0000FA050000}"/>
    <cellStyle name="Ezres 5 2 2" xfId="1521" xr:uid="{00000000-0005-0000-0000-0000FB050000}"/>
    <cellStyle name="Ezres 5 2 2 2" xfId="1591" xr:uid="{00000000-0005-0000-0000-0000FC050000}"/>
    <cellStyle name="Ezres 5 2 2 2 2" xfId="1777" xr:uid="{00000000-0005-0000-0000-0000FD050000}"/>
    <cellStyle name="Ezres 5 2 2 2 2 2" xfId="2191" xr:uid="{00000000-0005-0000-0000-0000FE050000}"/>
    <cellStyle name="Ezres 5 2 2 2 3" xfId="2005" xr:uid="{00000000-0005-0000-0000-0000FF050000}"/>
    <cellStyle name="Ezres 5 2 2 3" xfId="1653" xr:uid="{00000000-0005-0000-0000-000000060000}"/>
    <cellStyle name="Ezres 5 2 2 3 2" xfId="1839" xr:uid="{00000000-0005-0000-0000-000001060000}"/>
    <cellStyle name="Ezres 5 2 2 3 2 2" xfId="2253" xr:uid="{00000000-0005-0000-0000-000002060000}"/>
    <cellStyle name="Ezres 5 2 2 3 3" xfId="2067" xr:uid="{00000000-0005-0000-0000-000003060000}"/>
    <cellStyle name="Ezres 5 2 2 4" xfId="1715" xr:uid="{00000000-0005-0000-0000-000004060000}"/>
    <cellStyle name="Ezres 5 2 2 4 2" xfId="2129" xr:uid="{00000000-0005-0000-0000-000005060000}"/>
    <cellStyle name="Ezres 5 2 2 5" xfId="1943" xr:uid="{00000000-0005-0000-0000-000006060000}"/>
    <cellStyle name="Ezres 5 2 3" xfId="1560" xr:uid="{00000000-0005-0000-0000-000007060000}"/>
    <cellStyle name="Ezres 5 2 3 2" xfId="1746" xr:uid="{00000000-0005-0000-0000-000008060000}"/>
    <cellStyle name="Ezres 5 2 3 2 2" xfId="2160" xr:uid="{00000000-0005-0000-0000-000009060000}"/>
    <cellStyle name="Ezres 5 2 3 3" xfId="1974" xr:uid="{00000000-0005-0000-0000-00000A060000}"/>
    <cellStyle name="Ezres 5 2 4" xfId="1622" xr:uid="{00000000-0005-0000-0000-00000B060000}"/>
    <cellStyle name="Ezres 5 2 4 2" xfId="1808" xr:uid="{00000000-0005-0000-0000-00000C060000}"/>
    <cellStyle name="Ezres 5 2 4 2 2" xfId="2222" xr:uid="{00000000-0005-0000-0000-00000D060000}"/>
    <cellStyle name="Ezres 5 2 4 3" xfId="2036" xr:uid="{00000000-0005-0000-0000-00000E060000}"/>
    <cellStyle name="Ezres 5 2 5" xfId="1684" xr:uid="{00000000-0005-0000-0000-00000F060000}"/>
    <cellStyle name="Ezres 5 2 5 2" xfId="2098" xr:uid="{00000000-0005-0000-0000-000010060000}"/>
    <cellStyle name="Ezres 5 2 6" xfId="1323" xr:uid="{00000000-0005-0000-0000-000011060000}"/>
    <cellStyle name="Ezres 5 2 6 2" xfId="1912" xr:uid="{00000000-0005-0000-0000-000012060000}"/>
    <cellStyle name="Ezres 5 2 7" xfId="956" xr:uid="{00000000-0005-0000-0000-000013060000}"/>
    <cellStyle name="Ezres 5 2 8" xfId="1890" xr:uid="{00000000-0005-0000-0000-000014060000}"/>
    <cellStyle name="Ezres 5 3" xfId="1520" xr:uid="{00000000-0005-0000-0000-000015060000}"/>
    <cellStyle name="Ezres 5 3 2" xfId="1590" xr:uid="{00000000-0005-0000-0000-000016060000}"/>
    <cellStyle name="Ezres 5 3 2 2" xfId="1776" xr:uid="{00000000-0005-0000-0000-000017060000}"/>
    <cellStyle name="Ezres 5 3 2 2 2" xfId="2190" xr:uid="{00000000-0005-0000-0000-000018060000}"/>
    <cellStyle name="Ezres 5 3 2 3" xfId="2004" xr:uid="{00000000-0005-0000-0000-000019060000}"/>
    <cellStyle name="Ezres 5 3 3" xfId="1652" xr:uid="{00000000-0005-0000-0000-00001A060000}"/>
    <cellStyle name="Ezres 5 3 3 2" xfId="1838" xr:uid="{00000000-0005-0000-0000-00001B060000}"/>
    <cellStyle name="Ezres 5 3 3 2 2" xfId="2252" xr:uid="{00000000-0005-0000-0000-00001C060000}"/>
    <cellStyle name="Ezres 5 3 3 3" xfId="2066" xr:uid="{00000000-0005-0000-0000-00001D060000}"/>
    <cellStyle name="Ezres 5 3 4" xfId="1714" xr:uid="{00000000-0005-0000-0000-00001E060000}"/>
    <cellStyle name="Ezres 5 3 4 2" xfId="2128" xr:uid="{00000000-0005-0000-0000-00001F060000}"/>
    <cellStyle name="Ezres 5 3 5" xfId="1942" xr:uid="{00000000-0005-0000-0000-000020060000}"/>
    <cellStyle name="Ezres 5 4" xfId="1559" xr:uid="{00000000-0005-0000-0000-000021060000}"/>
    <cellStyle name="Ezres 5 4 2" xfId="1745" xr:uid="{00000000-0005-0000-0000-000022060000}"/>
    <cellStyle name="Ezres 5 4 2 2" xfId="2159" xr:uid="{00000000-0005-0000-0000-000023060000}"/>
    <cellStyle name="Ezres 5 4 3" xfId="1973" xr:uid="{00000000-0005-0000-0000-000024060000}"/>
    <cellStyle name="Ezres 5 5" xfId="1621" xr:uid="{00000000-0005-0000-0000-000025060000}"/>
    <cellStyle name="Ezres 5 5 2" xfId="1807" xr:uid="{00000000-0005-0000-0000-000026060000}"/>
    <cellStyle name="Ezres 5 5 2 2" xfId="2221" xr:uid="{00000000-0005-0000-0000-000027060000}"/>
    <cellStyle name="Ezres 5 5 3" xfId="2035" xr:uid="{00000000-0005-0000-0000-000028060000}"/>
    <cellStyle name="Ezres 5 6" xfId="1683" xr:uid="{00000000-0005-0000-0000-000029060000}"/>
    <cellStyle name="Ezres 5 6 2" xfId="2097" xr:uid="{00000000-0005-0000-0000-00002A060000}"/>
    <cellStyle name="Ezres 5 7" xfId="1322" xr:uid="{00000000-0005-0000-0000-00002B060000}"/>
    <cellStyle name="Ezres 5 7 2" xfId="1911" xr:uid="{00000000-0005-0000-0000-00002C060000}"/>
    <cellStyle name="Ezres 5 8" xfId="716" xr:uid="{00000000-0005-0000-0000-00002D060000}"/>
    <cellStyle name="Ezres 5 9" xfId="1869" xr:uid="{00000000-0005-0000-0000-00002E060000}"/>
    <cellStyle name="Ezres 6" xfId="443" xr:uid="{00000000-0005-0000-0000-00002F060000}"/>
    <cellStyle name="Ezres 6 2" xfId="491" xr:uid="{00000000-0005-0000-0000-000030060000}"/>
    <cellStyle name="Ezres 6 2 2" xfId="1523" xr:uid="{00000000-0005-0000-0000-000031060000}"/>
    <cellStyle name="Ezres 6 2 2 2" xfId="1593" xr:uid="{00000000-0005-0000-0000-000032060000}"/>
    <cellStyle name="Ezres 6 2 2 2 2" xfId="1779" xr:uid="{00000000-0005-0000-0000-000033060000}"/>
    <cellStyle name="Ezres 6 2 2 2 2 2" xfId="2193" xr:uid="{00000000-0005-0000-0000-000034060000}"/>
    <cellStyle name="Ezres 6 2 2 2 3" xfId="2007" xr:uid="{00000000-0005-0000-0000-000035060000}"/>
    <cellStyle name="Ezres 6 2 2 3" xfId="1655" xr:uid="{00000000-0005-0000-0000-000036060000}"/>
    <cellStyle name="Ezres 6 2 2 3 2" xfId="1841" xr:uid="{00000000-0005-0000-0000-000037060000}"/>
    <cellStyle name="Ezres 6 2 2 3 2 2" xfId="2255" xr:uid="{00000000-0005-0000-0000-000038060000}"/>
    <cellStyle name="Ezres 6 2 2 3 3" xfId="2069" xr:uid="{00000000-0005-0000-0000-000039060000}"/>
    <cellStyle name="Ezres 6 2 2 4" xfId="1717" xr:uid="{00000000-0005-0000-0000-00003A060000}"/>
    <cellStyle name="Ezres 6 2 2 4 2" xfId="2131" xr:uid="{00000000-0005-0000-0000-00003B060000}"/>
    <cellStyle name="Ezres 6 2 2 5" xfId="1945" xr:uid="{00000000-0005-0000-0000-00003C060000}"/>
    <cellStyle name="Ezres 6 2 3" xfId="1562" xr:uid="{00000000-0005-0000-0000-00003D060000}"/>
    <cellStyle name="Ezres 6 2 3 2" xfId="1748" xr:uid="{00000000-0005-0000-0000-00003E060000}"/>
    <cellStyle name="Ezres 6 2 3 2 2" xfId="2162" xr:uid="{00000000-0005-0000-0000-00003F060000}"/>
    <cellStyle name="Ezres 6 2 3 3" xfId="1976" xr:uid="{00000000-0005-0000-0000-000040060000}"/>
    <cellStyle name="Ezres 6 2 4" xfId="1624" xr:uid="{00000000-0005-0000-0000-000041060000}"/>
    <cellStyle name="Ezres 6 2 4 2" xfId="1810" xr:uid="{00000000-0005-0000-0000-000042060000}"/>
    <cellStyle name="Ezres 6 2 4 2 2" xfId="2224" xr:uid="{00000000-0005-0000-0000-000043060000}"/>
    <cellStyle name="Ezres 6 2 4 3" xfId="2038" xr:uid="{00000000-0005-0000-0000-000044060000}"/>
    <cellStyle name="Ezres 6 2 5" xfId="1686" xr:uid="{00000000-0005-0000-0000-000045060000}"/>
    <cellStyle name="Ezres 6 2 5 2" xfId="2100" xr:uid="{00000000-0005-0000-0000-000046060000}"/>
    <cellStyle name="Ezres 6 2 6" xfId="1325" xr:uid="{00000000-0005-0000-0000-000047060000}"/>
    <cellStyle name="Ezres 6 2 6 2" xfId="1914" xr:uid="{00000000-0005-0000-0000-000048060000}"/>
    <cellStyle name="Ezres 6 2 7" xfId="957" xr:uid="{00000000-0005-0000-0000-000049060000}"/>
    <cellStyle name="Ezres 6 2 8" xfId="1891" xr:uid="{00000000-0005-0000-0000-00004A060000}"/>
    <cellStyle name="Ezres 6 3" xfId="1522" xr:uid="{00000000-0005-0000-0000-00004B060000}"/>
    <cellStyle name="Ezres 6 3 2" xfId="1592" xr:uid="{00000000-0005-0000-0000-00004C060000}"/>
    <cellStyle name="Ezres 6 3 2 2" xfId="1778" xr:uid="{00000000-0005-0000-0000-00004D060000}"/>
    <cellStyle name="Ezres 6 3 2 2 2" xfId="2192" xr:uid="{00000000-0005-0000-0000-00004E060000}"/>
    <cellStyle name="Ezres 6 3 2 3" xfId="2006" xr:uid="{00000000-0005-0000-0000-00004F060000}"/>
    <cellStyle name="Ezres 6 3 3" xfId="1654" xr:uid="{00000000-0005-0000-0000-000050060000}"/>
    <cellStyle name="Ezres 6 3 3 2" xfId="1840" xr:uid="{00000000-0005-0000-0000-000051060000}"/>
    <cellStyle name="Ezres 6 3 3 2 2" xfId="2254" xr:uid="{00000000-0005-0000-0000-000052060000}"/>
    <cellStyle name="Ezres 6 3 3 3" xfId="2068" xr:uid="{00000000-0005-0000-0000-000053060000}"/>
    <cellStyle name="Ezres 6 3 4" xfId="1716" xr:uid="{00000000-0005-0000-0000-000054060000}"/>
    <cellStyle name="Ezres 6 3 4 2" xfId="2130" xr:uid="{00000000-0005-0000-0000-000055060000}"/>
    <cellStyle name="Ezres 6 3 5" xfId="1944" xr:uid="{00000000-0005-0000-0000-000056060000}"/>
    <cellStyle name="Ezres 6 4" xfId="1561" xr:uid="{00000000-0005-0000-0000-000057060000}"/>
    <cellStyle name="Ezres 6 4 2" xfId="1747" xr:uid="{00000000-0005-0000-0000-000058060000}"/>
    <cellStyle name="Ezres 6 4 2 2" xfId="2161" xr:uid="{00000000-0005-0000-0000-000059060000}"/>
    <cellStyle name="Ezres 6 4 3" xfId="1975" xr:uid="{00000000-0005-0000-0000-00005A060000}"/>
    <cellStyle name="Ezres 6 5" xfId="1623" xr:uid="{00000000-0005-0000-0000-00005B060000}"/>
    <cellStyle name="Ezres 6 5 2" xfId="1809" xr:uid="{00000000-0005-0000-0000-00005C060000}"/>
    <cellStyle name="Ezres 6 5 2 2" xfId="2223" xr:uid="{00000000-0005-0000-0000-00005D060000}"/>
    <cellStyle name="Ezres 6 5 3" xfId="2037" xr:uid="{00000000-0005-0000-0000-00005E060000}"/>
    <cellStyle name="Ezres 6 6" xfId="1685" xr:uid="{00000000-0005-0000-0000-00005F060000}"/>
    <cellStyle name="Ezres 6 6 2" xfId="2099" xr:uid="{00000000-0005-0000-0000-000060060000}"/>
    <cellStyle name="Ezres 6 7" xfId="1324" xr:uid="{00000000-0005-0000-0000-000061060000}"/>
    <cellStyle name="Ezres 6 7 2" xfId="1913" xr:uid="{00000000-0005-0000-0000-000062060000}"/>
    <cellStyle name="Ezres 6 8" xfId="717" xr:uid="{00000000-0005-0000-0000-000063060000}"/>
    <cellStyle name="Ezres 6 9" xfId="1870" xr:uid="{00000000-0005-0000-0000-000064060000}"/>
    <cellStyle name="Ezres 7" xfId="444" xr:uid="{00000000-0005-0000-0000-000065060000}"/>
    <cellStyle name="Ezres 7 2" xfId="492" xr:uid="{00000000-0005-0000-0000-000066060000}"/>
    <cellStyle name="Ezres 7 2 2" xfId="1594" xr:uid="{00000000-0005-0000-0000-000067060000}"/>
    <cellStyle name="Ezres 7 2 2 2" xfId="1780" xr:uid="{00000000-0005-0000-0000-000068060000}"/>
    <cellStyle name="Ezres 7 2 2 2 2" xfId="2194" xr:uid="{00000000-0005-0000-0000-000069060000}"/>
    <cellStyle name="Ezres 7 2 2 3" xfId="2008" xr:uid="{00000000-0005-0000-0000-00006A060000}"/>
    <cellStyle name="Ezres 7 2 3" xfId="1656" xr:uid="{00000000-0005-0000-0000-00006B060000}"/>
    <cellStyle name="Ezres 7 2 3 2" xfId="1842" xr:uid="{00000000-0005-0000-0000-00006C060000}"/>
    <cellStyle name="Ezres 7 2 3 2 2" xfId="2256" xr:uid="{00000000-0005-0000-0000-00006D060000}"/>
    <cellStyle name="Ezres 7 2 3 3" xfId="2070" xr:uid="{00000000-0005-0000-0000-00006E060000}"/>
    <cellStyle name="Ezres 7 2 4" xfId="1718" xr:uid="{00000000-0005-0000-0000-00006F060000}"/>
    <cellStyle name="Ezres 7 2 4 2" xfId="2132" xr:uid="{00000000-0005-0000-0000-000070060000}"/>
    <cellStyle name="Ezres 7 2 5" xfId="1524" xr:uid="{00000000-0005-0000-0000-000071060000}"/>
    <cellStyle name="Ezres 7 2 5 2" xfId="1946" xr:uid="{00000000-0005-0000-0000-000072060000}"/>
    <cellStyle name="Ezres 7 2 6" xfId="958" xr:uid="{00000000-0005-0000-0000-000073060000}"/>
    <cellStyle name="Ezres 7 2 7" xfId="1892" xr:uid="{00000000-0005-0000-0000-000074060000}"/>
    <cellStyle name="Ezres 7 3" xfId="1563" xr:uid="{00000000-0005-0000-0000-000075060000}"/>
    <cellStyle name="Ezres 7 3 2" xfId="1749" xr:uid="{00000000-0005-0000-0000-000076060000}"/>
    <cellStyle name="Ezres 7 3 2 2" xfId="2163" xr:uid="{00000000-0005-0000-0000-000077060000}"/>
    <cellStyle name="Ezres 7 3 3" xfId="1977" xr:uid="{00000000-0005-0000-0000-000078060000}"/>
    <cellStyle name="Ezres 7 4" xfId="1625" xr:uid="{00000000-0005-0000-0000-000079060000}"/>
    <cellStyle name="Ezres 7 4 2" xfId="1811" xr:uid="{00000000-0005-0000-0000-00007A060000}"/>
    <cellStyle name="Ezres 7 4 2 2" xfId="2225" xr:uid="{00000000-0005-0000-0000-00007B060000}"/>
    <cellStyle name="Ezres 7 4 3" xfId="2039" xr:uid="{00000000-0005-0000-0000-00007C060000}"/>
    <cellStyle name="Ezres 7 5" xfId="1687" xr:uid="{00000000-0005-0000-0000-00007D060000}"/>
    <cellStyle name="Ezres 7 5 2" xfId="2101" xr:uid="{00000000-0005-0000-0000-00007E060000}"/>
    <cellStyle name="Ezres 7 6" xfId="1326" xr:uid="{00000000-0005-0000-0000-00007F060000}"/>
    <cellStyle name="Ezres 7 6 2" xfId="1915" xr:uid="{00000000-0005-0000-0000-000080060000}"/>
    <cellStyle name="Ezres 7 7" xfId="718" xr:uid="{00000000-0005-0000-0000-000081060000}"/>
    <cellStyle name="Ezres 7 8" xfId="1871" xr:uid="{00000000-0005-0000-0000-000082060000}"/>
    <cellStyle name="Ezres 8" xfId="445" xr:uid="{00000000-0005-0000-0000-000083060000}"/>
    <cellStyle name="Ezres 8 2" xfId="494" xr:uid="{00000000-0005-0000-0000-000084060000}"/>
    <cellStyle name="Ezres 8 2 2" xfId="960" xr:uid="{00000000-0005-0000-0000-000085060000}"/>
    <cellStyle name="Ezres 8 2 2 2" xfId="1768" xr:uid="{00000000-0005-0000-0000-000086060000}"/>
    <cellStyle name="Ezres 8 2 2 2 2" xfId="2182" xr:uid="{00000000-0005-0000-0000-000087060000}"/>
    <cellStyle name="Ezres 8 2 2 3" xfId="1894" xr:uid="{00000000-0005-0000-0000-000088060000}"/>
    <cellStyle name="Ezres 8 2 3" xfId="1582" xr:uid="{00000000-0005-0000-0000-000089060000}"/>
    <cellStyle name="Ezres 8 2 3 2" xfId="1996" xr:uid="{00000000-0005-0000-0000-00008A060000}"/>
    <cellStyle name="Ezres 8 2 4" xfId="720" xr:uid="{00000000-0005-0000-0000-00008B060000}"/>
    <cellStyle name="Ezres 8 2 5" xfId="1873" xr:uid="{00000000-0005-0000-0000-00008C060000}"/>
    <cellStyle name="Ezres 8 3" xfId="493" xr:uid="{00000000-0005-0000-0000-00008D060000}"/>
    <cellStyle name="Ezres 8 3 2" xfId="1830" xr:uid="{00000000-0005-0000-0000-00008E060000}"/>
    <cellStyle name="Ezres 8 3 2 2" xfId="2244" xr:uid="{00000000-0005-0000-0000-00008F060000}"/>
    <cellStyle name="Ezres 8 3 3" xfId="1644" xr:uid="{00000000-0005-0000-0000-000090060000}"/>
    <cellStyle name="Ezres 8 3 3 2" xfId="2058" xr:uid="{00000000-0005-0000-0000-000091060000}"/>
    <cellStyle name="Ezres 8 3 4" xfId="959" xr:uid="{00000000-0005-0000-0000-000092060000}"/>
    <cellStyle name="Ezres 8 3 5" xfId="1893" xr:uid="{00000000-0005-0000-0000-000093060000}"/>
    <cellStyle name="Ezres 8 4" xfId="1706" xr:uid="{00000000-0005-0000-0000-000094060000}"/>
    <cellStyle name="Ezres 8 4 2" xfId="2120" xr:uid="{00000000-0005-0000-0000-000095060000}"/>
    <cellStyle name="Ezres 8 5" xfId="1512" xr:uid="{00000000-0005-0000-0000-000096060000}"/>
    <cellStyle name="Ezres 8 5 2" xfId="1934" xr:uid="{00000000-0005-0000-0000-000097060000}"/>
    <cellStyle name="Ezres 8 6" xfId="719" xr:uid="{00000000-0005-0000-0000-000098060000}"/>
    <cellStyle name="Ezres 8 7" xfId="1872" xr:uid="{00000000-0005-0000-0000-000099060000}"/>
    <cellStyle name="Ezres 9" xfId="482" xr:uid="{00000000-0005-0000-0000-00009A060000}"/>
    <cellStyle name="Ezres 9 2" xfId="1737" xr:uid="{00000000-0005-0000-0000-00009B060000}"/>
    <cellStyle name="Ezres 9 2 2" xfId="2151" xr:uid="{00000000-0005-0000-0000-00009C060000}"/>
    <cellStyle name="Ezres 9 3" xfId="1551" xr:uid="{00000000-0005-0000-0000-00009D060000}"/>
    <cellStyle name="Ezres 9 3 2" xfId="1965" xr:uid="{00000000-0005-0000-0000-00009E060000}"/>
    <cellStyle name="Ezres 9 4" xfId="948" xr:uid="{00000000-0005-0000-0000-00009F060000}"/>
    <cellStyle name="Ezres 9 5" xfId="1882" xr:uid="{00000000-0005-0000-0000-0000A0060000}"/>
    <cellStyle name="Good" xfId="1327" xr:uid="{00000000-0005-0000-0000-0000A1060000}"/>
    <cellStyle name="Heading 1" xfId="1328" xr:uid="{00000000-0005-0000-0000-0000A2060000}"/>
    <cellStyle name="Heading 2" xfId="1329" xr:uid="{00000000-0005-0000-0000-0000A3060000}"/>
    <cellStyle name="Heading 3" xfId="1330" xr:uid="{00000000-0005-0000-0000-0000A4060000}"/>
    <cellStyle name="Heading 4" xfId="1331" xr:uid="{00000000-0005-0000-0000-0000A5060000}"/>
    <cellStyle name="Input" xfId="1332" xr:uid="{00000000-0005-0000-0000-0000A6060000}"/>
    <cellStyle name="Linked Cell" xfId="1333" xr:uid="{00000000-0005-0000-0000-0000A7060000}"/>
    <cellStyle name="Neutral" xfId="1334" xr:uid="{00000000-0005-0000-0000-0000A8060000}"/>
    <cellStyle name="Normál" xfId="0" builtinId="0"/>
    <cellStyle name="Normál 2" xfId="446" xr:uid="{00000000-0005-0000-0000-0000AA060000}"/>
    <cellStyle name="Normál 2 2" xfId="447" xr:uid="{00000000-0005-0000-0000-0000AB060000}"/>
    <cellStyle name="Normál 2 2 2" xfId="448" xr:uid="{00000000-0005-0000-0000-0000AC060000}"/>
    <cellStyle name="Normál 2 2 2 2" xfId="962" xr:uid="{00000000-0005-0000-0000-0000AD060000}"/>
    <cellStyle name="Normál 2 2 2 3" xfId="722" xr:uid="{00000000-0005-0000-0000-0000AE060000}"/>
    <cellStyle name="Normál 2 2 3" xfId="1335" xr:uid="{00000000-0005-0000-0000-0000AF060000}"/>
    <cellStyle name="Normál 2 3" xfId="449" xr:uid="{00000000-0005-0000-0000-0000B0060000}"/>
    <cellStyle name="Normál 2 3 2" xfId="495" xr:uid="{00000000-0005-0000-0000-0000B1060000}"/>
    <cellStyle name="Normál 2 3 2 2" xfId="1526" xr:uid="{00000000-0005-0000-0000-0000B2060000}"/>
    <cellStyle name="Normál 2 3 2 3" xfId="963" xr:uid="{00000000-0005-0000-0000-0000B3060000}"/>
    <cellStyle name="Normál 2 3 2 4" xfId="1895" xr:uid="{00000000-0005-0000-0000-0000B4060000}"/>
    <cellStyle name="Normál 2 3 3" xfId="1336" xr:uid="{00000000-0005-0000-0000-0000B5060000}"/>
    <cellStyle name="Normál 2 3 4" xfId="723" xr:uid="{00000000-0005-0000-0000-0000B6060000}"/>
    <cellStyle name="Normál 2 3 5" xfId="1874" xr:uid="{00000000-0005-0000-0000-0000B7060000}"/>
    <cellStyle name="Normál 2 4" xfId="961" xr:uid="{00000000-0005-0000-0000-0000B8060000}"/>
    <cellStyle name="Normál 2 4 2" xfId="1337" xr:uid="{00000000-0005-0000-0000-0000B9060000}"/>
    <cellStyle name="Normál 2 5" xfId="1525" xr:uid="{00000000-0005-0000-0000-0000BA060000}"/>
    <cellStyle name="Normál 2 6" xfId="721" xr:uid="{00000000-0005-0000-0000-0000BB060000}"/>
    <cellStyle name="Normál 2_melléklet_3_kiadás_9000_121221_penzugy" xfId="450" xr:uid="{00000000-0005-0000-0000-0000BC060000}"/>
    <cellStyle name="Normál 3" xfId="451" xr:uid="{00000000-0005-0000-0000-0000BD060000}"/>
    <cellStyle name="Normál 3 2" xfId="452" xr:uid="{00000000-0005-0000-0000-0000BE060000}"/>
    <cellStyle name="Normál 3 2 2" xfId="964" xr:uid="{00000000-0005-0000-0000-0000BF060000}"/>
    <cellStyle name="Normál 3 2 3" xfId="724" xr:uid="{00000000-0005-0000-0000-0000C0060000}"/>
    <cellStyle name="Normál 3 3" xfId="1338" xr:uid="{00000000-0005-0000-0000-0000C1060000}"/>
    <cellStyle name="Normál 4" xfId="453" xr:uid="{00000000-0005-0000-0000-0000C2060000}"/>
    <cellStyle name="Normál 4 2" xfId="454" xr:uid="{00000000-0005-0000-0000-0000C3060000}"/>
    <cellStyle name="Normál 4 2 2" xfId="966" xr:uid="{00000000-0005-0000-0000-0000C4060000}"/>
    <cellStyle name="Normál 4 2 3" xfId="726" xr:uid="{00000000-0005-0000-0000-0000C5060000}"/>
    <cellStyle name="Normál 4 3" xfId="455" xr:uid="{00000000-0005-0000-0000-0000C6060000}"/>
    <cellStyle name="Normál 4 4" xfId="965" xr:uid="{00000000-0005-0000-0000-0000C7060000}"/>
    <cellStyle name="Normál 4 5" xfId="725" xr:uid="{00000000-0005-0000-0000-0000C8060000}"/>
    <cellStyle name="Normál 5" xfId="456" xr:uid="{00000000-0005-0000-0000-0000C9060000}"/>
    <cellStyle name="Normál 5 2" xfId="457" xr:uid="{00000000-0005-0000-0000-0000CA060000}"/>
    <cellStyle name="Normál 5 2 2" xfId="967" xr:uid="{00000000-0005-0000-0000-0000CB060000}"/>
    <cellStyle name="Normál 5 2 3" xfId="727" xr:uid="{00000000-0005-0000-0000-0000CC060000}"/>
    <cellStyle name="Normál 5 3" xfId="1527" xr:uid="{00000000-0005-0000-0000-0000CD060000}"/>
    <cellStyle name="Normál 6" xfId="458" xr:uid="{00000000-0005-0000-0000-0000CE060000}"/>
    <cellStyle name="Normál 6 2" xfId="459" xr:uid="{00000000-0005-0000-0000-0000CF060000}"/>
    <cellStyle name="Normál 6 2 2" xfId="968" xr:uid="{00000000-0005-0000-0000-0000D0060000}"/>
    <cellStyle name="Normál 6 2 3" xfId="1340" xr:uid="{00000000-0005-0000-0000-0000D1060000}"/>
    <cellStyle name="Normál 6 2 4" xfId="728" xr:uid="{00000000-0005-0000-0000-0000D2060000}"/>
    <cellStyle name="Normál 6 3" xfId="1339" xr:uid="{00000000-0005-0000-0000-0000D3060000}"/>
    <cellStyle name="Normál 7" xfId="460" xr:uid="{00000000-0005-0000-0000-0000D4060000}"/>
    <cellStyle name="Normál 7 2" xfId="461" xr:uid="{00000000-0005-0000-0000-0000D5060000}"/>
    <cellStyle name="Normál 7 3" xfId="1368" xr:uid="{00000000-0005-0000-0000-0000D6060000}"/>
    <cellStyle name="Normál 8" xfId="462" xr:uid="{00000000-0005-0000-0000-0000D7060000}"/>
    <cellStyle name="Normál 8 2" xfId="463" xr:uid="{00000000-0005-0000-0000-0000D8060000}"/>
    <cellStyle name="Normál 8 2 2" xfId="969" xr:uid="{00000000-0005-0000-0000-0000D9060000}"/>
    <cellStyle name="Normál 8 2 3" xfId="729" xr:uid="{00000000-0005-0000-0000-0000DA060000}"/>
    <cellStyle name="Normál 9" xfId="505" xr:uid="{00000000-0005-0000-0000-0000DB060000}"/>
    <cellStyle name="Normal_APUT202" xfId="464" xr:uid="{00000000-0005-0000-0000-0000DC060000}"/>
    <cellStyle name="Note" xfId="1341" xr:uid="{00000000-0005-0000-0000-0000DD060000}"/>
    <cellStyle name="Output" xfId="1342" xr:uid="{00000000-0005-0000-0000-0000DE060000}"/>
    <cellStyle name="Pénznem 10" xfId="1626" xr:uid="{00000000-0005-0000-0000-0000DF060000}"/>
    <cellStyle name="Pénznem 10 2" xfId="1812" xr:uid="{00000000-0005-0000-0000-0000E0060000}"/>
    <cellStyle name="Pénznem 10 2 2" xfId="2226" xr:uid="{00000000-0005-0000-0000-0000E1060000}"/>
    <cellStyle name="Pénznem 10 3" xfId="2040" xr:uid="{00000000-0005-0000-0000-0000E2060000}"/>
    <cellStyle name="Pénznem 11" xfId="1688" xr:uid="{00000000-0005-0000-0000-0000E3060000}"/>
    <cellStyle name="Pénznem 11 2" xfId="2102" xr:uid="{00000000-0005-0000-0000-0000E4060000}"/>
    <cellStyle name="Pénznem 12" xfId="1343" xr:uid="{00000000-0005-0000-0000-0000E5060000}"/>
    <cellStyle name="Pénznem 12 2" xfId="1916" xr:uid="{00000000-0005-0000-0000-0000E6060000}"/>
    <cellStyle name="Pénznem 2" xfId="465" xr:uid="{00000000-0005-0000-0000-0000E7060000}"/>
    <cellStyle name="Pénznem 2 10" xfId="730" xr:uid="{00000000-0005-0000-0000-0000E8060000}"/>
    <cellStyle name="Pénznem 2 11" xfId="1875" xr:uid="{00000000-0005-0000-0000-0000E9060000}"/>
    <cellStyle name="Pénznem 2 2" xfId="466" xr:uid="{00000000-0005-0000-0000-0000EA060000}"/>
    <cellStyle name="Pénznem 2 2 2" xfId="497" xr:uid="{00000000-0005-0000-0000-0000EB060000}"/>
    <cellStyle name="Pénznem 2 2 2 2" xfId="1531" xr:uid="{00000000-0005-0000-0000-0000EC060000}"/>
    <cellStyle name="Pénznem 2 2 2 2 2" xfId="1598" xr:uid="{00000000-0005-0000-0000-0000ED060000}"/>
    <cellStyle name="Pénznem 2 2 2 2 2 2" xfId="1784" xr:uid="{00000000-0005-0000-0000-0000EE060000}"/>
    <cellStyle name="Pénznem 2 2 2 2 2 2 2" xfId="2198" xr:uid="{00000000-0005-0000-0000-0000EF060000}"/>
    <cellStyle name="Pénznem 2 2 2 2 2 3" xfId="2012" xr:uid="{00000000-0005-0000-0000-0000F0060000}"/>
    <cellStyle name="Pénznem 2 2 2 2 3" xfId="1660" xr:uid="{00000000-0005-0000-0000-0000F1060000}"/>
    <cellStyle name="Pénznem 2 2 2 2 3 2" xfId="1846" xr:uid="{00000000-0005-0000-0000-0000F2060000}"/>
    <cellStyle name="Pénznem 2 2 2 2 3 2 2" xfId="2260" xr:uid="{00000000-0005-0000-0000-0000F3060000}"/>
    <cellStyle name="Pénznem 2 2 2 2 3 3" xfId="2074" xr:uid="{00000000-0005-0000-0000-0000F4060000}"/>
    <cellStyle name="Pénznem 2 2 2 2 4" xfId="1722" xr:uid="{00000000-0005-0000-0000-0000F5060000}"/>
    <cellStyle name="Pénznem 2 2 2 2 4 2" xfId="2136" xr:uid="{00000000-0005-0000-0000-0000F6060000}"/>
    <cellStyle name="Pénznem 2 2 2 2 5" xfId="1950" xr:uid="{00000000-0005-0000-0000-0000F7060000}"/>
    <cellStyle name="Pénznem 2 2 2 3" xfId="1567" xr:uid="{00000000-0005-0000-0000-0000F8060000}"/>
    <cellStyle name="Pénznem 2 2 2 3 2" xfId="1753" xr:uid="{00000000-0005-0000-0000-0000F9060000}"/>
    <cellStyle name="Pénznem 2 2 2 3 2 2" xfId="2167" xr:uid="{00000000-0005-0000-0000-0000FA060000}"/>
    <cellStyle name="Pénznem 2 2 2 3 3" xfId="1981" xr:uid="{00000000-0005-0000-0000-0000FB060000}"/>
    <cellStyle name="Pénznem 2 2 2 4" xfId="1629" xr:uid="{00000000-0005-0000-0000-0000FC060000}"/>
    <cellStyle name="Pénznem 2 2 2 4 2" xfId="1815" xr:uid="{00000000-0005-0000-0000-0000FD060000}"/>
    <cellStyle name="Pénznem 2 2 2 4 2 2" xfId="2229" xr:uid="{00000000-0005-0000-0000-0000FE060000}"/>
    <cellStyle name="Pénznem 2 2 2 4 3" xfId="2043" xr:uid="{00000000-0005-0000-0000-0000FF060000}"/>
    <cellStyle name="Pénznem 2 2 2 5" xfId="1691" xr:uid="{00000000-0005-0000-0000-000000070000}"/>
    <cellStyle name="Pénznem 2 2 2 5 2" xfId="2105" xr:uid="{00000000-0005-0000-0000-000001070000}"/>
    <cellStyle name="Pénznem 2 2 2 6" xfId="1346" xr:uid="{00000000-0005-0000-0000-000002070000}"/>
    <cellStyle name="Pénznem 2 2 2 6 2" xfId="1919" xr:uid="{00000000-0005-0000-0000-000003070000}"/>
    <cellStyle name="Pénznem 2 2 2 7" xfId="971" xr:uid="{00000000-0005-0000-0000-000004070000}"/>
    <cellStyle name="Pénznem 2 2 2 8" xfId="1897" xr:uid="{00000000-0005-0000-0000-000005070000}"/>
    <cellStyle name="Pénznem 2 2 3" xfId="1530" xr:uid="{00000000-0005-0000-0000-000006070000}"/>
    <cellStyle name="Pénznem 2 2 3 2" xfId="1597" xr:uid="{00000000-0005-0000-0000-000007070000}"/>
    <cellStyle name="Pénznem 2 2 3 2 2" xfId="1783" xr:uid="{00000000-0005-0000-0000-000008070000}"/>
    <cellStyle name="Pénznem 2 2 3 2 2 2" xfId="2197" xr:uid="{00000000-0005-0000-0000-000009070000}"/>
    <cellStyle name="Pénznem 2 2 3 2 3" xfId="2011" xr:uid="{00000000-0005-0000-0000-00000A070000}"/>
    <cellStyle name="Pénznem 2 2 3 3" xfId="1659" xr:uid="{00000000-0005-0000-0000-00000B070000}"/>
    <cellStyle name="Pénznem 2 2 3 3 2" xfId="1845" xr:uid="{00000000-0005-0000-0000-00000C070000}"/>
    <cellStyle name="Pénznem 2 2 3 3 2 2" xfId="2259" xr:uid="{00000000-0005-0000-0000-00000D070000}"/>
    <cellStyle name="Pénznem 2 2 3 3 3" xfId="2073" xr:uid="{00000000-0005-0000-0000-00000E070000}"/>
    <cellStyle name="Pénznem 2 2 3 4" xfId="1721" xr:uid="{00000000-0005-0000-0000-00000F070000}"/>
    <cellStyle name="Pénznem 2 2 3 4 2" xfId="2135" xr:uid="{00000000-0005-0000-0000-000010070000}"/>
    <cellStyle name="Pénznem 2 2 3 5" xfId="1949" xr:uid="{00000000-0005-0000-0000-000011070000}"/>
    <cellStyle name="Pénznem 2 2 4" xfId="1566" xr:uid="{00000000-0005-0000-0000-000012070000}"/>
    <cellStyle name="Pénznem 2 2 4 2" xfId="1752" xr:uid="{00000000-0005-0000-0000-000013070000}"/>
    <cellStyle name="Pénznem 2 2 4 2 2" xfId="2166" xr:uid="{00000000-0005-0000-0000-000014070000}"/>
    <cellStyle name="Pénznem 2 2 4 3" xfId="1980" xr:uid="{00000000-0005-0000-0000-000015070000}"/>
    <cellStyle name="Pénznem 2 2 5" xfId="1628" xr:uid="{00000000-0005-0000-0000-000016070000}"/>
    <cellStyle name="Pénznem 2 2 5 2" xfId="1814" xr:uid="{00000000-0005-0000-0000-000017070000}"/>
    <cellStyle name="Pénznem 2 2 5 2 2" xfId="2228" xr:uid="{00000000-0005-0000-0000-000018070000}"/>
    <cellStyle name="Pénznem 2 2 5 3" xfId="2042" xr:uid="{00000000-0005-0000-0000-000019070000}"/>
    <cellStyle name="Pénznem 2 2 6" xfId="1690" xr:uid="{00000000-0005-0000-0000-00001A070000}"/>
    <cellStyle name="Pénznem 2 2 6 2" xfId="2104" xr:uid="{00000000-0005-0000-0000-00001B070000}"/>
    <cellStyle name="Pénznem 2 2 7" xfId="1345" xr:uid="{00000000-0005-0000-0000-00001C070000}"/>
    <cellStyle name="Pénznem 2 2 7 2" xfId="1918" xr:uid="{00000000-0005-0000-0000-00001D070000}"/>
    <cellStyle name="Pénznem 2 2 8" xfId="731" xr:uid="{00000000-0005-0000-0000-00001E070000}"/>
    <cellStyle name="Pénznem 2 2 9" xfId="1876" xr:uid="{00000000-0005-0000-0000-00001F070000}"/>
    <cellStyle name="Pénznem 2 3" xfId="496" xr:uid="{00000000-0005-0000-0000-000020070000}"/>
    <cellStyle name="Pénznem 2 3 2" xfId="1532" xr:uid="{00000000-0005-0000-0000-000021070000}"/>
    <cellStyle name="Pénznem 2 3 2 2" xfId="1599" xr:uid="{00000000-0005-0000-0000-000022070000}"/>
    <cellStyle name="Pénznem 2 3 2 2 2" xfId="1785" xr:uid="{00000000-0005-0000-0000-000023070000}"/>
    <cellStyle name="Pénznem 2 3 2 2 2 2" xfId="2199" xr:uid="{00000000-0005-0000-0000-000024070000}"/>
    <cellStyle name="Pénznem 2 3 2 2 3" xfId="2013" xr:uid="{00000000-0005-0000-0000-000025070000}"/>
    <cellStyle name="Pénznem 2 3 2 3" xfId="1661" xr:uid="{00000000-0005-0000-0000-000026070000}"/>
    <cellStyle name="Pénznem 2 3 2 3 2" xfId="1847" xr:uid="{00000000-0005-0000-0000-000027070000}"/>
    <cellStyle name="Pénznem 2 3 2 3 2 2" xfId="2261" xr:uid="{00000000-0005-0000-0000-000028070000}"/>
    <cellStyle name="Pénznem 2 3 2 3 3" xfId="2075" xr:uid="{00000000-0005-0000-0000-000029070000}"/>
    <cellStyle name="Pénznem 2 3 2 4" xfId="1723" xr:uid="{00000000-0005-0000-0000-00002A070000}"/>
    <cellStyle name="Pénznem 2 3 2 4 2" xfId="2137" xr:uid="{00000000-0005-0000-0000-00002B070000}"/>
    <cellStyle name="Pénznem 2 3 2 5" xfId="1951" xr:uid="{00000000-0005-0000-0000-00002C070000}"/>
    <cellStyle name="Pénznem 2 3 3" xfId="1568" xr:uid="{00000000-0005-0000-0000-00002D070000}"/>
    <cellStyle name="Pénznem 2 3 3 2" xfId="1754" xr:uid="{00000000-0005-0000-0000-00002E070000}"/>
    <cellStyle name="Pénznem 2 3 3 2 2" xfId="2168" xr:uid="{00000000-0005-0000-0000-00002F070000}"/>
    <cellStyle name="Pénznem 2 3 3 3" xfId="1982" xr:uid="{00000000-0005-0000-0000-000030070000}"/>
    <cellStyle name="Pénznem 2 3 4" xfId="1630" xr:uid="{00000000-0005-0000-0000-000031070000}"/>
    <cellStyle name="Pénznem 2 3 4 2" xfId="1816" xr:uid="{00000000-0005-0000-0000-000032070000}"/>
    <cellStyle name="Pénznem 2 3 4 2 2" xfId="2230" xr:uid="{00000000-0005-0000-0000-000033070000}"/>
    <cellStyle name="Pénznem 2 3 4 3" xfId="2044" xr:uid="{00000000-0005-0000-0000-000034070000}"/>
    <cellStyle name="Pénznem 2 3 5" xfId="1692" xr:uid="{00000000-0005-0000-0000-000035070000}"/>
    <cellStyle name="Pénznem 2 3 5 2" xfId="2106" xr:uid="{00000000-0005-0000-0000-000036070000}"/>
    <cellStyle name="Pénznem 2 3 6" xfId="1347" xr:uid="{00000000-0005-0000-0000-000037070000}"/>
    <cellStyle name="Pénznem 2 3 6 2" xfId="1920" xr:uid="{00000000-0005-0000-0000-000038070000}"/>
    <cellStyle name="Pénznem 2 3 7" xfId="970" xr:uid="{00000000-0005-0000-0000-000039070000}"/>
    <cellStyle name="Pénznem 2 3 8" xfId="1896" xr:uid="{00000000-0005-0000-0000-00003A070000}"/>
    <cellStyle name="Pénznem 2 4" xfId="1348" xr:uid="{00000000-0005-0000-0000-00003B070000}"/>
    <cellStyle name="Pénznem 2 4 2" xfId="1349" xr:uid="{00000000-0005-0000-0000-00003C070000}"/>
    <cellStyle name="Pénznem 2 4 2 2" xfId="1534" xr:uid="{00000000-0005-0000-0000-00003D070000}"/>
    <cellStyle name="Pénznem 2 4 2 2 2" xfId="1601" xr:uid="{00000000-0005-0000-0000-00003E070000}"/>
    <cellStyle name="Pénznem 2 4 2 2 2 2" xfId="1787" xr:uid="{00000000-0005-0000-0000-00003F070000}"/>
    <cellStyle name="Pénznem 2 4 2 2 2 2 2" xfId="2201" xr:uid="{00000000-0005-0000-0000-000040070000}"/>
    <cellStyle name="Pénznem 2 4 2 2 2 3" xfId="2015" xr:uid="{00000000-0005-0000-0000-000041070000}"/>
    <cellStyle name="Pénznem 2 4 2 2 3" xfId="1663" xr:uid="{00000000-0005-0000-0000-000042070000}"/>
    <cellStyle name="Pénznem 2 4 2 2 3 2" xfId="1849" xr:uid="{00000000-0005-0000-0000-000043070000}"/>
    <cellStyle name="Pénznem 2 4 2 2 3 2 2" xfId="2263" xr:uid="{00000000-0005-0000-0000-000044070000}"/>
    <cellStyle name="Pénznem 2 4 2 2 3 3" xfId="2077" xr:uid="{00000000-0005-0000-0000-000045070000}"/>
    <cellStyle name="Pénznem 2 4 2 2 4" xfId="1725" xr:uid="{00000000-0005-0000-0000-000046070000}"/>
    <cellStyle name="Pénznem 2 4 2 2 4 2" xfId="2139" xr:uid="{00000000-0005-0000-0000-000047070000}"/>
    <cellStyle name="Pénznem 2 4 2 2 5" xfId="1953" xr:uid="{00000000-0005-0000-0000-000048070000}"/>
    <cellStyle name="Pénznem 2 4 2 3" xfId="1570" xr:uid="{00000000-0005-0000-0000-000049070000}"/>
    <cellStyle name="Pénznem 2 4 2 3 2" xfId="1756" xr:uid="{00000000-0005-0000-0000-00004A070000}"/>
    <cellStyle name="Pénznem 2 4 2 3 2 2" xfId="2170" xr:uid="{00000000-0005-0000-0000-00004B070000}"/>
    <cellStyle name="Pénznem 2 4 2 3 3" xfId="1984" xr:uid="{00000000-0005-0000-0000-00004C070000}"/>
    <cellStyle name="Pénznem 2 4 2 4" xfId="1632" xr:uid="{00000000-0005-0000-0000-00004D070000}"/>
    <cellStyle name="Pénznem 2 4 2 4 2" xfId="1818" xr:uid="{00000000-0005-0000-0000-00004E070000}"/>
    <cellStyle name="Pénznem 2 4 2 4 2 2" xfId="2232" xr:uid="{00000000-0005-0000-0000-00004F070000}"/>
    <cellStyle name="Pénznem 2 4 2 4 3" xfId="2046" xr:uid="{00000000-0005-0000-0000-000050070000}"/>
    <cellStyle name="Pénznem 2 4 2 5" xfId="1694" xr:uid="{00000000-0005-0000-0000-000051070000}"/>
    <cellStyle name="Pénznem 2 4 2 5 2" xfId="2108" xr:uid="{00000000-0005-0000-0000-000052070000}"/>
    <cellStyle name="Pénznem 2 4 2 6" xfId="1922" xr:uid="{00000000-0005-0000-0000-000053070000}"/>
    <cellStyle name="Pénznem 2 4 3" xfId="1533" xr:uid="{00000000-0005-0000-0000-000054070000}"/>
    <cellStyle name="Pénznem 2 4 3 2" xfId="1600" xr:uid="{00000000-0005-0000-0000-000055070000}"/>
    <cellStyle name="Pénznem 2 4 3 2 2" xfId="1786" xr:uid="{00000000-0005-0000-0000-000056070000}"/>
    <cellStyle name="Pénznem 2 4 3 2 2 2" xfId="2200" xr:uid="{00000000-0005-0000-0000-000057070000}"/>
    <cellStyle name="Pénznem 2 4 3 2 3" xfId="2014" xr:uid="{00000000-0005-0000-0000-000058070000}"/>
    <cellStyle name="Pénznem 2 4 3 3" xfId="1662" xr:uid="{00000000-0005-0000-0000-000059070000}"/>
    <cellStyle name="Pénznem 2 4 3 3 2" xfId="1848" xr:uid="{00000000-0005-0000-0000-00005A070000}"/>
    <cellStyle name="Pénznem 2 4 3 3 2 2" xfId="2262" xr:uid="{00000000-0005-0000-0000-00005B070000}"/>
    <cellStyle name="Pénznem 2 4 3 3 3" xfId="2076" xr:uid="{00000000-0005-0000-0000-00005C070000}"/>
    <cellStyle name="Pénznem 2 4 3 4" xfId="1724" xr:uid="{00000000-0005-0000-0000-00005D070000}"/>
    <cellStyle name="Pénznem 2 4 3 4 2" xfId="2138" xr:uid="{00000000-0005-0000-0000-00005E070000}"/>
    <cellStyle name="Pénznem 2 4 3 5" xfId="1952" xr:uid="{00000000-0005-0000-0000-00005F070000}"/>
    <cellStyle name="Pénznem 2 4 4" xfId="1569" xr:uid="{00000000-0005-0000-0000-000060070000}"/>
    <cellStyle name="Pénznem 2 4 4 2" xfId="1755" xr:uid="{00000000-0005-0000-0000-000061070000}"/>
    <cellStyle name="Pénznem 2 4 4 2 2" xfId="2169" xr:uid="{00000000-0005-0000-0000-000062070000}"/>
    <cellStyle name="Pénznem 2 4 4 3" xfId="1983" xr:uid="{00000000-0005-0000-0000-000063070000}"/>
    <cellStyle name="Pénznem 2 4 5" xfId="1631" xr:uid="{00000000-0005-0000-0000-000064070000}"/>
    <cellStyle name="Pénznem 2 4 5 2" xfId="1817" xr:uid="{00000000-0005-0000-0000-000065070000}"/>
    <cellStyle name="Pénznem 2 4 5 2 2" xfId="2231" xr:uid="{00000000-0005-0000-0000-000066070000}"/>
    <cellStyle name="Pénznem 2 4 5 3" xfId="2045" xr:uid="{00000000-0005-0000-0000-000067070000}"/>
    <cellStyle name="Pénznem 2 4 6" xfId="1693" xr:uid="{00000000-0005-0000-0000-000068070000}"/>
    <cellStyle name="Pénznem 2 4 6 2" xfId="2107" xr:uid="{00000000-0005-0000-0000-000069070000}"/>
    <cellStyle name="Pénznem 2 4 7" xfId="1921" xr:uid="{00000000-0005-0000-0000-00006A070000}"/>
    <cellStyle name="Pénznem 2 5" xfId="1529" xr:uid="{00000000-0005-0000-0000-00006B070000}"/>
    <cellStyle name="Pénznem 2 5 2" xfId="1596" xr:uid="{00000000-0005-0000-0000-00006C070000}"/>
    <cellStyle name="Pénznem 2 5 2 2" xfId="1782" xr:uid="{00000000-0005-0000-0000-00006D070000}"/>
    <cellStyle name="Pénznem 2 5 2 2 2" xfId="2196" xr:uid="{00000000-0005-0000-0000-00006E070000}"/>
    <cellStyle name="Pénznem 2 5 2 3" xfId="2010" xr:uid="{00000000-0005-0000-0000-00006F070000}"/>
    <cellStyle name="Pénznem 2 5 3" xfId="1658" xr:uid="{00000000-0005-0000-0000-000070070000}"/>
    <cellStyle name="Pénznem 2 5 3 2" xfId="1844" xr:uid="{00000000-0005-0000-0000-000071070000}"/>
    <cellStyle name="Pénznem 2 5 3 2 2" xfId="2258" xr:uid="{00000000-0005-0000-0000-000072070000}"/>
    <cellStyle name="Pénznem 2 5 3 3" xfId="2072" xr:uid="{00000000-0005-0000-0000-000073070000}"/>
    <cellStyle name="Pénznem 2 5 4" xfId="1720" xr:uid="{00000000-0005-0000-0000-000074070000}"/>
    <cellStyle name="Pénznem 2 5 4 2" xfId="2134" xr:uid="{00000000-0005-0000-0000-000075070000}"/>
    <cellStyle name="Pénznem 2 5 5" xfId="1948" xr:uid="{00000000-0005-0000-0000-000076070000}"/>
    <cellStyle name="Pénznem 2 6" xfId="1565" xr:uid="{00000000-0005-0000-0000-000077070000}"/>
    <cellStyle name="Pénznem 2 6 2" xfId="1751" xr:uid="{00000000-0005-0000-0000-000078070000}"/>
    <cellStyle name="Pénznem 2 6 2 2" xfId="2165" xr:uid="{00000000-0005-0000-0000-000079070000}"/>
    <cellStyle name="Pénznem 2 6 3" xfId="1979" xr:uid="{00000000-0005-0000-0000-00007A070000}"/>
    <cellStyle name="Pénznem 2 7" xfId="1627" xr:uid="{00000000-0005-0000-0000-00007B070000}"/>
    <cellStyle name="Pénznem 2 7 2" xfId="1813" xr:uid="{00000000-0005-0000-0000-00007C070000}"/>
    <cellStyle name="Pénznem 2 7 2 2" xfId="2227" xr:uid="{00000000-0005-0000-0000-00007D070000}"/>
    <cellStyle name="Pénznem 2 7 3" xfId="2041" xr:uid="{00000000-0005-0000-0000-00007E070000}"/>
    <cellStyle name="Pénznem 2 8" xfId="1689" xr:uid="{00000000-0005-0000-0000-00007F070000}"/>
    <cellStyle name="Pénznem 2 8 2" xfId="2103" xr:uid="{00000000-0005-0000-0000-000080070000}"/>
    <cellStyle name="Pénznem 2 9" xfId="1344" xr:uid="{00000000-0005-0000-0000-000081070000}"/>
    <cellStyle name="Pénznem 2 9 2" xfId="1917" xr:uid="{00000000-0005-0000-0000-000082070000}"/>
    <cellStyle name="Pénznem 3" xfId="467" xr:uid="{00000000-0005-0000-0000-000083070000}"/>
    <cellStyle name="Pénznem 3 10" xfId="732" xr:uid="{00000000-0005-0000-0000-000084070000}"/>
    <cellStyle name="Pénznem 3 11" xfId="1877" xr:uid="{00000000-0005-0000-0000-000085070000}"/>
    <cellStyle name="Pénznem 3 2" xfId="498" xr:uid="{00000000-0005-0000-0000-000086070000}"/>
    <cellStyle name="Pénznem 3 2 2" xfId="1536" xr:uid="{00000000-0005-0000-0000-000087070000}"/>
    <cellStyle name="Pénznem 3 2 2 2" xfId="1603" xr:uid="{00000000-0005-0000-0000-000088070000}"/>
    <cellStyle name="Pénznem 3 2 2 2 2" xfId="1789" xr:uid="{00000000-0005-0000-0000-000089070000}"/>
    <cellStyle name="Pénznem 3 2 2 2 2 2" xfId="2203" xr:uid="{00000000-0005-0000-0000-00008A070000}"/>
    <cellStyle name="Pénznem 3 2 2 2 3" xfId="2017" xr:uid="{00000000-0005-0000-0000-00008B070000}"/>
    <cellStyle name="Pénznem 3 2 2 3" xfId="1665" xr:uid="{00000000-0005-0000-0000-00008C070000}"/>
    <cellStyle name="Pénznem 3 2 2 3 2" xfId="1851" xr:uid="{00000000-0005-0000-0000-00008D070000}"/>
    <cellStyle name="Pénznem 3 2 2 3 2 2" xfId="2265" xr:uid="{00000000-0005-0000-0000-00008E070000}"/>
    <cellStyle name="Pénznem 3 2 2 3 3" xfId="2079" xr:uid="{00000000-0005-0000-0000-00008F070000}"/>
    <cellStyle name="Pénznem 3 2 2 4" xfId="1727" xr:uid="{00000000-0005-0000-0000-000090070000}"/>
    <cellStyle name="Pénznem 3 2 2 4 2" xfId="2141" xr:uid="{00000000-0005-0000-0000-000091070000}"/>
    <cellStyle name="Pénznem 3 2 2 5" xfId="1955" xr:uid="{00000000-0005-0000-0000-000092070000}"/>
    <cellStyle name="Pénznem 3 2 3" xfId="1572" xr:uid="{00000000-0005-0000-0000-000093070000}"/>
    <cellStyle name="Pénznem 3 2 3 2" xfId="1758" xr:uid="{00000000-0005-0000-0000-000094070000}"/>
    <cellStyle name="Pénznem 3 2 3 2 2" xfId="2172" xr:uid="{00000000-0005-0000-0000-000095070000}"/>
    <cellStyle name="Pénznem 3 2 3 3" xfId="1986" xr:uid="{00000000-0005-0000-0000-000096070000}"/>
    <cellStyle name="Pénznem 3 2 4" xfId="1634" xr:uid="{00000000-0005-0000-0000-000097070000}"/>
    <cellStyle name="Pénznem 3 2 4 2" xfId="1820" xr:uid="{00000000-0005-0000-0000-000098070000}"/>
    <cellStyle name="Pénznem 3 2 4 2 2" xfId="2234" xr:uid="{00000000-0005-0000-0000-000099070000}"/>
    <cellStyle name="Pénznem 3 2 4 3" xfId="2048" xr:uid="{00000000-0005-0000-0000-00009A070000}"/>
    <cellStyle name="Pénznem 3 2 5" xfId="1696" xr:uid="{00000000-0005-0000-0000-00009B070000}"/>
    <cellStyle name="Pénznem 3 2 5 2" xfId="2110" xr:uid="{00000000-0005-0000-0000-00009C070000}"/>
    <cellStyle name="Pénznem 3 2 6" xfId="1351" xr:uid="{00000000-0005-0000-0000-00009D070000}"/>
    <cellStyle name="Pénznem 3 2 6 2" xfId="1924" xr:uid="{00000000-0005-0000-0000-00009E070000}"/>
    <cellStyle name="Pénznem 3 2 7" xfId="972" xr:uid="{00000000-0005-0000-0000-00009F070000}"/>
    <cellStyle name="Pénznem 3 2 8" xfId="1898" xr:uid="{00000000-0005-0000-0000-0000A0070000}"/>
    <cellStyle name="Pénznem 3 3" xfId="1352" xr:uid="{00000000-0005-0000-0000-0000A1070000}"/>
    <cellStyle name="Pénznem 3 3 2" xfId="1537" xr:uid="{00000000-0005-0000-0000-0000A2070000}"/>
    <cellStyle name="Pénznem 3 3 2 2" xfId="1604" xr:uid="{00000000-0005-0000-0000-0000A3070000}"/>
    <cellStyle name="Pénznem 3 3 2 2 2" xfId="1790" xr:uid="{00000000-0005-0000-0000-0000A4070000}"/>
    <cellStyle name="Pénznem 3 3 2 2 2 2" xfId="2204" xr:uid="{00000000-0005-0000-0000-0000A5070000}"/>
    <cellStyle name="Pénznem 3 3 2 2 3" xfId="2018" xr:uid="{00000000-0005-0000-0000-0000A6070000}"/>
    <cellStyle name="Pénznem 3 3 2 3" xfId="1666" xr:uid="{00000000-0005-0000-0000-0000A7070000}"/>
    <cellStyle name="Pénznem 3 3 2 3 2" xfId="1852" xr:uid="{00000000-0005-0000-0000-0000A8070000}"/>
    <cellStyle name="Pénznem 3 3 2 3 2 2" xfId="2266" xr:uid="{00000000-0005-0000-0000-0000A9070000}"/>
    <cellStyle name="Pénznem 3 3 2 3 3" xfId="2080" xr:uid="{00000000-0005-0000-0000-0000AA070000}"/>
    <cellStyle name="Pénznem 3 3 2 4" xfId="1728" xr:uid="{00000000-0005-0000-0000-0000AB070000}"/>
    <cellStyle name="Pénznem 3 3 2 4 2" xfId="2142" xr:uid="{00000000-0005-0000-0000-0000AC070000}"/>
    <cellStyle name="Pénznem 3 3 2 5" xfId="1956" xr:uid="{00000000-0005-0000-0000-0000AD070000}"/>
    <cellStyle name="Pénznem 3 3 3" xfId="1573" xr:uid="{00000000-0005-0000-0000-0000AE070000}"/>
    <cellStyle name="Pénznem 3 3 3 2" xfId="1759" xr:uid="{00000000-0005-0000-0000-0000AF070000}"/>
    <cellStyle name="Pénznem 3 3 3 2 2" xfId="2173" xr:uid="{00000000-0005-0000-0000-0000B0070000}"/>
    <cellStyle name="Pénznem 3 3 3 3" xfId="1987" xr:uid="{00000000-0005-0000-0000-0000B1070000}"/>
    <cellStyle name="Pénznem 3 3 4" xfId="1635" xr:uid="{00000000-0005-0000-0000-0000B2070000}"/>
    <cellStyle name="Pénznem 3 3 4 2" xfId="1821" xr:uid="{00000000-0005-0000-0000-0000B3070000}"/>
    <cellStyle name="Pénznem 3 3 4 2 2" xfId="2235" xr:uid="{00000000-0005-0000-0000-0000B4070000}"/>
    <cellStyle name="Pénznem 3 3 4 3" xfId="2049" xr:uid="{00000000-0005-0000-0000-0000B5070000}"/>
    <cellStyle name="Pénznem 3 3 5" xfId="1697" xr:uid="{00000000-0005-0000-0000-0000B6070000}"/>
    <cellStyle name="Pénznem 3 3 5 2" xfId="2111" xr:uid="{00000000-0005-0000-0000-0000B7070000}"/>
    <cellStyle name="Pénznem 3 3 6" xfId="1925" xr:uid="{00000000-0005-0000-0000-0000B8070000}"/>
    <cellStyle name="Pénznem 3 4" xfId="1353" xr:uid="{00000000-0005-0000-0000-0000B9070000}"/>
    <cellStyle name="Pénznem 3 4 2" xfId="1354" xr:uid="{00000000-0005-0000-0000-0000BA070000}"/>
    <cellStyle name="Pénznem 3 4 2 2" xfId="1539" xr:uid="{00000000-0005-0000-0000-0000BB070000}"/>
    <cellStyle name="Pénznem 3 4 2 2 2" xfId="1606" xr:uid="{00000000-0005-0000-0000-0000BC070000}"/>
    <cellStyle name="Pénznem 3 4 2 2 2 2" xfId="1792" xr:uid="{00000000-0005-0000-0000-0000BD070000}"/>
    <cellStyle name="Pénznem 3 4 2 2 2 2 2" xfId="2206" xr:uid="{00000000-0005-0000-0000-0000BE070000}"/>
    <cellStyle name="Pénznem 3 4 2 2 2 3" xfId="2020" xr:uid="{00000000-0005-0000-0000-0000BF070000}"/>
    <cellStyle name="Pénznem 3 4 2 2 3" xfId="1668" xr:uid="{00000000-0005-0000-0000-0000C0070000}"/>
    <cellStyle name="Pénznem 3 4 2 2 3 2" xfId="1854" xr:uid="{00000000-0005-0000-0000-0000C1070000}"/>
    <cellStyle name="Pénznem 3 4 2 2 3 2 2" xfId="2268" xr:uid="{00000000-0005-0000-0000-0000C2070000}"/>
    <cellStyle name="Pénznem 3 4 2 2 3 3" xfId="2082" xr:uid="{00000000-0005-0000-0000-0000C3070000}"/>
    <cellStyle name="Pénznem 3 4 2 2 4" xfId="1730" xr:uid="{00000000-0005-0000-0000-0000C4070000}"/>
    <cellStyle name="Pénznem 3 4 2 2 4 2" xfId="2144" xr:uid="{00000000-0005-0000-0000-0000C5070000}"/>
    <cellStyle name="Pénznem 3 4 2 2 5" xfId="1958" xr:uid="{00000000-0005-0000-0000-0000C6070000}"/>
    <cellStyle name="Pénznem 3 4 2 3" xfId="1575" xr:uid="{00000000-0005-0000-0000-0000C7070000}"/>
    <cellStyle name="Pénznem 3 4 2 3 2" xfId="1761" xr:uid="{00000000-0005-0000-0000-0000C8070000}"/>
    <cellStyle name="Pénznem 3 4 2 3 2 2" xfId="2175" xr:uid="{00000000-0005-0000-0000-0000C9070000}"/>
    <cellStyle name="Pénznem 3 4 2 3 3" xfId="1989" xr:uid="{00000000-0005-0000-0000-0000CA070000}"/>
    <cellStyle name="Pénznem 3 4 2 4" xfId="1637" xr:uid="{00000000-0005-0000-0000-0000CB070000}"/>
    <cellStyle name="Pénznem 3 4 2 4 2" xfId="1823" xr:uid="{00000000-0005-0000-0000-0000CC070000}"/>
    <cellStyle name="Pénznem 3 4 2 4 2 2" xfId="2237" xr:uid="{00000000-0005-0000-0000-0000CD070000}"/>
    <cellStyle name="Pénznem 3 4 2 4 3" xfId="2051" xr:uid="{00000000-0005-0000-0000-0000CE070000}"/>
    <cellStyle name="Pénznem 3 4 2 5" xfId="1699" xr:uid="{00000000-0005-0000-0000-0000CF070000}"/>
    <cellStyle name="Pénznem 3 4 2 5 2" xfId="2113" xr:uid="{00000000-0005-0000-0000-0000D0070000}"/>
    <cellStyle name="Pénznem 3 4 2 6" xfId="1927" xr:uid="{00000000-0005-0000-0000-0000D1070000}"/>
    <cellStyle name="Pénznem 3 4 3" xfId="1538" xr:uid="{00000000-0005-0000-0000-0000D2070000}"/>
    <cellStyle name="Pénznem 3 4 3 2" xfId="1605" xr:uid="{00000000-0005-0000-0000-0000D3070000}"/>
    <cellStyle name="Pénznem 3 4 3 2 2" xfId="1791" xr:uid="{00000000-0005-0000-0000-0000D4070000}"/>
    <cellStyle name="Pénznem 3 4 3 2 2 2" xfId="2205" xr:uid="{00000000-0005-0000-0000-0000D5070000}"/>
    <cellStyle name="Pénznem 3 4 3 2 3" xfId="2019" xr:uid="{00000000-0005-0000-0000-0000D6070000}"/>
    <cellStyle name="Pénznem 3 4 3 3" xfId="1667" xr:uid="{00000000-0005-0000-0000-0000D7070000}"/>
    <cellStyle name="Pénznem 3 4 3 3 2" xfId="1853" xr:uid="{00000000-0005-0000-0000-0000D8070000}"/>
    <cellStyle name="Pénznem 3 4 3 3 2 2" xfId="2267" xr:uid="{00000000-0005-0000-0000-0000D9070000}"/>
    <cellStyle name="Pénznem 3 4 3 3 3" xfId="2081" xr:uid="{00000000-0005-0000-0000-0000DA070000}"/>
    <cellStyle name="Pénznem 3 4 3 4" xfId="1729" xr:uid="{00000000-0005-0000-0000-0000DB070000}"/>
    <cellStyle name="Pénznem 3 4 3 4 2" xfId="2143" xr:uid="{00000000-0005-0000-0000-0000DC070000}"/>
    <cellStyle name="Pénznem 3 4 3 5" xfId="1957" xr:uid="{00000000-0005-0000-0000-0000DD070000}"/>
    <cellStyle name="Pénznem 3 4 4" xfId="1574" xr:uid="{00000000-0005-0000-0000-0000DE070000}"/>
    <cellStyle name="Pénznem 3 4 4 2" xfId="1760" xr:uid="{00000000-0005-0000-0000-0000DF070000}"/>
    <cellStyle name="Pénznem 3 4 4 2 2" xfId="2174" xr:uid="{00000000-0005-0000-0000-0000E0070000}"/>
    <cellStyle name="Pénznem 3 4 4 3" xfId="1988" xr:uid="{00000000-0005-0000-0000-0000E1070000}"/>
    <cellStyle name="Pénznem 3 4 5" xfId="1636" xr:uid="{00000000-0005-0000-0000-0000E2070000}"/>
    <cellStyle name="Pénznem 3 4 5 2" xfId="1822" xr:uid="{00000000-0005-0000-0000-0000E3070000}"/>
    <cellStyle name="Pénznem 3 4 5 2 2" xfId="2236" xr:uid="{00000000-0005-0000-0000-0000E4070000}"/>
    <cellStyle name="Pénznem 3 4 5 3" xfId="2050" xr:uid="{00000000-0005-0000-0000-0000E5070000}"/>
    <cellStyle name="Pénznem 3 4 6" xfId="1698" xr:uid="{00000000-0005-0000-0000-0000E6070000}"/>
    <cellStyle name="Pénznem 3 4 6 2" xfId="2112" xr:uid="{00000000-0005-0000-0000-0000E7070000}"/>
    <cellStyle name="Pénznem 3 4 7" xfId="1926" xr:uid="{00000000-0005-0000-0000-0000E8070000}"/>
    <cellStyle name="Pénznem 3 5" xfId="1535" xr:uid="{00000000-0005-0000-0000-0000E9070000}"/>
    <cellStyle name="Pénznem 3 5 2" xfId="1602" xr:uid="{00000000-0005-0000-0000-0000EA070000}"/>
    <cellStyle name="Pénznem 3 5 2 2" xfId="1788" xr:uid="{00000000-0005-0000-0000-0000EB070000}"/>
    <cellStyle name="Pénznem 3 5 2 2 2" xfId="2202" xr:uid="{00000000-0005-0000-0000-0000EC070000}"/>
    <cellStyle name="Pénznem 3 5 2 3" xfId="2016" xr:uid="{00000000-0005-0000-0000-0000ED070000}"/>
    <cellStyle name="Pénznem 3 5 3" xfId="1664" xr:uid="{00000000-0005-0000-0000-0000EE070000}"/>
    <cellStyle name="Pénznem 3 5 3 2" xfId="1850" xr:uid="{00000000-0005-0000-0000-0000EF070000}"/>
    <cellStyle name="Pénznem 3 5 3 2 2" xfId="2264" xr:uid="{00000000-0005-0000-0000-0000F0070000}"/>
    <cellStyle name="Pénznem 3 5 3 3" xfId="2078" xr:uid="{00000000-0005-0000-0000-0000F1070000}"/>
    <cellStyle name="Pénznem 3 5 4" xfId="1726" xr:uid="{00000000-0005-0000-0000-0000F2070000}"/>
    <cellStyle name="Pénznem 3 5 4 2" xfId="2140" xr:uid="{00000000-0005-0000-0000-0000F3070000}"/>
    <cellStyle name="Pénznem 3 5 5" xfId="1954" xr:uid="{00000000-0005-0000-0000-0000F4070000}"/>
    <cellStyle name="Pénznem 3 6" xfId="1571" xr:uid="{00000000-0005-0000-0000-0000F5070000}"/>
    <cellStyle name="Pénznem 3 6 2" xfId="1757" xr:uid="{00000000-0005-0000-0000-0000F6070000}"/>
    <cellStyle name="Pénznem 3 6 2 2" xfId="2171" xr:uid="{00000000-0005-0000-0000-0000F7070000}"/>
    <cellStyle name="Pénznem 3 6 3" xfId="1985" xr:uid="{00000000-0005-0000-0000-0000F8070000}"/>
    <cellStyle name="Pénznem 3 7" xfId="1633" xr:uid="{00000000-0005-0000-0000-0000F9070000}"/>
    <cellStyle name="Pénznem 3 7 2" xfId="1819" xr:uid="{00000000-0005-0000-0000-0000FA070000}"/>
    <cellStyle name="Pénznem 3 7 2 2" xfId="2233" xr:uid="{00000000-0005-0000-0000-0000FB070000}"/>
    <cellStyle name="Pénznem 3 7 3" xfId="2047" xr:uid="{00000000-0005-0000-0000-0000FC070000}"/>
    <cellStyle name="Pénznem 3 8" xfId="1695" xr:uid="{00000000-0005-0000-0000-0000FD070000}"/>
    <cellStyle name="Pénznem 3 8 2" xfId="2109" xr:uid="{00000000-0005-0000-0000-0000FE070000}"/>
    <cellStyle name="Pénznem 3 9" xfId="1350" xr:uid="{00000000-0005-0000-0000-0000FF070000}"/>
    <cellStyle name="Pénznem 3 9 2" xfId="1923" xr:uid="{00000000-0005-0000-0000-000000080000}"/>
    <cellStyle name="Pénznem 4" xfId="468" xr:uid="{00000000-0005-0000-0000-000001080000}"/>
    <cellStyle name="Pénznem 4 2" xfId="469" xr:uid="{00000000-0005-0000-0000-000002080000}"/>
    <cellStyle name="Pénznem 4 2 2" xfId="500" xr:uid="{00000000-0005-0000-0000-000003080000}"/>
    <cellStyle name="Pénznem 4 2 2 2" xfId="1793" xr:uid="{00000000-0005-0000-0000-000004080000}"/>
    <cellStyle name="Pénznem 4 2 2 2 2" xfId="2207" xr:uid="{00000000-0005-0000-0000-000005080000}"/>
    <cellStyle name="Pénznem 4 2 2 3" xfId="1607" xr:uid="{00000000-0005-0000-0000-000006080000}"/>
    <cellStyle name="Pénznem 4 2 2 3 2" xfId="2021" xr:uid="{00000000-0005-0000-0000-000007080000}"/>
    <cellStyle name="Pénznem 4 2 2 4" xfId="974" xr:uid="{00000000-0005-0000-0000-000008080000}"/>
    <cellStyle name="Pénznem 4 2 2 5" xfId="1900" xr:uid="{00000000-0005-0000-0000-000009080000}"/>
    <cellStyle name="Pénznem 4 2 3" xfId="1669" xr:uid="{00000000-0005-0000-0000-00000A080000}"/>
    <cellStyle name="Pénznem 4 2 3 2" xfId="1855" xr:uid="{00000000-0005-0000-0000-00000B080000}"/>
    <cellStyle name="Pénznem 4 2 3 2 2" xfId="2269" xr:uid="{00000000-0005-0000-0000-00000C080000}"/>
    <cellStyle name="Pénznem 4 2 3 3" xfId="2083" xr:uid="{00000000-0005-0000-0000-00000D080000}"/>
    <cellStyle name="Pénznem 4 2 4" xfId="1731" xr:uid="{00000000-0005-0000-0000-00000E080000}"/>
    <cellStyle name="Pénznem 4 2 4 2" xfId="2145" xr:uid="{00000000-0005-0000-0000-00000F080000}"/>
    <cellStyle name="Pénznem 4 2 5" xfId="1540" xr:uid="{00000000-0005-0000-0000-000010080000}"/>
    <cellStyle name="Pénznem 4 2 5 2" xfId="1959" xr:uid="{00000000-0005-0000-0000-000011080000}"/>
    <cellStyle name="Pénznem 4 2 6" xfId="734" xr:uid="{00000000-0005-0000-0000-000012080000}"/>
    <cellStyle name="Pénznem 4 2 7" xfId="1879" xr:uid="{00000000-0005-0000-0000-000013080000}"/>
    <cellStyle name="Pénznem 4 3" xfId="499" xr:uid="{00000000-0005-0000-0000-000014080000}"/>
    <cellStyle name="Pénznem 4 3 2" xfId="1762" xr:uid="{00000000-0005-0000-0000-000015080000}"/>
    <cellStyle name="Pénznem 4 3 2 2" xfId="2176" xr:uid="{00000000-0005-0000-0000-000016080000}"/>
    <cellStyle name="Pénznem 4 3 3" xfId="1576" xr:uid="{00000000-0005-0000-0000-000017080000}"/>
    <cellStyle name="Pénznem 4 3 3 2" xfId="1990" xr:uid="{00000000-0005-0000-0000-000018080000}"/>
    <cellStyle name="Pénznem 4 3 4" xfId="973" xr:uid="{00000000-0005-0000-0000-000019080000}"/>
    <cellStyle name="Pénznem 4 3 5" xfId="1899" xr:uid="{00000000-0005-0000-0000-00001A080000}"/>
    <cellStyle name="Pénznem 4 4" xfId="1638" xr:uid="{00000000-0005-0000-0000-00001B080000}"/>
    <cellStyle name="Pénznem 4 4 2" xfId="1824" xr:uid="{00000000-0005-0000-0000-00001C080000}"/>
    <cellStyle name="Pénznem 4 4 2 2" xfId="2238" xr:uid="{00000000-0005-0000-0000-00001D080000}"/>
    <cellStyle name="Pénznem 4 4 3" xfId="2052" xr:uid="{00000000-0005-0000-0000-00001E080000}"/>
    <cellStyle name="Pénznem 4 5" xfId="1700" xr:uid="{00000000-0005-0000-0000-00001F080000}"/>
    <cellStyle name="Pénznem 4 5 2" xfId="2114" xr:uid="{00000000-0005-0000-0000-000020080000}"/>
    <cellStyle name="Pénznem 4 6" xfId="1355" xr:uid="{00000000-0005-0000-0000-000021080000}"/>
    <cellStyle name="Pénznem 4 6 2" xfId="1928" xr:uid="{00000000-0005-0000-0000-000022080000}"/>
    <cellStyle name="Pénznem 4 7" xfId="733" xr:uid="{00000000-0005-0000-0000-000023080000}"/>
    <cellStyle name="Pénznem 4 8" xfId="1878" xr:uid="{00000000-0005-0000-0000-000024080000}"/>
    <cellStyle name="Pénznem 5" xfId="470" xr:uid="{00000000-0005-0000-0000-000025080000}"/>
    <cellStyle name="Pénznem 5 2" xfId="501" xr:uid="{00000000-0005-0000-0000-000026080000}"/>
    <cellStyle name="Pénznem 5 2 2" xfId="1542" xr:uid="{00000000-0005-0000-0000-000027080000}"/>
    <cellStyle name="Pénznem 5 2 2 2" xfId="1609" xr:uid="{00000000-0005-0000-0000-000028080000}"/>
    <cellStyle name="Pénznem 5 2 2 2 2" xfId="1795" xr:uid="{00000000-0005-0000-0000-000029080000}"/>
    <cellStyle name="Pénznem 5 2 2 2 2 2" xfId="2209" xr:uid="{00000000-0005-0000-0000-00002A080000}"/>
    <cellStyle name="Pénznem 5 2 2 2 3" xfId="2023" xr:uid="{00000000-0005-0000-0000-00002B080000}"/>
    <cellStyle name="Pénznem 5 2 2 3" xfId="1671" xr:uid="{00000000-0005-0000-0000-00002C080000}"/>
    <cellStyle name="Pénznem 5 2 2 3 2" xfId="1857" xr:uid="{00000000-0005-0000-0000-00002D080000}"/>
    <cellStyle name="Pénznem 5 2 2 3 2 2" xfId="2271" xr:uid="{00000000-0005-0000-0000-00002E080000}"/>
    <cellStyle name="Pénznem 5 2 2 3 3" xfId="2085" xr:uid="{00000000-0005-0000-0000-00002F080000}"/>
    <cellStyle name="Pénznem 5 2 2 4" xfId="1733" xr:uid="{00000000-0005-0000-0000-000030080000}"/>
    <cellStyle name="Pénznem 5 2 2 4 2" xfId="2147" xr:uid="{00000000-0005-0000-0000-000031080000}"/>
    <cellStyle name="Pénznem 5 2 2 5" xfId="1961" xr:uid="{00000000-0005-0000-0000-000032080000}"/>
    <cellStyle name="Pénznem 5 2 3" xfId="1578" xr:uid="{00000000-0005-0000-0000-000033080000}"/>
    <cellStyle name="Pénznem 5 2 3 2" xfId="1764" xr:uid="{00000000-0005-0000-0000-000034080000}"/>
    <cellStyle name="Pénznem 5 2 3 2 2" xfId="2178" xr:uid="{00000000-0005-0000-0000-000035080000}"/>
    <cellStyle name="Pénznem 5 2 3 3" xfId="1992" xr:uid="{00000000-0005-0000-0000-000036080000}"/>
    <cellStyle name="Pénznem 5 2 4" xfId="1640" xr:uid="{00000000-0005-0000-0000-000037080000}"/>
    <cellStyle name="Pénznem 5 2 4 2" xfId="1826" xr:uid="{00000000-0005-0000-0000-000038080000}"/>
    <cellStyle name="Pénznem 5 2 4 2 2" xfId="2240" xr:uid="{00000000-0005-0000-0000-000039080000}"/>
    <cellStyle name="Pénznem 5 2 4 3" xfId="2054" xr:uid="{00000000-0005-0000-0000-00003A080000}"/>
    <cellStyle name="Pénznem 5 2 5" xfId="1702" xr:uid="{00000000-0005-0000-0000-00003B080000}"/>
    <cellStyle name="Pénznem 5 2 5 2" xfId="2116" xr:uid="{00000000-0005-0000-0000-00003C080000}"/>
    <cellStyle name="Pénznem 5 2 6" xfId="1357" xr:uid="{00000000-0005-0000-0000-00003D080000}"/>
    <cellStyle name="Pénznem 5 2 6 2" xfId="1930" xr:uid="{00000000-0005-0000-0000-00003E080000}"/>
    <cellStyle name="Pénznem 5 2 7" xfId="975" xr:uid="{00000000-0005-0000-0000-00003F080000}"/>
    <cellStyle name="Pénznem 5 2 8" xfId="1901" xr:uid="{00000000-0005-0000-0000-000040080000}"/>
    <cellStyle name="Pénznem 5 3" xfId="1541" xr:uid="{00000000-0005-0000-0000-000041080000}"/>
    <cellStyle name="Pénznem 5 3 2" xfId="1608" xr:uid="{00000000-0005-0000-0000-000042080000}"/>
    <cellStyle name="Pénznem 5 3 2 2" xfId="1794" xr:uid="{00000000-0005-0000-0000-000043080000}"/>
    <cellStyle name="Pénznem 5 3 2 2 2" xfId="2208" xr:uid="{00000000-0005-0000-0000-000044080000}"/>
    <cellStyle name="Pénznem 5 3 2 3" xfId="2022" xr:uid="{00000000-0005-0000-0000-000045080000}"/>
    <cellStyle name="Pénznem 5 3 3" xfId="1670" xr:uid="{00000000-0005-0000-0000-000046080000}"/>
    <cellStyle name="Pénznem 5 3 3 2" xfId="1856" xr:uid="{00000000-0005-0000-0000-000047080000}"/>
    <cellStyle name="Pénznem 5 3 3 2 2" xfId="2270" xr:uid="{00000000-0005-0000-0000-000048080000}"/>
    <cellStyle name="Pénznem 5 3 3 3" xfId="2084" xr:uid="{00000000-0005-0000-0000-000049080000}"/>
    <cellStyle name="Pénznem 5 3 4" xfId="1732" xr:uid="{00000000-0005-0000-0000-00004A080000}"/>
    <cellStyle name="Pénznem 5 3 4 2" xfId="2146" xr:uid="{00000000-0005-0000-0000-00004B080000}"/>
    <cellStyle name="Pénznem 5 3 5" xfId="1960" xr:uid="{00000000-0005-0000-0000-00004C080000}"/>
    <cellStyle name="Pénznem 5 4" xfId="1577" xr:uid="{00000000-0005-0000-0000-00004D080000}"/>
    <cellStyle name="Pénznem 5 4 2" xfId="1763" xr:uid="{00000000-0005-0000-0000-00004E080000}"/>
    <cellStyle name="Pénznem 5 4 2 2" xfId="2177" xr:uid="{00000000-0005-0000-0000-00004F080000}"/>
    <cellStyle name="Pénznem 5 4 3" xfId="1991" xr:uid="{00000000-0005-0000-0000-000050080000}"/>
    <cellStyle name="Pénznem 5 5" xfId="1639" xr:uid="{00000000-0005-0000-0000-000051080000}"/>
    <cellStyle name="Pénznem 5 5 2" xfId="1825" xr:uid="{00000000-0005-0000-0000-000052080000}"/>
    <cellStyle name="Pénznem 5 5 2 2" xfId="2239" xr:uid="{00000000-0005-0000-0000-000053080000}"/>
    <cellStyle name="Pénznem 5 5 3" xfId="2053" xr:uid="{00000000-0005-0000-0000-000054080000}"/>
    <cellStyle name="Pénznem 5 6" xfId="1701" xr:uid="{00000000-0005-0000-0000-000055080000}"/>
    <cellStyle name="Pénznem 5 6 2" xfId="2115" xr:uid="{00000000-0005-0000-0000-000056080000}"/>
    <cellStyle name="Pénznem 5 7" xfId="1356" xr:uid="{00000000-0005-0000-0000-000057080000}"/>
    <cellStyle name="Pénznem 5 7 2" xfId="1929" xr:uid="{00000000-0005-0000-0000-000058080000}"/>
    <cellStyle name="Pénznem 5 8" xfId="735" xr:uid="{00000000-0005-0000-0000-000059080000}"/>
    <cellStyle name="Pénznem 5 9" xfId="1880" xr:uid="{00000000-0005-0000-0000-00005A080000}"/>
    <cellStyle name="Pénznem 6" xfId="471" xr:uid="{00000000-0005-0000-0000-00005B080000}"/>
    <cellStyle name="Pénznem 6 2" xfId="502" xr:uid="{00000000-0005-0000-0000-00005C080000}"/>
    <cellStyle name="Pénznem 6 2 2" xfId="1544" xr:uid="{00000000-0005-0000-0000-00005D080000}"/>
    <cellStyle name="Pénznem 6 2 2 2" xfId="1611" xr:uid="{00000000-0005-0000-0000-00005E080000}"/>
    <cellStyle name="Pénznem 6 2 2 2 2" xfId="1797" xr:uid="{00000000-0005-0000-0000-00005F080000}"/>
    <cellStyle name="Pénznem 6 2 2 2 2 2" xfId="2211" xr:uid="{00000000-0005-0000-0000-000060080000}"/>
    <cellStyle name="Pénznem 6 2 2 2 3" xfId="2025" xr:uid="{00000000-0005-0000-0000-000061080000}"/>
    <cellStyle name="Pénznem 6 2 2 3" xfId="1673" xr:uid="{00000000-0005-0000-0000-000062080000}"/>
    <cellStyle name="Pénznem 6 2 2 3 2" xfId="1859" xr:uid="{00000000-0005-0000-0000-000063080000}"/>
    <cellStyle name="Pénznem 6 2 2 3 2 2" xfId="2273" xr:uid="{00000000-0005-0000-0000-000064080000}"/>
    <cellStyle name="Pénznem 6 2 2 3 3" xfId="2087" xr:uid="{00000000-0005-0000-0000-000065080000}"/>
    <cellStyle name="Pénznem 6 2 2 4" xfId="1735" xr:uid="{00000000-0005-0000-0000-000066080000}"/>
    <cellStyle name="Pénznem 6 2 2 4 2" xfId="2149" xr:uid="{00000000-0005-0000-0000-000067080000}"/>
    <cellStyle name="Pénznem 6 2 2 5" xfId="1963" xr:uid="{00000000-0005-0000-0000-000068080000}"/>
    <cellStyle name="Pénznem 6 2 3" xfId="1580" xr:uid="{00000000-0005-0000-0000-000069080000}"/>
    <cellStyle name="Pénznem 6 2 3 2" xfId="1766" xr:uid="{00000000-0005-0000-0000-00006A080000}"/>
    <cellStyle name="Pénznem 6 2 3 2 2" xfId="2180" xr:uid="{00000000-0005-0000-0000-00006B080000}"/>
    <cellStyle name="Pénznem 6 2 3 3" xfId="1994" xr:uid="{00000000-0005-0000-0000-00006C080000}"/>
    <cellStyle name="Pénznem 6 2 4" xfId="1642" xr:uid="{00000000-0005-0000-0000-00006D080000}"/>
    <cellStyle name="Pénznem 6 2 4 2" xfId="1828" xr:uid="{00000000-0005-0000-0000-00006E080000}"/>
    <cellStyle name="Pénznem 6 2 4 2 2" xfId="2242" xr:uid="{00000000-0005-0000-0000-00006F080000}"/>
    <cellStyle name="Pénznem 6 2 4 3" xfId="2056" xr:uid="{00000000-0005-0000-0000-000070080000}"/>
    <cellStyle name="Pénznem 6 2 5" xfId="1704" xr:uid="{00000000-0005-0000-0000-000071080000}"/>
    <cellStyle name="Pénznem 6 2 5 2" xfId="2118" xr:uid="{00000000-0005-0000-0000-000072080000}"/>
    <cellStyle name="Pénznem 6 2 6" xfId="1359" xr:uid="{00000000-0005-0000-0000-000073080000}"/>
    <cellStyle name="Pénznem 6 2 6 2" xfId="1932" xr:uid="{00000000-0005-0000-0000-000074080000}"/>
    <cellStyle name="Pénznem 6 2 7" xfId="976" xr:uid="{00000000-0005-0000-0000-000075080000}"/>
    <cellStyle name="Pénznem 6 2 8" xfId="1902" xr:uid="{00000000-0005-0000-0000-000076080000}"/>
    <cellStyle name="Pénznem 6 3" xfId="1543" xr:uid="{00000000-0005-0000-0000-000077080000}"/>
    <cellStyle name="Pénznem 6 3 2" xfId="1610" xr:uid="{00000000-0005-0000-0000-000078080000}"/>
    <cellStyle name="Pénznem 6 3 2 2" xfId="1796" xr:uid="{00000000-0005-0000-0000-000079080000}"/>
    <cellStyle name="Pénznem 6 3 2 2 2" xfId="2210" xr:uid="{00000000-0005-0000-0000-00007A080000}"/>
    <cellStyle name="Pénznem 6 3 2 3" xfId="2024" xr:uid="{00000000-0005-0000-0000-00007B080000}"/>
    <cellStyle name="Pénznem 6 3 3" xfId="1672" xr:uid="{00000000-0005-0000-0000-00007C080000}"/>
    <cellStyle name="Pénznem 6 3 3 2" xfId="1858" xr:uid="{00000000-0005-0000-0000-00007D080000}"/>
    <cellStyle name="Pénznem 6 3 3 2 2" xfId="2272" xr:uid="{00000000-0005-0000-0000-00007E080000}"/>
    <cellStyle name="Pénznem 6 3 3 3" xfId="2086" xr:uid="{00000000-0005-0000-0000-00007F080000}"/>
    <cellStyle name="Pénznem 6 3 4" xfId="1734" xr:uid="{00000000-0005-0000-0000-000080080000}"/>
    <cellStyle name="Pénznem 6 3 4 2" xfId="2148" xr:uid="{00000000-0005-0000-0000-000081080000}"/>
    <cellStyle name="Pénznem 6 3 5" xfId="1962" xr:uid="{00000000-0005-0000-0000-000082080000}"/>
    <cellStyle name="Pénznem 6 4" xfId="1579" xr:uid="{00000000-0005-0000-0000-000083080000}"/>
    <cellStyle name="Pénznem 6 4 2" xfId="1765" xr:uid="{00000000-0005-0000-0000-000084080000}"/>
    <cellStyle name="Pénznem 6 4 2 2" xfId="2179" xr:uid="{00000000-0005-0000-0000-000085080000}"/>
    <cellStyle name="Pénznem 6 4 3" xfId="1993" xr:uid="{00000000-0005-0000-0000-000086080000}"/>
    <cellStyle name="Pénznem 6 5" xfId="1641" xr:uid="{00000000-0005-0000-0000-000087080000}"/>
    <cellStyle name="Pénznem 6 5 2" xfId="1827" xr:uid="{00000000-0005-0000-0000-000088080000}"/>
    <cellStyle name="Pénznem 6 5 2 2" xfId="2241" xr:uid="{00000000-0005-0000-0000-000089080000}"/>
    <cellStyle name="Pénznem 6 5 3" xfId="2055" xr:uid="{00000000-0005-0000-0000-00008A080000}"/>
    <cellStyle name="Pénznem 6 6" xfId="1703" xr:uid="{00000000-0005-0000-0000-00008B080000}"/>
    <cellStyle name="Pénznem 6 6 2" xfId="2117" xr:uid="{00000000-0005-0000-0000-00008C080000}"/>
    <cellStyle name="Pénznem 6 7" xfId="1358" xr:uid="{00000000-0005-0000-0000-00008D080000}"/>
    <cellStyle name="Pénznem 6 7 2" xfId="1931" xr:uid="{00000000-0005-0000-0000-00008E080000}"/>
    <cellStyle name="Pénznem 6 8" xfId="736" xr:uid="{00000000-0005-0000-0000-00008F080000}"/>
    <cellStyle name="Pénznem 6 9" xfId="1881" xr:uid="{00000000-0005-0000-0000-000090080000}"/>
    <cellStyle name="Pénznem 7" xfId="1360" xr:uid="{00000000-0005-0000-0000-000091080000}"/>
    <cellStyle name="Pénznem 7 2" xfId="1545" xr:uid="{00000000-0005-0000-0000-000092080000}"/>
    <cellStyle name="Pénznem 7 2 2" xfId="1612" xr:uid="{00000000-0005-0000-0000-000093080000}"/>
    <cellStyle name="Pénznem 7 2 2 2" xfId="1798" xr:uid="{00000000-0005-0000-0000-000094080000}"/>
    <cellStyle name="Pénznem 7 2 2 2 2" xfId="2212" xr:uid="{00000000-0005-0000-0000-000095080000}"/>
    <cellStyle name="Pénznem 7 2 2 3" xfId="2026" xr:uid="{00000000-0005-0000-0000-000096080000}"/>
    <cellStyle name="Pénznem 7 2 3" xfId="1674" xr:uid="{00000000-0005-0000-0000-000097080000}"/>
    <cellStyle name="Pénznem 7 2 3 2" xfId="1860" xr:uid="{00000000-0005-0000-0000-000098080000}"/>
    <cellStyle name="Pénznem 7 2 3 2 2" xfId="2274" xr:uid="{00000000-0005-0000-0000-000099080000}"/>
    <cellStyle name="Pénznem 7 2 3 3" xfId="2088" xr:uid="{00000000-0005-0000-0000-00009A080000}"/>
    <cellStyle name="Pénznem 7 2 4" xfId="1736" xr:uid="{00000000-0005-0000-0000-00009B080000}"/>
    <cellStyle name="Pénznem 7 2 4 2" xfId="2150" xr:uid="{00000000-0005-0000-0000-00009C080000}"/>
    <cellStyle name="Pénznem 7 2 5" xfId="1964" xr:uid="{00000000-0005-0000-0000-00009D080000}"/>
    <cellStyle name="Pénznem 7 3" xfId="1581" xr:uid="{00000000-0005-0000-0000-00009E080000}"/>
    <cellStyle name="Pénznem 7 3 2" xfId="1767" xr:uid="{00000000-0005-0000-0000-00009F080000}"/>
    <cellStyle name="Pénznem 7 3 2 2" xfId="2181" xr:uid="{00000000-0005-0000-0000-0000A0080000}"/>
    <cellStyle name="Pénznem 7 3 3" xfId="1995" xr:uid="{00000000-0005-0000-0000-0000A1080000}"/>
    <cellStyle name="Pénznem 7 4" xfId="1643" xr:uid="{00000000-0005-0000-0000-0000A2080000}"/>
    <cellStyle name="Pénznem 7 4 2" xfId="1829" xr:uid="{00000000-0005-0000-0000-0000A3080000}"/>
    <cellStyle name="Pénznem 7 4 2 2" xfId="2243" xr:uid="{00000000-0005-0000-0000-0000A4080000}"/>
    <cellStyle name="Pénznem 7 4 3" xfId="2057" xr:uid="{00000000-0005-0000-0000-0000A5080000}"/>
    <cellStyle name="Pénznem 7 5" xfId="1705" xr:uid="{00000000-0005-0000-0000-0000A6080000}"/>
    <cellStyle name="Pénznem 7 5 2" xfId="2119" xr:uid="{00000000-0005-0000-0000-0000A7080000}"/>
    <cellStyle name="Pénznem 7 6" xfId="1933" xr:uid="{00000000-0005-0000-0000-0000A8080000}"/>
    <cellStyle name="Pénznem 8" xfId="1528" xr:uid="{00000000-0005-0000-0000-0000A9080000}"/>
    <cellStyle name="Pénznem 8 2" xfId="1595" xr:uid="{00000000-0005-0000-0000-0000AA080000}"/>
    <cellStyle name="Pénznem 8 2 2" xfId="1781" xr:uid="{00000000-0005-0000-0000-0000AB080000}"/>
    <cellStyle name="Pénznem 8 2 2 2" xfId="2195" xr:uid="{00000000-0005-0000-0000-0000AC080000}"/>
    <cellStyle name="Pénznem 8 2 3" xfId="2009" xr:uid="{00000000-0005-0000-0000-0000AD080000}"/>
    <cellStyle name="Pénznem 8 3" xfId="1657" xr:uid="{00000000-0005-0000-0000-0000AE080000}"/>
    <cellStyle name="Pénznem 8 3 2" xfId="1843" xr:uid="{00000000-0005-0000-0000-0000AF080000}"/>
    <cellStyle name="Pénznem 8 3 2 2" xfId="2257" xr:uid="{00000000-0005-0000-0000-0000B0080000}"/>
    <cellStyle name="Pénznem 8 3 3" xfId="2071" xr:uid="{00000000-0005-0000-0000-0000B1080000}"/>
    <cellStyle name="Pénznem 8 4" xfId="1719" xr:uid="{00000000-0005-0000-0000-0000B2080000}"/>
    <cellStyle name="Pénznem 8 4 2" xfId="2133" xr:uid="{00000000-0005-0000-0000-0000B3080000}"/>
    <cellStyle name="Pénznem 8 5" xfId="1947" xr:uid="{00000000-0005-0000-0000-0000B4080000}"/>
    <cellStyle name="Pénznem 9" xfId="1564" xr:uid="{00000000-0005-0000-0000-0000B5080000}"/>
    <cellStyle name="Pénznem 9 2" xfId="1750" xr:uid="{00000000-0005-0000-0000-0000B6080000}"/>
    <cellStyle name="Pénznem 9 2 2" xfId="2164" xr:uid="{00000000-0005-0000-0000-0000B7080000}"/>
    <cellStyle name="Pénznem 9 3" xfId="1978" xr:uid="{00000000-0005-0000-0000-0000B8080000}"/>
    <cellStyle name="Stílus 1" xfId="472" xr:uid="{00000000-0005-0000-0000-0000B9080000}"/>
    <cellStyle name="Stílus 1 2" xfId="1361" xr:uid="{00000000-0005-0000-0000-0000BA080000}"/>
    <cellStyle name="Stílus 4" xfId="473" xr:uid="{00000000-0005-0000-0000-0000BB080000}"/>
    <cellStyle name="Stílus 4 2" xfId="474" xr:uid="{00000000-0005-0000-0000-0000BC080000}"/>
    <cellStyle name="Stílus 4 2 2" xfId="978" xr:uid="{00000000-0005-0000-0000-0000BD080000}"/>
    <cellStyle name="Stílus 4 2 3" xfId="738" xr:uid="{00000000-0005-0000-0000-0000BE080000}"/>
    <cellStyle name="Stílus 4 3" xfId="475" xr:uid="{00000000-0005-0000-0000-0000BF080000}"/>
    <cellStyle name="Stílus 4 3 2" xfId="979" xr:uid="{00000000-0005-0000-0000-0000C0080000}"/>
    <cellStyle name="Stílus 4 3 3" xfId="739" xr:uid="{00000000-0005-0000-0000-0000C1080000}"/>
    <cellStyle name="Stílus 4 4" xfId="977" xr:uid="{00000000-0005-0000-0000-0000C2080000}"/>
    <cellStyle name="Stílus 4 5" xfId="737" xr:uid="{00000000-0005-0000-0000-0000C3080000}"/>
    <cellStyle name="Százalék 2" xfId="476" xr:uid="{00000000-0005-0000-0000-0000C4080000}"/>
    <cellStyle name="Százalék 2 2" xfId="980" xr:uid="{00000000-0005-0000-0000-0000C5080000}"/>
    <cellStyle name="Százalék 2 2 2" xfId="1547" xr:uid="{00000000-0005-0000-0000-0000C6080000}"/>
    <cellStyle name="Százalék 2 3" xfId="1362" xr:uid="{00000000-0005-0000-0000-0000C7080000}"/>
    <cellStyle name="Százalék 2 3 2" xfId="1548" xr:uid="{00000000-0005-0000-0000-0000C8080000}"/>
    <cellStyle name="Százalék 2 4" xfId="1363" xr:uid="{00000000-0005-0000-0000-0000C9080000}"/>
    <cellStyle name="Százalék 2 4 2" xfId="1364" xr:uid="{00000000-0005-0000-0000-0000CA080000}"/>
    <cellStyle name="Százalék 2 5" xfId="1546" xr:uid="{00000000-0005-0000-0000-0000CB080000}"/>
    <cellStyle name="Százalék 2 6" xfId="740" xr:uid="{00000000-0005-0000-0000-0000CC080000}"/>
    <cellStyle name="Százalék 3" xfId="477" xr:uid="{00000000-0005-0000-0000-0000CD080000}"/>
    <cellStyle name="Százalék 3 2" xfId="478" xr:uid="{00000000-0005-0000-0000-0000CE080000}"/>
    <cellStyle name="Százalék 3 2 2" xfId="981" xr:uid="{00000000-0005-0000-0000-0000CF080000}"/>
    <cellStyle name="Százalék 3 2 3" xfId="741" xr:uid="{00000000-0005-0000-0000-0000D0080000}"/>
    <cellStyle name="Százalék 3 3" xfId="479" xr:uid="{00000000-0005-0000-0000-0000D1080000}"/>
    <cellStyle name="Százalék 4" xfId="480" xr:uid="{00000000-0005-0000-0000-0000D2080000}"/>
    <cellStyle name="Százalék 4 2" xfId="982" xr:uid="{00000000-0005-0000-0000-0000D3080000}"/>
    <cellStyle name="Százalék 4 3" xfId="742" xr:uid="{00000000-0005-0000-0000-0000D4080000}"/>
    <cellStyle name="Százalék 5" xfId="481" xr:uid="{00000000-0005-0000-0000-0000D5080000}"/>
    <cellStyle name="Százalék 5 2" xfId="983" xr:uid="{00000000-0005-0000-0000-0000D6080000}"/>
    <cellStyle name="Százalék 5 2 2" xfId="1550" xr:uid="{00000000-0005-0000-0000-0000D7080000}"/>
    <cellStyle name="Százalék 5 3" xfId="1549" xr:uid="{00000000-0005-0000-0000-0000D8080000}"/>
    <cellStyle name="Százalék 5 4" xfId="743" xr:uid="{00000000-0005-0000-0000-0000D9080000}"/>
    <cellStyle name="Százalék 6" xfId="503" xr:uid="{00000000-0005-0000-0000-0000DA080000}"/>
    <cellStyle name="Százalék 6 2" xfId="504" xr:uid="{00000000-0005-0000-0000-0000DB080000}"/>
    <cellStyle name="Százalék 6 2 2" xfId="985" xr:uid="{00000000-0005-0000-0000-0000DC080000}"/>
    <cellStyle name="Százalék 6 2 3" xfId="745" xr:uid="{00000000-0005-0000-0000-0000DD080000}"/>
    <cellStyle name="Százalék 6 3" xfId="984" xr:uid="{00000000-0005-0000-0000-0000DE080000}"/>
    <cellStyle name="Százalék 6 4" xfId="744" xr:uid="{00000000-0005-0000-0000-0000DF080000}"/>
    <cellStyle name="Title" xfId="1365" xr:uid="{00000000-0005-0000-0000-0000E0080000}"/>
    <cellStyle name="Total" xfId="1366" xr:uid="{00000000-0005-0000-0000-0000E1080000}"/>
    <cellStyle name="Warning Text" xfId="1367" xr:uid="{00000000-0005-0000-0000-0000E2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"/>
  <sheetViews>
    <sheetView topLeftCell="A55" zoomScale="120" zoomScaleNormal="120" zoomScaleSheetLayoutView="120" workbookViewId="0">
      <selection activeCell="G59" sqref="G59"/>
    </sheetView>
  </sheetViews>
  <sheetFormatPr defaultColWidth="11.42578125" defaultRowHeight="11.25" x14ac:dyDescent="0.2"/>
  <cols>
    <col min="1" max="1" width="2.5703125" style="20" customWidth="1"/>
    <col min="2" max="2" width="2.7109375" style="19" customWidth="1"/>
    <col min="3" max="3" width="64.140625" style="19" customWidth="1"/>
    <col min="4" max="4" width="13.5703125" style="19" customWidth="1"/>
    <col min="5" max="5" width="11.85546875" style="19" bestFit="1" customWidth="1"/>
    <col min="6" max="6" width="10.140625" style="19" hidden="1" customWidth="1"/>
    <col min="7" max="7" width="10.5703125" style="19" bestFit="1" customWidth="1"/>
    <col min="8" max="8" width="9.28515625" style="19" hidden="1" customWidth="1"/>
    <col min="9" max="9" width="9" style="19" hidden="1" customWidth="1"/>
    <col min="10" max="10" width="12.140625" style="19" customWidth="1"/>
    <col min="11" max="11" width="12" style="19" customWidth="1"/>
    <col min="12" max="12" width="12.28515625" style="19" customWidth="1"/>
    <col min="13" max="13" width="12.140625" style="19" customWidth="1"/>
    <col min="14" max="16384" width="11.42578125" style="19"/>
  </cols>
  <sheetData>
    <row r="1" spans="1:14" ht="15.75" x14ac:dyDescent="0.25">
      <c r="A1" s="61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8"/>
    </row>
    <row r="2" spans="1:14" s="17" customFormat="1" ht="17.25" customHeight="1" x14ac:dyDescent="0.25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94" t="s">
        <v>121</v>
      </c>
    </row>
    <row r="3" spans="1:14" ht="43.5" customHeight="1" x14ac:dyDescent="0.3">
      <c r="A3" s="277" t="s">
        <v>125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</row>
    <row r="4" spans="1:14" ht="15" customHeight="1" x14ac:dyDescent="0.2">
      <c r="A4" s="287" t="s">
        <v>92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</row>
    <row r="5" spans="1:14" ht="25.5" customHeight="1" thickBot="1" x14ac:dyDescent="0.25">
      <c r="A5" s="61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106" t="s">
        <v>41</v>
      </c>
    </row>
    <row r="6" spans="1:14" s="22" customFormat="1" ht="15" thickBot="1" x14ac:dyDescent="0.2">
      <c r="A6" s="80"/>
      <c r="B6" s="62"/>
      <c r="C6" s="63"/>
      <c r="D6" s="304" t="s">
        <v>53</v>
      </c>
      <c r="E6" s="305"/>
      <c r="F6" s="305"/>
      <c r="G6" s="305"/>
      <c r="H6" s="305"/>
      <c r="I6" s="305"/>
      <c r="J6" s="305"/>
      <c r="K6" s="305"/>
      <c r="L6" s="305"/>
      <c r="M6" s="306"/>
    </row>
    <row r="7" spans="1:14" s="23" customFormat="1" ht="47.25" customHeight="1" thickBot="1" x14ac:dyDescent="0.25">
      <c r="A7" s="291" t="s">
        <v>93</v>
      </c>
      <c r="B7" s="292"/>
      <c r="C7" s="293"/>
      <c r="D7" s="304" t="s">
        <v>37</v>
      </c>
      <c r="E7" s="305"/>
      <c r="F7" s="305"/>
      <c r="G7" s="305"/>
      <c r="H7" s="305"/>
      <c r="I7" s="305"/>
      <c r="J7" s="305"/>
      <c r="K7" s="305"/>
      <c r="L7" s="305"/>
      <c r="M7" s="306"/>
    </row>
    <row r="8" spans="1:14" s="24" customFormat="1" ht="25.5" customHeight="1" x14ac:dyDescent="0.2">
      <c r="A8" s="279" t="s">
        <v>35</v>
      </c>
      <c r="B8" s="280"/>
      <c r="C8" s="281"/>
      <c r="D8" s="302" t="s">
        <v>127</v>
      </c>
      <c r="E8" s="285" t="s">
        <v>123</v>
      </c>
      <c r="F8" s="289" t="s">
        <v>94</v>
      </c>
      <c r="G8" s="289" t="s">
        <v>118</v>
      </c>
      <c r="H8" s="289" t="s">
        <v>119</v>
      </c>
      <c r="I8" s="289" t="s">
        <v>114</v>
      </c>
      <c r="J8" s="289" t="s">
        <v>124</v>
      </c>
      <c r="K8" s="316" t="s">
        <v>124</v>
      </c>
      <c r="L8" s="317"/>
      <c r="M8" s="318"/>
    </row>
    <row r="9" spans="1:14" s="21" customFormat="1" ht="24.75" customHeight="1" thickBot="1" x14ac:dyDescent="0.2">
      <c r="A9" s="282"/>
      <c r="B9" s="283"/>
      <c r="C9" s="284"/>
      <c r="D9" s="303"/>
      <c r="E9" s="286"/>
      <c r="F9" s="290"/>
      <c r="G9" s="290"/>
      <c r="H9" s="290"/>
      <c r="I9" s="290"/>
      <c r="J9" s="290"/>
      <c r="K9" s="64" t="s">
        <v>40</v>
      </c>
      <c r="L9" s="64" t="s">
        <v>75</v>
      </c>
      <c r="M9" s="65" t="s">
        <v>76</v>
      </c>
    </row>
    <row r="10" spans="1:14" s="111" customFormat="1" ht="26.25" customHeight="1" x14ac:dyDescent="0.2">
      <c r="A10" s="297" t="s">
        <v>2</v>
      </c>
      <c r="B10" s="298"/>
      <c r="C10" s="299"/>
      <c r="D10" s="241"/>
      <c r="E10" s="260"/>
      <c r="F10" s="109"/>
      <c r="G10" s="109"/>
      <c r="H10" s="109"/>
      <c r="I10" s="109"/>
      <c r="J10" s="109"/>
      <c r="K10" s="109"/>
      <c r="L10" s="109"/>
      <c r="M10" s="110"/>
    </row>
    <row r="11" spans="1:14" s="21" customFormat="1" ht="10.5" x14ac:dyDescent="0.15">
      <c r="A11" s="66" t="s">
        <v>58</v>
      </c>
      <c r="B11" s="67" t="s">
        <v>81</v>
      </c>
      <c r="C11" s="68"/>
      <c r="D11" s="157">
        <v>13954642</v>
      </c>
      <c r="E11" s="123">
        <f>+'KIADÁSOK_BEVÉTELEK intézményenk'!E10</f>
        <v>14193193</v>
      </c>
      <c r="F11" s="124">
        <f>+'KIADÁSOK_BEVÉTELEK intézményenk'!F10</f>
        <v>0</v>
      </c>
      <c r="G11" s="124">
        <f>+'KIADÁSOK_BEVÉTELEK intézményenk'!G10</f>
        <v>140604</v>
      </c>
      <c r="H11" s="124">
        <f>+'KIADÁSOK_BEVÉTELEK intézményenk'!H10</f>
        <v>0</v>
      </c>
      <c r="I11" s="124">
        <f>+'KIADÁSOK_BEVÉTELEK intézményenk'!I10</f>
        <v>0</v>
      </c>
      <c r="J11" s="124">
        <f>+'KIADÁSOK_BEVÉTELEK intézményenk'!J10</f>
        <v>14333797</v>
      </c>
      <c r="K11" s="124">
        <f>SUM(K12:K15)</f>
        <v>10644855</v>
      </c>
      <c r="L11" s="124">
        <f>SUM(L12:L15)</f>
        <v>3688942</v>
      </c>
      <c r="M11" s="226">
        <f>SUM(M12:M15)</f>
        <v>0</v>
      </c>
      <c r="N11" s="149"/>
    </row>
    <row r="12" spans="1:14" s="25" customFormat="1" x14ac:dyDescent="0.2">
      <c r="A12" s="69"/>
      <c r="B12" s="70" t="s">
        <v>69</v>
      </c>
      <c r="C12" s="71" t="s">
        <v>26</v>
      </c>
      <c r="D12" s="160">
        <v>9182946</v>
      </c>
      <c r="E12" s="245">
        <f>'KIADÁSOK_BEVÉTELEK intézményenk'!E11</f>
        <v>9488404</v>
      </c>
      <c r="F12" s="161">
        <f>+'KIADÁSOK_BEVÉTELEK intézményenk'!F11</f>
        <v>0</v>
      </c>
      <c r="G12" s="161">
        <f>+'KIADÁSOK_BEVÉTELEK intézményenk'!G11</f>
        <v>117867</v>
      </c>
      <c r="H12" s="161">
        <f>+'KIADÁSOK_BEVÉTELEK intézményenk'!H11</f>
        <v>0</v>
      </c>
      <c r="I12" s="161">
        <f>+'KIADÁSOK_BEVÉTELEK intézményenk'!I11</f>
        <v>0</v>
      </c>
      <c r="J12" s="161">
        <f>+'KIADÁSOK_BEVÉTELEK intézményenk'!J11</f>
        <v>9606271</v>
      </c>
      <c r="K12" s="126">
        <f>'KIADÁSOK_BEVÉTELEK intézményenk'!K11</f>
        <v>9606271</v>
      </c>
      <c r="L12" s="126">
        <f>'KIADÁSOK_BEVÉTELEK intézményenk'!L11</f>
        <v>0</v>
      </c>
      <c r="M12" s="224">
        <f>'KIADÁSOK_BEVÉTELEK intézményenk'!M11</f>
        <v>0</v>
      </c>
      <c r="N12" s="150"/>
    </row>
    <row r="13" spans="1:14" s="25" customFormat="1" x14ac:dyDescent="0.2">
      <c r="A13" s="69"/>
      <c r="B13" s="70" t="s">
        <v>70</v>
      </c>
      <c r="C13" s="71" t="s">
        <v>15</v>
      </c>
      <c r="D13" s="160">
        <v>20545</v>
      </c>
      <c r="E13" s="245">
        <f>'KIADÁSOK_BEVÉTELEK intézményenk'!E12</f>
        <v>0</v>
      </c>
      <c r="F13" s="161">
        <f>+'KIADÁSOK_BEVÉTELEK intézményenk'!F12</f>
        <v>0</v>
      </c>
      <c r="G13" s="161">
        <f>+'KIADÁSOK_BEVÉTELEK intézményenk'!G12</f>
        <v>21194</v>
      </c>
      <c r="H13" s="161">
        <f>+'KIADÁSOK_BEVÉTELEK intézményenk'!H12</f>
        <v>0</v>
      </c>
      <c r="I13" s="161">
        <f>+'KIADÁSOK_BEVÉTELEK intézményenk'!I12</f>
        <v>0</v>
      </c>
      <c r="J13" s="161">
        <f>+'KIADÁSOK_BEVÉTELEK intézményenk'!J12</f>
        <v>21194</v>
      </c>
      <c r="K13" s="126">
        <f>'KIADÁSOK_BEVÉTELEK intézményenk'!K12</f>
        <v>21194</v>
      </c>
      <c r="L13" s="126">
        <f>'KIADÁSOK_BEVÉTELEK intézményenk'!L12</f>
        <v>0</v>
      </c>
      <c r="M13" s="224">
        <f>'KIADÁSOK_BEVÉTELEK intézményenk'!M12</f>
        <v>0</v>
      </c>
      <c r="N13" s="150"/>
    </row>
    <row r="14" spans="1:14" s="25" customFormat="1" x14ac:dyDescent="0.2">
      <c r="A14" s="69"/>
      <c r="B14" s="70" t="s">
        <v>71</v>
      </c>
      <c r="C14" s="8" t="s">
        <v>95</v>
      </c>
      <c r="D14" s="160">
        <v>0</v>
      </c>
      <c r="E14" s="245">
        <f>'KIADÁSOK_BEVÉTELEK intézményenk'!E13</f>
        <v>0</v>
      </c>
      <c r="F14" s="161">
        <f>+'KIADÁSOK_BEVÉTELEK intézményenk'!F13</f>
        <v>0</v>
      </c>
      <c r="G14" s="161">
        <f>+'KIADÁSOK_BEVÉTELEK intézményenk'!G13</f>
        <v>0</v>
      </c>
      <c r="H14" s="161">
        <f>+'KIADÁSOK_BEVÉTELEK intézményenk'!H13</f>
        <v>0</v>
      </c>
      <c r="I14" s="161">
        <f>+'KIADÁSOK_BEVÉTELEK intézményenk'!I13</f>
        <v>0</v>
      </c>
      <c r="J14" s="161">
        <f>+'KIADÁSOK_BEVÉTELEK intézményenk'!J13</f>
        <v>0</v>
      </c>
      <c r="K14" s="126">
        <f>'KIADÁSOK_BEVÉTELEK intézményenk'!K13</f>
        <v>0</v>
      </c>
      <c r="L14" s="126">
        <f>'KIADÁSOK_BEVÉTELEK intézményenk'!L13</f>
        <v>0</v>
      </c>
      <c r="M14" s="224">
        <f>'KIADÁSOK_BEVÉTELEK intézményenk'!M13</f>
        <v>0</v>
      </c>
      <c r="N14" s="150"/>
    </row>
    <row r="15" spans="1:14" s="25" customFormat="1" x14ac:dyDescent="0.2">
      <c r="A15" s="69"/>
      <c r="B15" s="70" t="s">
        <v>72</v>
      </c>
      <c r="C15" s="71" t="s">
        <v>107</v>
      </c>
      <c r="D15" s="160">
        <v>4751151</v>
      </c>
      <c r="E15" s="245">
        <f>'KIADÁSOK_BEVÉTELEK intézményenk'!E14</f>
        <v>4704789</v>
      </c>
      <c r="F15" s="161">
        <f>+'KIADÁSOK_BEVÉTELEK intézményenk'!F14</f>
        <v>0</v>
      </c>
      <c r="G15" s="161">
        <f>+'KIADÁSOK_BEVÉTELEK intézményenk'!G14</f>
        <v>1543</v>
      </c>
      <c r="H15" s="161">
        <f>+'KIADÁSOK_BEVÉTELEK intézményenk'!H14</f>
        <v>0</v>
      </c>
      <c r="I15" s="161">
        <f>+'KIADÁSOK_BEVÉTELEK intézményenk'!I14</f>
        <v>0</v>
      </c>
      <c r="J15" s="161">
        <f>+'KIADÁSOK_BEVÉTELEK intézményenk'!J14</f>
        <v>4706332</v>
      </c>
      <c r="K15" s="126">
        <f>'KIADÁSOK_BEVÉTELEK intézményenk'!K14</f>
        <v>1017390</v>
      </c>
      <c r="L15" s="126">
        <f>'KIADÁSOK_BEVÉTELEK intézményenk'!L14</f>
        <v>3688942</v>
      </c>
      <c r="M15" s="224">
        <f>'KIADÁSOK_BEVÉTELEK intézményenk'!M14</f>
        <v>0</v>
      </c>
      <c r="N15" s="150"/>
    </row>
    <row r="16" spans="1:14" s="26" customFormat="1" ht="10.5" x14ac:dyDescent="0.15">
      <c r="A16" s="73" t="s">
        <v>59</v>
      </c>
      <c r="B16" s="72" t="s">
        <v>16</v>
      </c>
      <c r="C16" s="74"/>
      <c r="D16" s="165">
        <v>21229099</v>
      </c>
      <c r="E16" s="123">
        <f>+'KIADÁSOK_BEVÉTELEK intézményenk'!E15</f>
        <v>21269110</v>
      </c>
      <c r="F16" s="124">
        <f>+'KIADÁSOK_BEVÉTELEK intézményenk'!F15</f>
        <v>0</v>
      </c>
      <c r="G16" s="124">
        <f>+'KIADÁSOK_BEVÉTELEK intézményenk'!G15</f>
        <v>309551</v>
      </c>
      <c r="H16" s="124">
        <f>+'KIADÁSOK_BEVÉTELEK intézményenk'!H15</f>
        <v>0</v>
      </c>
      <c r="I16" s="124">
        <f>+'KIADÁSOK_BEVÉTELEK intézményenk'!I15</f>
        <v>0</v>
      </c>
      <c r="J16" s="124">
        <f>+'KIADÁSOK_BEVÉTELEK intézményenk'!J15</f>
        <v>21578661</v>
      </c>
      <c r="K16" s="128">
        <f t="shared" ref="K16:M16" si="0">SUM(K17:K18)</f>
        <v>18638661</v>
      </c>
      <c r="L16" s="128">
        <f t="shared" si="0"/>
        <v>2940000</v>
      </c>
      <c r="M16" s="223">
        <f t="shared" si="0"/>
        <v>0</v>
      </c>
      <c r="N16" s="151"/>
    </row>
    <row r="17" spans="1:14" s="25" customFormat="1" x14ac:dyDescent="0.2">
      <c r="A17" s="69"/>
      <c r="B17" s="70" t="s">
        <v>69</v>
      </c>
      <c r="C17" s="8" t="s">
        <v>96</v>
      </c>
      <c r="D17" s="160">
        <v>20937460</v>
      </c>
      <c r="E17" s="245">
        <f>'KIADÁSOK_BEVÉTELEK intézményenk'!E16</f>
        <v>20999110</v>
      </c>
      <c r="F17" s="161">
        <f>+'KIADÁSOK_BEVÉTELEK intézményenk'!F16</f>
        <v>0</v>
      </c>
      <c r="G17" s="161">
        <f>+'KIADÁSOK_BEVÉTELEK intézményenk'!G16</f>
        <v>305916</v>
      </c>
      <c r="H17" s="161">
        <f>+'KIADÁSOK_BEVÉTELEK intézményenk'!H16</f>
        <v>0</v>
      </c>
      <c r="I17" s="161">
        <f>+'KIADÁSOK_BEVÉTELEK intézményenk'!I16</f>
        <v>0</v>
      </c>
      <c r="J17" s="161">
        <f>+'KIADÁSOK_BEVÉTELEK intézményenk'!J16</f>
        <v>21305026</v>
      </c>
      <c r="K17" s="126">
        <f>'KIADÁSOK_BEVÉTELEK intézményenk'!K16</f>
        <v>18550026</v>
      </c>
      <c r="L17" s="126">
        <f>'KIADÁSOK_BEVÉTELEK intézményenk'!L16</f>
        <v>2755000</v>
      </c>
      <c r="M17" s="224">
        <f>'KIADÁSOK_BEVÉTELEK intézményenk'!M16</f>
        <v>0</v>
      </c>
      <c r="N17" s="150"/>
    </row>
    <row r="18" spans="1:14" s="25" customFormat="1" x14ac:dyDescent="0.2">
      <c r="A18" s="69"/>
      <c r="B18" s="70" t="s">
        <v>70</v>
      </c>
      <c r="C18" s="8" t="s">
        <v>97</v>
      </c>
      <c r="D18" s="160">
        <v>291639</v>
      </c>
      <c r="E18" s="245">
        <f>'KIADÁSOK_BEVÉTELEK intézményenk'!E17</f>
        <v>270000</v>
      </c>
      <c r="F18" s="161">
        <f>+'KIADÁSOK_BEVÉTELEK intézményenk'!F17</f>
        <v>0</v>
      </c>
      <c r="G18" s="161">
        <f>+'KIADÁSOK_BEVÉTELEK intézményenk'!G17</f>
        <v>3635</v>
      </c>
      <c r="H18" s="161">
        <f>+'KIADÁSOK_BEVÉTELEK intézményenk'!H17</f>
        <v>0</v>
      </c>
      <c r="I18" s="161">
        <f>+'KIADÁSOK_BEVÉTELEK intézményenk'!I17</f>
        <v>0</v>
      </c>
      <c r="J18" s="161">
        <f>+'KIADÁSOK_BEVÉTELEK intézményenk'!J17</f>
        <v>273635</v>
      </c>
      <c r="K18" s="126">
        <f>'KIADÁSOK_BEVÉTELEK intézményenk'!K17</f>
        <v>88635</v>
      </c>
      <c r="L18" s="126">
        <f>'KIADÁSOK_BEVÉTELEK intézményenk'!L17</f>
        <v>185000</v>
      </c>
      <c r="M18" s="224">
        <f>'KIADÁSOK_BEVÉTELEK intézményenk'!M17</f>
        <v>0</v>
      </c>
      <c r="N18" s="150"/>
    </row>
    <row r="19" spans="1:14" s="27" customFormat="1" ht="10.5" x14ac:dyDescent="0.15">
      <c r="A19" s="75" t="s">
        <v>60</v>
      </c>
      <c r="B19" s="76" t="s">
        <v>17</v>
      </c>
      <c r="C19" s="77"/>
      <c r="D19" s="168">
        <v>9638586</v>
      </c>
      <c r="E19" s="256">
        <f>'KIADÁSOK_BEVÉTELEK intézményenk'!E18</f>
        <v>6955601</v>
      </c>
      <c r="F19" s="124">
        <f>+'KIADÁSOK_BEVÉTELEK intézményenk'!F18</f>
        <v>0</v>
      </c>
      <c r="G19" s="124">
        <f>+'KIADÁSOK_BEVÉTELEK intézményenk'!G18</f>
        <v>2328187</v>
      </c>
      <c r="H19" s="124">
        <f>+'KIADÁSOK_BEVÉTELEK intézményenk'!H18</f>
        <v>0</v>
      </c>
      <c r="I19" s="124">
        <f>+'KIADÁSOK_BEVÉTELEK intézményenk'!I18</f>
        <v>0</v>
      </c>
      <c r="J19" s="124">
        <f>+'KIADÁSOK_BEVÉTELEK intézményenk'!J18</f>
        <v>9283788</v>
      </c>
      <c r="K19" s="128">
        <f>'KIADÁSOK_BEVÉTELEK intézményenk'!K18</f>
        <v>6013035</v>
      </c>
      <c r="L19" s="128">
        <f>'KIADÁSOK_BEVÉTELEK intézményenk'!L18</f>
        <v>3260753</v>
      </c>
      <c r="M19" s="223">
        <f>'KIADÁSOK_BEVÉTELEK intézményenk'!M18</f>
        <v>10000</v>
      </c>
      <c r="N19" s="152"/>
    </row>
    <row r="20" spans="1:14" s="26" customFormat="1" ht="10.5" x14ac:dyDescent="0.15">
      <c r="A20" s="73" t="s">
        <v>61</v>
      </c>
      <c r="B20" s="72" t="s">
        <v>19</v>
      </c>
      <c r="C20" s="74"/>
      <c r="D20" s="165">
        <v>366375</v>
      </c>
      <c r="E20" s="123">
        <f>+'KIADÁSOK_BEVÉTELEK intézményenk'!E19</f>
        <v>1000</v>
      </c>
      <c r="F20" s="124">
        <f>+'KIADÁSOK_BEVÉTELEK intézményenk'!F19</f>
        <v>0</v>
      </c>
      <c r="G20" s="124">
        <f>+'KIADÁSOK_BEVÉTELEK intézményenk'!G19</f>
        <v>16</v>
      </c>
      <c r="H20" s="124">
        <f>+'KIADÁSOK_BEVÉTELEK intézményenk'!H19</f>
        <v>0</v>
      </c>
      <c r="I20" s="124">
        <f>+'KIADÁSOK_BEVÉTELEK intézményenk'!I19</f>
        <v>0</v>
      </c>
      <c r="J20" s="124">
        <f>+'KIADÁSOK_BEVÉTELEK intézményenk'!J19</f>
        <v>1016</v>
      </c>
      <c r="K20" s="128">
        <f t="shared" ref="K20:M20" si="1">SUM(K21:K22)</f>
        <v>0</v>
      </c>
      <c r="L20" s="128">
        <f t="shared" si="1"/>
        <v>1016</v>
      </c>
      <c r="M20" s="223">
        <f t="shared" si="1"/>
        <v>0</v>
      </c>
      <c r="N20" s="151"/>
    </row>
    <row r="21" spans="1:14" s="25" customFormat="1" x14ac:dyDescent="0.2">
      <c r="A21" s="69"/>
      <c r="B21" s="70" t="s">
        <v>69</v>
      </c>
      <c r="C21" s="8" t="s">
        <v>98</v>
      </c>
      <c r="D21" s="160">
        <v>3005</v>
      </c>
      <c r="E21" s="245">
        <f>'KIADÁSOK_BEVÉTELEK intézményenk'!E20</f>
        <v>1000</v>
      </c>
      <c r="F21" s="161">
        <f>+'KIADÁSOK_BEVÉTELEK intézményenk'!F20</f>
        <v>0</v>
      </c>
      <c r="G21" s="161">
        <f>+'KIADÁSOK_BEVÉTELEK intézményenk'!G20</f>
        <v>0</v>
      </c>
      <c r="H21" s="161">
        <f>+'KIADÁSOK_BEVÉTELEK intézményenk'!H20</f>
        <v>0</v>
      </c>
      <c r="I21" s="161">
        <f>+'KIADÁSOK_BEVÉTELEK intézményenk'!I20</f>
        <v>0</v>
      </c>
      <c r="J21" s="161">
        <f>+'KIADÁSOK_BEVÉTELEK intézményenk'!J20</f>
        <v>1000</v>
      </c>
      <c r="K21" s="126">
        <f>'KIADÁSOK_BEVÉTELEK intézményenk'!K20</f>
        <v>0</v>
      </c>
      <c r="L21" s="126">
        <f>'KIADÁSOK_BEVÉTELEK intézményenk'!L20</f>
        <v>1000</v>
      </c>
      <c r="M21" s="224">
        <f>'KIADÁSOK_BEVÉTELEK intézményenk'!M20</f>
        <v>0</v>
      </c>
      <c r="N21" s="150"/>
    </row>
    <row r="22" spans="1:14" s="25" customFormat="1" x14ac:dyDescent="0.2">
      <c r="A22" s="69"/>
      <c r="B22" s="70" t="s">
        <v>70</v>
      </c>
      <c r="C22" s="71" t="s">
        <v>109</v>
      </c>
      <c r="D22" s="160">
        <v>363370</v>
      </c>
      <c r="E22" s="245">
        <f>'KIADÁSOK_BEVÉTELEK intézményenk'!E21</f>
        <v>0</v>
      </c>
      <c r="F22" s="161">
        <f>+'KIADÁSOK_BEVÉTELEK intézményenk'!F21</f>
        <v>0</v>
      </c>
      <c r="G22" s="161">
        <f>+'KIADÁSOK_BEVÉTELEK intézményenk'!G21</f>
        <v>16</v>
      </c>
      <c r="H22" s="161">
        <f>+'KIADÁSOK_BEVÉTELEK intézményenk'!H21</f>
        <v>0</v>
      </c>
      <c r="I22" s="161">
        <f>+'KIADÁSOK_BEVÉTELEK intézményenk'!I21</f>
        <v>0</v>
      </c>
      <c r="J22" s="161">
        <f>+'KIADÁSOK_BEVÉTELEK intézményenk'!J21</f>
        <v>16</v>
      </c>
      <c r="K22" s="126">
        <f>'KIADÁSOK_BEVÉTELEK intézményenk'!K21</f>
        <v>0</v>
      </c>
      <c r="L22" s="126">
        <f>'KIADÁSOK_BEVÉTELEK intézményenk'!L21</f>
        <v>16</v>
      </c>
      <c r="M22" s="224">
        <f>'KIADÁSOK_BEVÉTELEK intézményenk'!M21</f>
        <v>0</v>
      </c>
      <c r="N22" s="150"/>
    </row>
    <row r="23" spans="1:14" s="28" customFormat="1" ht="12" x14ac:dyDescent="0.2">
      <c r="A23" s="78" t="s">
        <v>62</v>
      </c>
      <c r="B23" s="300" t="s">
        <v>77</v>
      </c>
      <c r="C23" s="301"/>
      <c r="D23" s="171">
        <v>45188702</v>
      </c>
      <c r="E23" s="261">
        <f>E11+E16+E19+E20</f>
        <v>42418904</v>
      </c>
      <c r="F23" s="132">
        <f>+'KIADÁSOK_BEVÉTELEK intézményenk'!F22</f>
        <v>0</v>
      </c>
      <c r="G23" s="132">
        <f>+'KIADÁSOK_BEVÉTELEK intézményenk'!G22</f>
        <v>2778358</v>
      </c>
      <c r="H23" s="132">
        <f>+'KIADÁSOK_BEVÉTELEK intézményenk'!H22</f>
        <v>0</v>
      </c>
      <c r="I23" s="132">
        <f>+'KIADÁSOK_BEVÉTELEK intézményenk'!I22</f>
        <v>0</v>
      </c>
      <c r="J23" s="132">
        <f>+'KIADÁSOK_BEVÉTELEK intézményenk'!J22</f>
        <v>45197262</v>
      </c>
      <c r="K23" s="132">
        <f>K11+K16+K19+K20</f>
        <v>35296551</v>
      </c>
      <c r="L23" s="132">
        <f>L11+L16+L19+L20</f>
        <v>9890711</v>
      </c>
      <c r="M23" s="225">
        <f>M11+M16+M19+M20</f>
        <v>10000</v>
      </c>
      <c r="N23" s="153"/>
    </row>
    <row r="24" spans="1:14" s="26" customFormat="1" ht="10.5" x14ac:dyDescent="0.15">
      <c r="A24" s="73" t="s">
        <v>63</v>
      </c>
      <c r="B24" s="72" t="s">
        <v>108</v>
      </c>
      <c r="C24" s="74"/>
      <c r="D24" s="165">
        <v>493</v>
      </c>
      <c r="E24" s="256">
        <f>SUM(E25:E27)</f>
        <v>0</v>
      </c>
      <c r="F24" s="124">
        <f>+'KIADÁSOK_BEVÉTELEK intézményenk'!F23</f>
        <v>0</v>
      </c>
      <c r="G24" s="124">
        <f>+'KIADÁSOK_BEVÉTELEK intézményenk'!G23</f>
        <v>14400</v>
      </c>
      <c r="H24" s="124">
        <f>+'KIADÁSOK_BEVÉTELEK intézményenk'!H23</f>
        <v>0</v>
      </c>
      <c r="I24" s="124">
        <f>+'KIADÁSOK_BEVÉTELEK intézményenk'!I23</f>
        <v>0</v>
      </c>
      <c r="J24" s="124">
        <f>+'KIADÁSOK_BEVÉTELEK intézményenk'!J23</f>
        <v>14400</v>
      </c>
      <c r="K24" s="128">
        <f t="shared" ref="K24:M24" si="2">SUM(K25:K27)</f>
        <v>0</v>
      </c>
      <c r="L24" s="128">
        <f t="shared" si="2"/>
        <v>14400</v>
      </c>
      <c r="M24" s="223">
        <f t="shared" si="2"/>
        <v>0</v>
      </c>
      <c r="N24" s="151"/>
    </row>
    <row r="25" spans="1:14" s="25" customFormat="1" x14ac:dyDescent="0.2">
      <c r="A25" s="69"/>
      <c r="B25" s="70" t="s">
        <v>69</v>
      </c>
      <c r="C25" s="71" t="s">
        <v>27</v>
      </c>
      <c r="D25" s="160">
        <v>0</v>
      </c>
      <c r="E25" s="245">
        <f>'KIADÁSOK_BEVÉTELEK intézményenk'!E24</f>
        <v>0</v>
      </c>
      <c r="F25" s="161">
        <f>+'KIADÁSOK_BEVÉTELEK intézményenk'!F24</f>
        <v>0</v>
      </c>
      <c r="G25" s="161">
        <f>+'KIADÁSOK_BEVÉTELEK intézményenk'!G24</f>
        <v>0</v>
      </c>
      <c r="H25" s="161">
        <f>+'KIADÁSOK_BEVÉTELEK intézményenk'!H24</f>
        <v>0</v>
      </c>
      <c r="I25" s="161">
        <f>+'KIADÁSOK_BEVÉTELEK intézményenk'!I24</f>
        <v>0</v>
      </c>
      <c r="J25" s="161">
        <f>+'KIADÁSOK_BEVÉTELEK intézményenk'!J24</f>
        <v>0</v>
      </c>
      <c r="K25" s="126">
        <f>'KIADÁSOK_BEVÉTELEK intézményenk'!K24</f>
        <v>0</v>
      </c>
      <c r="L25" s="126">
        <f>'KIADÁSOK_BEVÉTELEK intézményenk'!L24</f>
        <v>0</v>
      </c>
      <c r="M25" s="224">
        <f>'KIADÁSOK_BEVÉTELEK intézményenk'!M24</f>
        <v>0</v>
      </c>
      <c r="N25" s="150"/>
    </row>
    <row r="26" spans="1:14" s="25" customFormat="1" x14ac:dyDescent="0.2">
      <c r="A26" s="69"/>
      <c r="B26" s="70" t="s">
        <v>70</v>
      </c>
      <c r="C26" s="8" t="s">
        <v>95</v>
      </c>
      <c r="D26" s="160">
        <v>0</v>
      </c>
      <c r="E26" s="245">
        <f>'KIADÁSOK_BEVÉTELEK intézményenk'!E25</f>
        <v>0</v>
      </c>
      <c r="F26" s="161">
        <f>+'KIADÁSOK_BEVÉTELEK intézményenk'!F25</f>
        <v>0</v>
      </c>
      <c r="G26" s="161">
        <f>+'KIADÁSOK_BEVÉTELEK intézményenk'!G25</f>
        <v>0</v>
      </c>
      <c r="H26" s="161">
        <f>+'KIADÁSOK_BEVÉTELEK intézményenk'!H25</f>
        <v>0</v>
      </c>
      <c r="I26" s="161">
        <f>+'KIADÁSOK_BEVÉTELEK intézményenk'!I25</f>
        <v>0</v>
      </c>
      <c r="J26" s="161">
        <f>+'KIADÁSOK_BEVÉTELEK intézményenk'!J25</f>
        <v>0</v>
      </c>
      <c r="K26" s="126">
        <f>'KIADÁSOK_BEVÉTELEK intézményenk'!K25</f>
        <v>0</v>
      </c>
      <c r="L26" s="126">
        <f>'KIADÁSOK_BEVÉTELEK intézményenk'!L25</f>
        <v>0</v>
      </c>
      <c r="M26" s="224">
        <f>'KIADÁSOK_BEVÉTELEK intézményenk'!M25</f>
        <v>0</v>
      </c>
      <c r="N26" s="150"/>
    </row>
    <row r="27" spans="1:14" s="25" customFormat="1" x14ac:dyDescent="0.2">
      <c r="A27" s="69"/>
      <c r="B27" s="70" t="s">
        <v>71</v>
      </c>
      <c r="C27" s="71" t="s">
        <v>107</v>
      </c>
      <c r="D27" s="160">
        <v>493</v>
      </c>
      <c r="E27" s="245">
        <f>'KIADÁSOK_BEVÉTELEK intézményenk'!E26</f>
        <v>0</v>
      </c>
      <c r="F27" s="161">
        <f>+'KIADÁSOK_BEVÉTELEK intézményenk'!F26</f>
        <v>0</v>
      </c>
      <c r="G27" s="161">
        <f>+'KIADÁSOK_BEVÉTELEK intézményenk'!G26</f>
        <v>14400</v>
      </c>
      <c r="H27" s="161">
        <f>+'KIADÁSOK_BEVÉTELEK intézményenk'!H26</f>
        <v>0</v>
      </c>
      <c r="I27" s="161">
        <f>+'KIADÁSOK_BEVÉTELEK intézményenk'!I26</f>
        <v>0</v>
      </c>
      <c r="J27" s="161">
        <f>+'KIADÁSOK_BEVÉTELEK intézményenk'!J26</f>
        <v>14400</v>
      </c>
      <c r="K27" s="126">
        <f>'KIADÁSOK_BEVÉTELEK intézményenk'!K26</f>
        <v>0</v>
      </c>
      <c r="L27" s="126">
        <f>'KIADÁSOK_BEVÉTELEK intézményenk'!L26</f>
        <v>14400</v>
      </c>
      <c r="M27" s="224">
        <f>'KIADÁSOK_BEVÉTELEK intézményenk'!M26</f>
        <v>0</v>
      </c>
      <c r="N27" s="150"/>
    </row>
    <row r="28" spans="1:14" s="26" customFormat="1" ht="10.5" x14ac:dyDescent="0.15">
      <c r="A28" s="73" t="s">
        <v>64</v>
      </c>
      <c r="B28" s="72" t="s">
        <v>18</v>
      </c>
      <c r="C28" s="74"/>
      <c r="D28" s="165">
        <v>557176</v>
      </c>
      <c r="E28" s="256">
        <f>'KIADÁSOK_BEVÉTELEK intézményenk'!E27</f>
        <v>284800</v>
      </c>
      <c r="F28" s="124">
        <f>+'KIADÁSOK_BEVÉTELEK intézményenk'!F27</f>
        <v>0</v>
      </c>
      <c r="G28" s="124">
        <f>+'KIADÁSOK_BEVÉTELEK intézményenk'!G27</f>
        <v>0</v>
      </c>
      <c r="H28" s="124">
        <f>+'KIADÁSOK_BEVÉTELEK intézményenk'!H27</f>
        <v>0</v>
      </c>
      <c r="I28" s="124">
        <f>+'KIADÁSOK_BEVÉTELEK intézményenk'!I27</f>
        <v>0</v>
      </c>
      <c r="J28" s="124">
        <f>+'KIADÁSOK_BEVÉTELEK intézményenk'!J27</f>
        <v>284800</v>
      </c>
      <c r="K28" s="128">
        <f>'KIADÁSOK_BEVÉTELEK intézményenk'!K27</f>
        <v>0</v>
      </c>
      <c r="L28" s="128">
        <f>'KIADÁSOK_BEVÉTELEK intézményenk'!L27</f>
        <v>284800</v>
      </c>
      <c r="M28" s="223">
        <f>'KIADÁSOK_BEVÉTELEK intézményenk'!M27</f>
        <v>0</v>
      </c>
      <c r="N28" s="151"/>
    </row>
    <row r="29" spans="1:14" s="26" customFormat="1" ht="10.5" x14ac:dyDescent="0.15">
      <c r="A29" s="73" t="s">
        <v>65</v>
      </c>
      <c r="B29" s="72" t="s">
        <v>20</v>
      </c>
      <c r="C29" s="74"/>
      <c r="D29" s="165">
        <v>33192</v>
      </c>
      <c r="E29" s="256">
        <f>SUM(E30:E31)</f>
        <v>122000</v>
      </c>
      <c r="F29" s="124">
        <f>+'KIADÁSOK_BEVÉTELEK intézményenk'!F28</f>
        <v>0</v>
      </c>
      <c r="G29" s="124">
        <f>+'KIADÁSOK_BEVÉTELEK intézményenk'!G28</f>
        <v>144</v>
      </c>
      <c r="H29" s="124">
        <f>+'KIADÁSOK_BEVÉTELEK intézményenk'!H28</f>
        <v>0</v>
      </c>
      <c r="I29" s="124">
        <f>+'KIADÁSOK_BEVÉTELEK intézményenk'!I28</f>
        <v>0</v>
      </c>
      <c r="J29" s="124">
        <f>+'KIADÁSOK_BEVÉTELEK intézményenk'!J28</f>
        <v>122144</v>
      </c>
      <c r="K29" s="128">
        <f t="shared" ref="K29:M29" si="3">SUM(K30:K31)</f>
        <v>0</v>
      </c>
      <c r="L29" s="128">
        <f t="shared" si="3"/>
        <v>122144</v>
      </c>
      <c r="M29" s="223">
        <f t="shared" si="3"/>
        <v>0</v>
      </c>
      <c r="N29" s="151"/>
    </row>
    <row r="30" spans="1:14" s="25" customFormat="1" x14ac:dyDescent="0.2">
      <c r="A30" s="69"/>
      <c r="B30" s="70" t="s">
        <v>69</v>
      </c>
      <c r="C30" s="8" t="s">
        <v>98</v>
      </c>
      <c r="D30" s="160">
        <v>21863</v>
      </c>
      <c r="E30" s="245">
        <f>'KIADÁSOK_BEVÉTELEK intézményenk'!E29</f>
        <v>2000</v>
      </c>
      <c r="F30" s="161">
        <f>+'KIADÁSOK_BEVÉTELEK intézményenk'!F29</f>
        <v>0</v>
      </c>
      <c r="G30" s="161">
        <f>+'KIADÁSOK_BEVÉTELEK intézményenk'!G29</f>
        <v>0</v>
      </c>
      <c r="H30" s="161">
        <f>+'KIADÁSOK_BEVÉTELEK intézményenk'!H29</f>
        <v>0</v>
      </c>
      <c r="I30" s="161">
        <f>+'KIADÁSOK_BEVÉTELEK intézményenk'!I29</f>
        <v>0</v>
      </c>
      <c r="J30" s="161">
        <f>+'KIADÁSOK_BEVÉTELEK intézményenk'!J29</f>
        <v>2000</v>
      </c>
      <c r="K30" s="126">
        <f>'KIADÁSOK_BEVÉTELEK intézményenk'!K29</f>
        <v>0</v>
      </c>
      <c r="L30" s="126">
        <f>'KIADÁSOK_BEVÉTELEK intézményenk'!L29</f>
        <v>2000</v>
      </c>
      <c r="M30" s="224">
        <f>'KIADÁSOK_BEVÉTELEK intézményenk'!M29</f>
        <v>0</v>
      </c>
      <c r="N30" s="150"/>
    </row>
    <row r="31" spans="1:14" s="25" customFormat="1" x14ac:dyDescent="0.2">
      <c r="A31" s="69"/>
      <c r="B31" s="70" t="s">
        <v>70</v>
      </c>
      <c r="C31" s="71" t="s">
        <v>109</v>
      </c>
      <c r="D31" s="160">
        <v>11329</v>
      </c>
      <c r="E31" s="245">
        <f>'KIADÁSOK_BEVÉTELEK intézményenk'!E30</f>
        <v>120000</v>
      </c>
      <c r="F31" s="161">
        <f>+'KIADÁSOK_BEVÉTELEK intézményenk'!F30</f>
        <v>0</v>
      </c>
      <c r="G31" s="161">
        <f>+'KIADÁSOK_BEVÉTELEK intézményenk'!G30</f>
        <v>144</v>
      </c>
      <c r="H31" s="161">
        <f>+'KIADÁSOK_BEVÉTELEK intézményenk'!H30</f>
        <v>0</v>
      </c>
      <c r="I31" s="161">
        <f>+'KIADÁSOK_BEVÉTELEK intézményenk'!I30</f>
        <v>0</v>
      </c>
      <c r="J31" s="161">
        <f>+'KIADÁSOK_BEVÉTELEK intézményenk'!J30</f>
        <v>120144</v>
      </c>
      <c r="K31" s="126">
        <f>'KIADÁSOK_BEVÉTELEK intézményenk'!K30</f>
        <v>0</v>
      </c>
      <c r="L31" s="126">
        <f>'KIADÁSOK_BEVÉTELEK intézményenk'!L30</f>
        <v>120144</v>
      </c>
      <c r="M31" s="224">
        <f>'KIADÁSOK_BEVÉTELEK intézményenk'!M30</f>
        <v>0</v>
      </c>
      <c r="N31" s="150"/>
    </row>
    <row r="32" spans="1:14" s="28" customFormat="1" ht="12" x14ac:dyDescent="0.2">
      <c r="A32" s="78" t="s">
        <v>66</v>
      </c>
      <c r="B32" s="242" t="s">
        <v>78</v>
      </c>
      <c r="C32" s="243"/>
      <c r="D32" s="171">
        <v>590861</v>
      </c>
      <c r="E32" s="263">
        <f t="shared" ref="E32:M32" si="4">E24+E28+E29</f>
        <v>406800</v>
      </c>
      <c r="F32" s="132">
        <f>+'KIADÁSOK_BEVÉTELEK intézményenk'!F31</f>
        <v>0</v>
      </c>
      <c r="G32" s="132">
        <f>+'KIADÁSOK_BEVÉTELEK intézményenk'!G31</f>
        <v>14544</v>
      </c>
      <c r="H32" s="132">
        <f>+'KIADÁSOK_BEVÉTELEK intézményenk'!H31</f>
        <v>0</v>
      </c>
      <c r="I32" s="132">
        <f>+'KIADÁSOK_BEVÉTELEK intézményenk'!I31</f>
        <v>0</v>
      </c>
      <c r="J32" s="132">
        <f>+'KIADÁSOK_BEVÉTELEK intézményenk'!J31</f>
        <v>421344</v>
      </c>
      <c r="K32" s="132">
        <f>K24+K28+K29</f>
        <v>0</v>
      </c>
      <c r="L32" s="132">
        <f t="shared" si="4"/>
        <v>421344</v>
      </c>
      <c r="M32" s="225">
        <f t="shared" si="4"/>
        <v>0</v>
      </c>
      <c r="N32" s="153"/>
    </row>
    <row r="33" spans="1:14" s="29" customFormat="1" ht="21" customHeight="1" x14ac:dyDescent="0.2">
      <c r="A33" s="79" t="s">
        <v>32</v>
      </c>
      <c r="B33" s="114"/>
      <c r="C33" s="81"/>
      <c r="D33" s="179">
        <v>45779563</v>
      </c>
      <c r="E33" s="255">
        <f>E23+E32</f>
        <v>42825704</v>
      </c>
      <c r="F33" s="136">
        <f>+'KIADÁSOK_BEVÉTELEK intézményenk'!F32</f>
        <v>0</v>
      </c>
      <c r="G33" s="136">
        <f>+'KIADÁSOK_BEVÉTELEK intézményenk'!G32</f>
        <v>2792902</v>
      </c>
      <c r="H33" s="136">
        <f>+'KIADÁSOK_BEVÉTELEK intézményenk'!H32</f>
        <v>0</v>
      </c>
      <c r="I33" s="136">
        <f>+'KIADÁSOK_BEVÉTELEK intézményenk'!I32</f>
        <v>0</v>
      </c>
      <c r="J33" s="136">
        <f>+'KIADÁSOK_BEVÉTELEK intézményenk'!J32</f>
        <v>45618606</v>
      </c>
      <c r="K33" s="136">
        <f>K23+K32</f>
        <v>35296551</v>
      </c>
      <c r="L33" s="136">
        <f>L23+L32</f>
        <v>10312055</v>
      </c>
      <c r="M33" s="184">
        <f>M23+M32</f>
        <v>10000</v>
      </c>
      <c r="N33" s="154"/>
    </row>
    <row r="34" spans="1:14" s="21" customFormat="1" ht="10.5" x14ac:dyDescent="0.15">
      <c r="A34" s="66" t="s">
        <v>68</v>
      </c>
      <c r="B34" s="67" t="s">
        <v>21</v>
      </c>
      <c r="C34" s="68"/>
      <c r="D34" s="157"/>
      <c r="E34" s="123">
        <f>+'KIADÁSOK_BEVÉTELEK intézményenk'!E33</f>
        <v>0</v>
      </c>
      <c r="F34" s="124">
        <f>+'KIADÁSOK_BEVÉTELEK intézményenk'!F33</f>
        <v>0</v>
      </c>
      <c r="G34" s="124">
        <f>+'KIADÁSOK_BEVÉTELEK intézményenk'!G33</f>
        <v>0</v>
      </c>
      <c r="H34" s="124">
        <f>+'KIADÁSOK_BEVÉTELEK intézményenk'!H33</f>
        <v>0</v>
      </c>
      <c r="I34" s="124">
        <f>+'KIADÁSOK_BEVÉTELEK intézményenk'!I33</f>
        <v>0</v>
      </c>
      <c r="J34" s="124">
        <f>+'KIADÁSOK_BEVÉTELEK intézményenk'!J33</f>
        <v>0</v>
      </c>
      <c r="K34" s="128">
        <f>'KIADÁSOK_BEVÉTELEK intézményenk'!K33</f>
        <v>0</v>
      </c>
      <c r="L34" s="128">
        <f>'KIADÁSOK_BEVÉTELEK intézményenk'!L33</f>
        <v>0</v>
      </c>
      <c r="M34" s="223">
        <f>'KIADÁSOK_BEVÉTELEK intézményenk'!M33</f>
        <v>0</v>
      </c>
      <c r="N34" s="149"/>
    </row>
    <row r="35" spans="1:14" s="25" customFormat="1" x14ac:dyDescent="0.2">
      <c r="A35" s="69"/>
      <c r="B35" s="70" t="s">
        <v>69</v>
      </c>
      <c r="C35" s="8" t="s">
        <v>99</v>
      </c>
      <c r="D35" s="160">
        <v>0</v>
      </c>
      <c r="E35" s="245">
        <f>'KIADÁSOK_BEVÉTELEK intézményenk'!E34</f>
        <v>2000000</v>
      </c>
      <c r="F35" s="161">
        <f>+'KIADÁSOK_BEVÉTELEK intézményenk'!F34</f>
        <v>0</v>
      </c>
      <c r="G35" s="161">
        <f>+'KIADÁSOK_BEVÉTELEK intézményenk'!G34</f>
        <v>0</v>
      </c>
      <c r="H35" s="161">
        <f>+'KIADÁSOK_BEVÉTELEK intézményenk'!H34</f>
        <v>0</v>
      </c>
      <c r="I35" s="161">
        <f>+'KIADÁSOK_BEVÉTELEK intézményenk'!I34</f>
        <v>0</v>
      </c>
      <c r="J35" s="161">
        <f>+'KIADÁSOK_BEVÉTELEK intézményenk'!J34</f>
        <v>2000000</v>
      </c>
      <c r="K35" s="126">
        <f>'KIADÁSOK_BEVÉTELEK intézményenk'!K34</f>
        <v>0</v>
      </c>
      <c r="L35" s="126">
        <f>'KIADÁSOK_BEVÉTELEK intézményenk'!L34</f>
        <v>2000000</v>
      </c>
      <c r="M35" s="224">
        <f>'KIADÁSOK_BEVÉTELEK intézményenk'!M34</f>
        <v>0</v>
      </c>
      <c r="N35" s="150"/>
    </row>
    <row r="36" spans="1:14" s="25" customFormat="1" x14ac:dyDescent="0.2">
      <c r="A36" s="69"/>
      <c r="B36" s="70" t="s">
        <v>70</v>
      </c>
      <c r="C36" s="71" t="s">
        <v>30</v>
      </c>
      <c r="D36" s="160">
        <v>0</v>
      </c>
      <c r="E36" s="245">
        <f>'KIADÁSOK_BEVÉTELEK intézményenk'!E35</f>
        <v>0</v>
      </c>
      <c r="F36" s="161">
        <f>+'KIADÁSOK_BEVÉTELEK intézményenk'!F35</f>
        <v>0</v>
      </c>
      <c r="G36" s="161">
        <f>+'KIADÁSOK_BEVÉTELEK intézményenk'!G35</f>
        <v>0</v>
      </c>
      <c r="H36" s="161">
        <f>+'KIADÁSOK_BEVÉTELEK intézményenk'!H35</f>
        <v>0</v>
      </c>
      <c r="I36" s="161">
        <f>+'KIADÁSOK_BEVÉTELEK intézményenk'!I35</f>
        <v>0</v>
      </c>
      <c r="J36" s="161">
        <f>+'KIADÁSOK_BEVÉTELEK intézményenk'!J35</f>
        <v>0</v>
      </c>
      <c r="K36" s="126">
        <f>'KIADÁSOK_BEVÉTELEK intézményenk'!K35</f>
        <v>0</v>
      </c>
      <c r="L36" s="126">
        <f>'KIADÁSOK_BEVÉTELEK intézményenk'!L35</f>
        <v>0</v>
      </c>
      <c r="M36" s="224">
        <f>'KIADÁSOK_BEVÉTELEK intézményenk'!M35</f>
        <v>0</v>
      </c>
      <c r="N36" s="150"/>
    </row>
    <row r="37" spans="1:14" s="25" customFormat="1" x14ac:dyDescent="0.2">
      <c r="A37" s="69"/>
      <c r="B37" s="70" t="s">
        <v>71</v>
      </c>
      <c r="C37" s="71" t="s">
        <v>33</v>
      </c>
      <c r="D37" s="160">
        <v>83000000</v>
      </c>
      <c r="E37" s="245">
        <f>'KIADÁSOK_BEVÉTELEK intézményenk'!E36</f>
        <v>0</v>
      </c>
      <c r="F37" s="161">
        <f>+'KIADÁSOK_BEVÉTELEK intézményenk'!F36</f>
        <v>0</v>
      </c>
      <c r="G37" s="161">
        <f>+'KIADÁSOK_BEVÉTELEK intézményenk'!G36</f>
        <v>0</v>
      </c>
      <c r="H37" s="161">
        <f>+'KIADÁSOK_BEVÉTELEK intézményenk'!H36</f>
        <v>0</v>
      </c>
      <c r="I37" s="161">
        <f>+'KIADÁSOK_BEVÉTELEK intézményenk'!I36</f>
        <v>0</v>
      </c>
      <c r="J37" s="161">
        <f>+'KIADÁSOK_BEVÉTELEK intézményenk'!J36</f>
        <v>0</v>
      </c>
      <c r="K37" s="126">
        <f>'KIADÁSOK_BEVÉTELEK intézményenk'!K36</f>
        <v>0</v>
      </c>
      <c r="L37" s="126">
        <f>'KIADÁSOK_BEVÉTELEK intézményenk'!L36</f>
        <v>0</v>
      </c>
      <c r="M37" s="224">
        <f>'KIADÁSOK_BEVÉTELEK intézményenk'!M36</f>
        <v>0</v>
      </c>
      <c r="N37" s="150"/>
    </row>
    <row r="38" spans="1:14" s="25" customFormat="1" x14ac:dyDescent="0.2">
      <c r="A38" s="69"/>
      <c r="B38" s="70" t="s">
        <v>72</v>
      </c>
      <c r="C38" s="8" t="s">
        <v>100</v>
      </c>
      <c r="D38" s="160">
        <v>10776919</v>
      </c>
      <c r="E38" s="245">
        <f>'KIADÁSOK_BEVÉTELEK intézményenk'!E37</f>
        <v>10528940</v>
      </c>
      <c r="F38" s="161">
        <f>+'KIADÁSOK_BEVÉTELEK intézményenk'!F37</f>
        <v>0</v>
      </c>
      <c r="G38" s="161">
        <f>+'KIADÁSOK_BEVÉTELEK intézményenk'!G37</f>
        <v>321980</v>
      </c>
      <c r="H38" s="161">
        <f>+'KIADÁSOK_BEVÉTELEK intézményenk'!H37</f>
        <v>0</v>
      </c>
      <c r="I38" s="161">
        <f>+'KIADÁSOK_BEVÉTELEK intézményenk'!I37</f>
        <v>0</v>
      </c>
      <c r="J38" s="161">
        <f>+'KIADÁSOK_BEVÉTELEK intézményenk'!J37</f>
        <v>10850920</v>
      </c>
      <c r="K38" s="126">
        <f>'KIADÁSOK_BEVÉTELEK intézményenk'!K37</f>
        <v>10849822</v>
      </c>
      <c r="L38" s="126">
        <f>'KIADÁSOK_BEVÉTELEK intézményenk'!L37</f>
        <v>1098</v>
      </c>
      <c r="M38" s="224">
        <f>'KIADÁSOK_BEVÉTELEK intézményenk'!M37</f>
        <v>0</v>
      </c>
      <c r="N38" s="150"/>
    </row>
    <row r="39" spans="1:14" s="25" customFormat="1" x14ac:dyDescent="0.2">
      <c r="A39" s="69"/>
      <c r="B39" s="70" t="s">
        <v>73</v>
      </c>
      <c r="C39" s="71" t="s">
        <v>83</v>
      </c>
      <c r="D39" s="160">
        <v>2603841</v>
      </c>
      <c r="E39" s="245">
        <f>'KIADÁSOK_BEVÉTELEK intézményenk'!E38</f>
        <v>0</v>
      </c>
      <c r="F39" s="161">
        <f>+'KIADÁSOK_BEVÉTELEK intézményenk'!F38</f>
        <v>0</v>
      </c>
      <c r="G39" s="161">
        <f>+'KIADÁSOK_BEVÉTELEK intézményenk'!G38</f>
        <v>1979985</v>
      </c>
      <c r="H39" s="161">
        <f>+'KIADÁSOK_BEVÉTELEK intézményenk'!H38</f>
        <v>0</v>
      </c>
      <c r="I39" s="161">
        <f>+'KIADÁSOK_BEVÉTELEK intézményenk'!I38</f>
        <v>0</v>
      </c>
      <c r="J39" s="161">
        <f>+'KIADÁSOK_BEVÉTELEK intézményenk'!J38</f>
        <v>1979985</v>
      </c>
      <c r="K39" s="126">
        <f>'KIADÁSOK_BEVÉTELEK intézményenk'!K38</f>
        <v>1979985</v>
      </c>
      <c r="L39" s="126">
        <f>'KIADÁSOK_BEVÉTELEK intézményenk'!L38</f>
        <v>0</v>
      </c>
      <c r="M39" s="224">
        <f>'KIADÁSOK_BEVÉTELEK intézményenk'!M38</f>
        <v>0</v>
      </c>
      <c r="N39" s="150"/>
    </row>
    <row r="40" spans="1:14" s="25" customFormat="1" x14ac:dyDescent="0.2">
      <c r="A40" s="69"/>
      <c r="B40" s="70" t="s">
        <v>74</v>
      </c>
      <c r="C40" s="71" t="s">
        <v>39</v>
      </c>
      <c r="D40" s="160"/>
      <c r="E40" s="245"/>
      <c r="F40" s="161"/>
      <c r="G40" s="161"/>
      <c r="H40" s="161"/>
      <c r="I40" s="161"/>
      <c r="J40" s="161"/>
      <c r="K40" s="126"/>
      <c r="L40" s="126"/>
      <c r="M40" s="224"/>
      <c r="N40" s="150"/>
    </row>
    <row r="41" spans="1:14" s="29" customFormat="1" ht="23.25" customHeight="1" x14ac:dyDescent="0.2">
      <c r="A41" s="79" t="s">
        <v>31</v>
      </c>
      <c r="B41" s="114"/>
      <c r="C41" s="81"/>
      <c r="D41" s="179">
        <v>96380760</v>
      </c>
      <c r="E41" s="255">
        <f>SUM(E35:E40)</f>
        <v>12528940</v>
      </c>
      <c r="F41" s="136">
        <f>+'KIADÁSOK_BEVÉTELEK intézményenk'!F40</f>
        <v>0</v>
      </c>
      <c r="G41" s="136">
        <f>+'KIADÁSOK_BEVÉTELEK intézményenk'!G40</f>
        <v>2301965</v>
      </c>
      <c r="H41" s="136">
        <f>+'KIADÁSOK_BEVÉTELEK intézményenk'!H40</f>
        <v>0</v>
      </c>
      <c r="I41" s="136">
        <f>+I36+I38</f>
        <v>0</v>
      </c>
      <c r="J41" s="136">
        <f>+'KIADÁSOK_BEVÉTELEK intézményenk'!J40</f>
        <v>14830905</v>
      </c>
      <c r="K41" s="136">
        <f>SUM(K35:K40)</f>
        <v>12829807</v>
      </c>
      <c r="L41" s="136">
        <f>SUM(L35:L40)</f>
        <v>2001098</v>
      </c>
      <c r="M41" s="184">
        <f>SUM(M35:M40)</f>
        <v>0</v>
      </c>
      <c r="N41" s="154"/>
    </row>
    <row r="42" spans="1:14" s="31" customFormat="1" ht="30" customHeight="1" thickBot="1" x14ac:dyDescent="0.25">
      <c r="A42" s="294" t="s">
        <v>4</v>
      </c>
      <c r="B42" s="295"/>
      <c r="C42" s="296"/>
      <c r="D42" s="271">
        <v>142160323</v>
      </c>
      <c r="E42" s="259">
        <f>E33+E41</f>
        <v>55354644</v>
      </c>
      <c r="F42" s="227">
        <f>+'KIADÁSOK_BEVÉTELEK intézményenk'!F41</f>
        <v>0</v>
      </c>
      <c r="G42" s="227">
        <f>+'KIADÁSOK_BEVÉTELEK intézményenk'!G41</f>
        <v>5094867</v>
      </c>
      <c r="H42" s="227">
        <f>+'KIADÁSOK_BEVÉTELEK intézményenk'!H41</f>
        <v>0</v>
      </c>
      <c r="I42" s="227">
        <f>+'KIADÁSOK_BEVÉTELEK intézményenk'!I41</f>
        <v>0</v>
      </c>
      <c r="J42" s="227">
        <f>+'KIADÁSOK_BEVÉTELEK intézményenk'!J41</f>
        <v>60449511</v>
      </c>
      <c r="K42" s="227">
        <f t="shared" ref="K42:M42" si="5">K33+K41</f>
        <v>48126358</v>
      </c>
      <c r="L42" s="227">
        <f t="shared" si="5"/>
        <v>12313153</v>
      </c>
      <c r="M42" s="228">
        <f t="shared" si="5"/>
        <v>10000</v>
      </c>
      <c r="N42" s="155"/>
    </row>
    <row r="43" spans="1:14" s="10" customFormat="1" ht="12.75" x14ac:dyDescent="0.2">
      <c r="A43" s="15"/>
      <c r="E43" s="3"/>
      <c r="F43" s="3"/>
      <c r="G43" s="3"/>
      <c r="H43" s="3"/>
      <c r="I43" s="3"/>
      <c r="J43" s="3"/>
      <c r="K43" s="3"/>
      <c r="L43" s="3"/>
      <c r="M43" s="3"/>
      <c r="N43" s="156"/>
    </row>
    <row r="44" spans="1:14" s="10" customFormat="1" ht="12.75" x14ac:dyDescent="0.2">
      <c r="A44" s="15"/>
      <c r="C44" s="84" t="s">
        <v>42</v>
      </c>
      <c r="D44" s="84"/>
      <c r="E44" s="3">
        <f t="shared" ref="E44:H44" si="6">E33-E77</f>
        <v>-10528940</v>
      </c>
      <c r="F44" s="3">
        <f t="shared" si="6"/>
        <v>0</v>
      </c>
      <c r="G44" s="3">
        <f>G33-G77</f>
        <v>-321980</v>
      </c>
      <c r="H44" s="3">
        <f t="shared" si="6"/>
        <v>0</v>
      </c>
      <c r="I44" s="3">
        <f t="shared" ref="I44" si="7">I33-I77</f>
        <v>0</v>
      </c>
      <c r="J44" s="3">
        <f>J33-J77</f>
        <v>-10850920</v>
      </c>
      <c r="K44" s="3"/>
      <c r="L44" s="3"/>
      <c r="M44" s="3"/>
      <c r="N44" s="156"/>
    </row>
    <row r="45" spans="1:14" s="10" customFormat="1" ht="12.75" x14ac:dyDescent="0.2">
      <c r="A45" s="15"/>
      <c r="C45" s="84" t="s">
        <v>43</v>
      </c>
      <c r="D45" s="84"/>
      <c r="E45" s="3">
        <f>E23-E68+E41-E84</f>
        <v>4936962</v>
      </c>
      <c r="F45" s="3">
        <f t="shared" ref="F45:G45" si="8">F23-F68+F41-F84</f>
        <v>0</v>
      </c>
      <c r="G45" s="3">
        <f t="shared" si="8"/>
        <v>375624</v>
      </c>
      <c r="H45" s="3">
        <f>H23-H68+H41-H84</f>
        <v>0</v>
      </c>
      <c r="I45" s="3">
        <f>I23-I68+I41-I84</f>
        <v>0</v>
      </c>
      <c r="J45" s="3">
        <f>J23-J68+J41-J84</f>
        <v>5312586</v>
      </c>
      <c r="K45" s="3"/>
      <c r="L45" s="3"/>
      <c r="M45" s="3"/>
      <c r="N45" s="156"/>
    </row>
    <row r="46" spans="1:14" s="10" customFormat="1" ht="12.75" x14ac:dyDescent="0.2">
      <c r="A46" s="15"/>
      <c r="C46" s="84" t="s">
        <v>44</v>
      </c>
      <c r="D46" s="84"/>
      <c r="E46" s="3">
        <f t="shared" ref="E46:J46" si="9">E32-E76</f>
        <v>-4936962</v>
      </c>
      <c r="F46" s="3">
        <f t="shared" si="9"/>
        <v>0</v>
      </c>
      <c r="G46" s="3">
        <f t="shared" si="9"/>
        <v>-375624</v>
      </c>
      <c r="H46" s="3">
        <f t="shared" si="9"/>
        <v>0</v>
      </c>
      <c r="I46" s="3">
        <f t="shared" si="9"/>
        <v>0</v>
      </c>
      <c r="J46" s="3">
        <f t="shared" si="9"/>
        <v>-5312586</v>
      </c>
      <c r="K46" s="3"/>
      <c r="L46" s="3"/>
      <c r="M46" s="3"/>
      <c r="N46" s="156"/>
    </row>
    <row r="47" spans="1:14" s="10" customFormat="1" ht="12.75" x14ac:dyDescent="0.2">
      <c r="A47" s="15"/>
      <c r="E47" s="3"/>
      <c r="F47" s="3"/>
      <c r="G47" s="3"/>
      <c r="H47" s="3"/>
      <c r="I47" s="3"/>
      <c r="J47" s="3"/>
      <c r="K47" s="3"/>
      <c r="L47" s="3"/>
      <c r="M47" s="3"/>
    </row>
    <row r="48" spans="1:14" s="10" customFormat="1" ht="21.75" customHeight="1" x14ac:dyDescent="0.25">
      <c r="A48" s="15"/>
      <c r="E48" s="3"/>
      <c r="F48" s="3"/>
      <c r="G48" s="3"/>
      <c r="H48" s="3"/>
      <c r="I48" s="3"/>
      <c r="J48" s="3"/>
      <c r="K48" s="3"/>
      <c r="L48" s="3"/>
      <c r="M48" s="18"/>
    </row>
    <row r="49" spans="1:14" s="10" customFormat="1" ht="12.75" x14ac:dyDescent="0.2">
      <c r="A49" s="15"/>
      <c r="E49" s="3"/>
      <c r="F49" s="3"/>
      <c r="G49" s="3"/>
      <c r="H49" s="3"/>
      <c r="I49" s="3"/>
      <c r="J49" s="3"/>
      <c r="K49" s="3"/>
      <c r="L49" s="3"/>
      <c r="M49" s="94" t="s">
        <v>122</v>
      </c>
    </row>
    <row r="50" spans="1:14" s="10" customFormat="1" ht="39" customHeight="1" x14ac:dyDescent="0.3">
      <c r="A50" s="278" t="s">
        <v>126</v>
      </c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</row>
    <row r="51" spans="1:14" s="10" customFormat="1" ht="27.75" customHeight="1" thickBot="1" x14ac:dyDescent="0.2">
      <c r="A51" s="15"/>
      <c r="E51" s="3"/>
      <c r="F51" s="3"/>
      <c r="G51" s="3"/>
      <c r="H51" s="3"/>
      <c r="I51" s="3"/>
      <c r="J51" s="3"/>
      <c r="K51" s="3"/>
      <c r="L51" s="3"/>
      <c r="M51" s="107" t="s">
        <v>41</v>
      </c>
    </row>
    <row r="52" spans="1:14" s="22" customFormat="1" ht="15" thickBot="1" x14ac:dyDescent="0.2">
      <c r="A52" s="16"/>
      <c r="B52" s="5"/>
      <c r="C52" s="6"/>
      <c r="D52" s="274" t="s">
        <v>53</v>
      </c>
      <c r="E52" s="275"/>
      <c r="F52" s="275"/>
      <c r="G52" s="275"/>
      <c r="H52" s="275"/>
      <c r="I52" s="275"/>
      <c r="J52" s="275"/>
      <c r="K52" s="275"/>
      <c r="L52" s="275"/>
      <c r="M52" s="276"/>
    </row>
    <row r="53" spans="1:14" s="23" customFormat="1" ht="47.25" customHeight="1" thickBot="1" x14ac:dyDescent="0.25">
      <c r="A53" s="324" t="s">
        <v>93</v>
      </c>
      <c r="B53" s="325"/>
      <c r="C53" s="326"/>
      <c r="D53" s="274" t="s">
        <v>37</v>
      </c>
      <c r="E53" s="275"/>
      <c r="F53" s="275"/>
      <c r="G53" s="275"/>
      <c r="H53" s="275"/>
      <c r="I53" s="275"/>
      <c r="J53" s="275"/>
      <c r="K53" s="275"/>
      <c r="L53" s="275"/>
      <c r="M53" s="276"/>
    </row>
    <row r="54" spans="1:14" s="24" customFormat="1" ht="27" customHeight="1" x14ac:dyDescent="0.2">
      <c r="A54" s="327" t="s">
        <v>35</v>
      </c>
      <c r="B54" s="328"/>
      <c r="C54" s="329"/>
      <c r="D54" s="302" t="s">
        <v>127</v>
      </c>
      <c r="E54" s="319" t="s">
        <v>123</v>
      </c>
      <c r="F54" s="289" t="s">
        <v>94</v>
      </c>
      <c r="G54" s="289" t="s">
        <v>118</v>
      </c>
      <c r="H54" s="289" t="s">
        <v>112</v>
      </c>
      <c r="I54" s="289" t="s">
        <v>116</v>
      </c>
      <c r="J54" s="289" t="s">
        <v>124</v>
      </c>
      <c r="K54" s="321" t="s">
        <v>124</v>
      </c>
      <c r="L54" s="322"/>
      <c r="M54" s="323"/>
    </row>
    <row r="55" spans="1:14" s="21" customFormat="1" ht="24.75" customHeight="1" thickBot="1" x14ac:dyDescent="0.2">
      <c r="A55" s="330"/>
      <c r="B55" s="331"/>
      <c r="C55" s="332"/>
      <c r="D55" s="303"/>
      <c r="E55" s="320"/>
      <c r="F55" s="290"/>
      <c r="G55" s="290"/>
      <c r="H55" s="290"/>
      <c r="I55" s="290"/>
      <c r="J55" s="290"/>
      <c r="K55" s="9" t="s">
        <v>40</v>
      </c>
      <c r="L55" s="9" t="s">
        <v>75</v>
      </c>
      <c r="M55" s="7" t="s">
        <v>76</v>
      </c>
    </row>
    <row r="56" spans="1:14" s="31" customFormat="1" ht="28.5" customHeight="1" x14ac:dyDescent="0.2">
      <c r="A56" s="333" t="s">
        <v>1</v>
      </c>
      <c r="B56" s="334"/>
      <c r="C56" s="335"/>
      <c r="D56" s="240"/>
      <c r="E56" s="247"/>
      <c r="F56" s="212"/>
      <c r="G56" s="212"/>
      <c r="H56" s="212"/>
      <c r="I56" s="212"/>
      <c r="J56" s="212"/>
      <c r="K56" s="212"/>
      <c r="L56" s="212"/>
      <c r="M56" s="213"/>
    </row>
    <row r="57" spans="1:14" s="26" customFormat="1" ht="10.5" x14ac:dyDescent="0.2">
      <c r="A57" s="13" t="s">
        <v>58</v>
      </c>
      <c r="B57" s="307" t="s">
        <v>7</v>
      </c>
      <c r="C57" s="308"/>
      <c r="D57" s="165">
        <v>16486834</v>
      </c>
      <c r="E57" s="256">
        <f>'KIADÁSOK_BEVÉTELEK intézményenk'!E43</f>
        <v>17988239</v>
      </c>
      <c r="F57" s="128">
        <f>+'KIADÁSOK_BEVÉTELEK intézményenk'!F43</f>
        <v>0</v>
      </c>
      <c r="G57" s="128">
        <f>+'KIADÁSOK_BEVÉTELEK intézményenk'!G43</f>
        <v>190150</v>
      </c>
      <c r="H57" s="128">
        <f>+'KIADÁSOK_BEVÉTELEK intézményenk'!H43</f>
        <v>0</v>
      </c>
      <c r="I57" s="128">
        <f>+'KIADÁSOK_BEVÉTELEK intézményenk'!I43</f>
        <v>0</v>
      </c>
      <c r="J57" s="128">
        <f>+'KIADÁSOK_BEVÉTELEK intézményenk'!J43</f>
        <v>18178389</v>
      </c>
      <c r="K57" s="128">
        <f>'KIADÁSOK_BEVÉTELEK intézményenk'!K43</f>
        <v>12055408</v>
      </c>
      <c r="L57" s="128">
        <f>'KIADÁSOK_BEVÉTELEK intézményenk'!L43</f>
        <v>6122981</v>
      </c>
      <c r="M57" s="223">
        <f>'KIADÁSOK_BEVÉTELEK intézményenk'!M43</f>
        <v>0</v>
      </c>
      <c r="N57" s="222"/>
    </row>
    <row r="58" spans="1:14" s="26" customFormat="1" ht="10.5" x14ac:dyDescent="0.2">
      <c r="A58" s="13" t="s">
        <v>59</v>
      </c>
      <c r="B58" s="307" t="s">
        <v>101</v>
      </c>
      <c r="C58" s="308"/>
      <c r="D58" s="165">
        <v>2127401</v>
      </c>
      <c r="E58" s="256">
        <f>'KIADÁSOK_BEVÉTELEK intézményenk'!E44</f>
        <v>2412968</v>
      </c>
      <c r="F58" s="128">
        <f>+'KIADÁSOK_BEVÉTELEK intézményenk'!F44</f>
        <v>0</v>
      </c>
      <c r="G58" s="128">
        <f>+'KIADÁSOK_BEVÉTELEK intézményenk'!G44</f>
        <v>25358</v>
      </c>
      <c r="H58" s="128">
        <f>+'KIADÁSOK_BEVÉTELEK intézményenk'!H44</f>
        <v>0</v>
      </c>
      <c r="I58" s="128">
        <f>+'KIADÁSOK_BEVÉTELEK intézményenk'!I44</f>
        <v>0</v>
      </c>
      <c r="J58" s="128">
        <f>+'KIADÁSOK_BEVÉTELEK intézményenk'!J44</f>
        <v>2438326</v>
      </c>
      <c r="K58" s="128">
        <f>'KIADÁSOK_BEVÉTELEK intézményenk'!K44</f>
        <v>1684500</v>
      </c>
      <c r="L58" s="128">
        <f>'KIADÁSOK_BEVÉTELEK intézményenk'!L44</f>
        <v>753826</v>
      </c>
      <c r="M58" s="223">
        <f>'KIADÁSOK_BEVÉTELEK intézményenk'!M44</f>
        <v>0</v>
      </c>
      <c r="N58" s="222"/>
    </row>
    <row r="59" spans="1:14" s="26" customFormat="1" ht="10.5" x14ac:dyDescent="0.2">
      <c r="A59" s="13" t="s">
        <v>60</v>
      </c>
      <c r="B59" s="307" t="s">
        <v>0</v>
      </c>
      <c r="C59" s="308"/>
      <c r="D59" s="165">
        <v>17141191</v>
      </c>
      <c r="E59" s="256">
        <f>'KIADÁSOK_BEVÉTELEK intézményenk'!E45</f>
        <v>16200293</v>
      </c>
      <c r="F59" s="128">
        <f>+'KIADÁSOK_BEVÉTELEK intézményenk'!F45</f>
        <v>0</v>
      </c>
      <c r="G59" s="128">
        <f>+'KIADÁSOK_BEVÉTELEK intézményenk'!G45</f>
        <v>1639202</v>
      </c>
      <c r="H59" s="128">
        <f>+'KIADÁSOK_BEVÉTELEK intézményenk'!H45</f>
        <v>0</v>
      </c>
      <c r="I59" s="128">
        <f>+'KIADÁSOK_BEVÉTELEK intézményenk'!I45</f>
        <v>0</v>
      </c>
      <c r="J59" s="128">
        <f>+'KIADÁSOK_BEVÉTELEK intézményenk'!J45</f>
        <v>17839495</v>
      </c>
      <c r="K59" s="128">
        <f>'KIADÁSOK_BEVÉTELEK intézményenk'!K45</f>
        <v>13691784</v>
      </c>
      <c r="L59" s="128">
        <f>'KIADÁSOK_BEVÉTELEK intézményenk'!L45</f>
        <v>4143347</v>
      </c>
      <c r="M59" s="223">
        <f>'KIADÁSOK_BEVÉTELEK intézményenk'!M45</f>
        <v>4364</v>
      </c>
      <c r="N59" s="222"/>
    </row>
    <row r="60" spans="1:14" s="26" customFormat="1" ht="10.5" x14ac:dyDescent="0.2">
      <c r="A60" s="13" t="s">
        <v>61</v>
      </c>
      <c r="B60" s="307" t="s">
        <v>3</v>
      </c>
      <c r="C60" s="308"/>
      <c r="D60" s="165">
        <v>294754</v>
      </c>
      <c r="E60" s="256">
        <f>'KIADÁSOK_BEVÉTELEK intézményenk'!E46</f>
        <v>400000</v>
      </c>
      <c r="F60" s="128">
        <f>+'KIADÁSOK_BEVÉTELEK intézményenk'!F46</f>
        <v>0</v>
      </c>
      <c r="G60" s="128">
        <f>+'KIADÁSOK_BEVÉTELEK intézményenk'!G46</f>
        <v>-2074</v>
      </c>
      <c r="H60" s="128">
        <f>+'KIADÁSOK_BEVÉTELEK intézményenk'!H46</f>
        <v>0</v>
      </c>
      <c r="I60" s="128">
        <f>+'KIADÁSOK_BEVÉTELEK intézményenk'!I46</f>
        <v>0</v>
      </c>
      <c r="J60" s="128">
        <f>+'KIADÁSOK_BEVÉTELEK intézményenk'!J46</f>
        <v>397926</v>
      </c>
      <c r="K60" s="128">
        <f>'KIADÁSOK_BEVÉTELEK intézményenk'!K46</f>
        <v>118050</v>
      </c>
      <c r="L60" s="128">
        <f>'KIADÁSOK_BEVÉTELEK intézményenk'!L46</f>
        <v>279676</v>
      </c>
      <c r="M60" s="223">
        <f>'KIADÁSOK_BEVÉTELEK intézményenk'!M46</f>
        <v>200</v>
      </c>
      <c r="N60" s="222"/>
    </row>
    <row r="61" spans="1:14" s="21" customFormat="1" ht="10.5" x14ac:dyDescent="0.15">
      <c r="A61" s="11" t="s">
        <v>62</v>
      </c>
      <c r="B61" s="314" t="s">
        <v>5</v>
      </c>
      <c r="C61" s="315"/>
      <c r="D61" s="157">
        <v>7855778</v>
      </c>
      <c r="E61" s="256">
        <f>SUM(E62:E67)</f>
        <v>11009382</v>
      </c>
      <c r="F61" s="124">
        <f>+'KIADÁSOK_BEVÉTELEK intézményenk'!F47</f>
        <v>0</v>
      </c>
      <c r="G61" s="124">
        <f>+'KIADÁSOK_BEVÉTELEK intézményenk'!G47</f>
        <v>872078</v>
      </c>
      <c r="H61" s="124">
        <f>+'KIADÁSOK_BEVÉTELEK intézményenk'!H47</f>
        <v>0</v>
      </c>
      <c r="I61" s="124">
        <f>+'KIADÁSOK_BEVÉTELEK intézményenk'!I47</f>
        <v>0</v>
      </c>
      <c r="J61" s="124">
        <f>+'KIADÁSOK_BEVÉTELEK intézményenk'!J47</f>
        <v>11881460</v>
      </c>
      <c r="K61" s="124">
        <f>SUM(K62:K67)</f>
        <v>10366976</v>
      </c>
      <c r="L61" s="124">
        <f>SUM(L62:L67)</f>
        <v>1514484</v>
      </c>
      <c r="M61" s="226">
        <f>SUM(M62:M67)</f>
        <v>0</v>
      </c>
      <c r="N61" s="50"/>
    </row>
    <row r="62" spans="1:14" s="25" customFormat="1" x14ac:dyDescent="0.2">
      <c r="A62" s="12"/>
      <c r="B62" s="1" t="s">
        <v>69</v>
      </c>
      <c r="C62" s="8" t="s">
        <v>9</v>
      </c>
      <c r="D62" s="160">
        <v>4365277</v>
      </c>
      <c r="E62" s="245">
        <f>'KIADÁSOK_BEVÉTELEK intézményenk'!E48</f>
        <v>5914824</v>
      </c>
      <c r="F62" s="126">
        <f>+'KIADÁSOK_BEVÉTELEK intézményenk'!F48</f>
        <v>0</v>
      </c>
      <c r="G62" s="126">
        <f>+'KIADÁSOK_BEVÉTELEK intézményenk'!G48</f>
        <v>-12766</v>
      </c>
      <c r="H62" s="126">
        <f>+'KIADÁSOK_BEVÉTELEK intézményenk'!H48</f>
        <v>0</v>
      </c>
      <c r="I62" s="126">
        <f>+'KIADÁSOK_BEVÉTELEK intézményenk'!I48</f>
        <v>0</v>
      </c>
      <c r="J62" s="126">
        <f>+'KIADÁSOK_BEVÉTELEK intézményenk'!J48</f>
        <v>5902058</v>
      </c>
      <c r="K62" s="126">
        <f>'KIADÁSOK_BEVÉTELEK intézményenk'!K48</f>
        <v>5901453</v>
      </c>
      <c r="L62" s="126">
        <f>'KIADÁSOK_BEVÉTELEK intézményenk'!L48</f>
        <v>605</v>
      </c>
      <c r="M62" s="224">
        <f>'KIADÁSOK_BEVÉTELEK intézményenk'!M48</f>
        <v>0</v>
      </c>
      <c r="N62" s="4"/>
    </row>
    <row r="63" spans="1:14" s="25" customFormat="1" x14ac:dyDescent="0.2">
      <c r="A63" s="12"/>
      <c r="B63" s="1" t="s">
        <v>70</v>
      </c>
      <c r="C63" s="8" t="s">
        <v>102</v>
      </c>
      <c r="D63" s="160">
        <v>0</v>
      </c>
      <c r="E63" s="245">
        <f>'KIADÁSOK_BEVÉTELEK intézményenk'!E49</f>
        <v>0</v>
      </c>
      <c r="F63" s="126">
        <f>+'KIADÁSOK_BEVÉTELEK intézményenk'!F49</f>
        <v>0</v>
      </c>
      <c r="G63" s="126">
        <f>+'KIADÁSOK_BEVÉTELEK intézményenk'!G49</f>
        <v>0</v>
      </c>
      <c r="H63" s="126">
        <f>+'KIADÁSOK_BEVÉTELEK intézményenk'!H49</f>
        <v>0</v>
      </c>
      <c r="I63" s="126">
        <f>+'KIADÁSOK_BEVÉTELEK intézményenk'!I49</f>
        <v>0</v>
      </c>
      <c r="J63" s="126">
        <f>+'KIADÁSOK_BEVÉTELEK intézményenk'!J49</f>
        <v>0</v>
      </c>
      <c r="K63" s="126">
        <f>'KIADÁSOK_BEVÉTELEK intézményenk'!K49</f>
        <v>0</v>
      </c>
      <c r="L63" s="126">
        <f>'KIADÁSOK_BEVÉTELEK intézményenk'!L49</f>
        <v>0</v>
      </c>
      <c r="M63" s="224">
        <f>'KIADÁSOK_BEVÉTELEK intézményenk'!M49</f>
        <v>0</v>
      </c>
      <c r="N63" s="4"/>
    </row>
    <row r="64" spans="1:14" s="25" customFormat="1" x14ac:dyDescent="0.2">
      <c r="A64" s="12"/>
      <c r="B64" s="1" t="s">
        <v>71</v>
      </c>
      <c r="C64" s="8" t="s">
        <v>106</v>
      </c>
      <c r="D64" s="160">
        <v>83203</v>
      </c>
      <c r="E64" s="245">
        <f>'KIADÁSOK_BEVÉTELEK intézményenk'!E50</f>
        <v>139837</v>
      </c>
      <c r="F64" s="126">
        <f>+'KIADÁSOK_BEVÉTELEK intézményenk'!F50</f>
        <v>0</v>
      </c>
      <c r="G64" s="126">
        <f>+'KIADÁSOK_BEVÉTELEK intézményenk'!G50</f>
        <v>13185</v>
      </c>
      <c r="H64" s="126">
        <f>+'KIADÁSOK_BEVÉTELEK intézményenk'!H50</f>
        <v>0</v>
      </c>
      <c r="I64" s="126">
        <f>+'KIADÁSOK_BEVÉTELEK intézményenk'!I50</f>
        <v>0</v>
      </c>
      <c r="J64" s="126">
        <f>+'KIADÁSOK_BEVÉTELEK intézményenk'!J50</f>
        <v>153022</v>
      </c>
      <c r="K64" s="126">
        <f>'KIADÁSOK_BEVÉTELEK intézményenk'!K50</f>
        <v>0</v>
      </c>
      <c r="L64" s="126">
        <f>'KIADÁSOK_BEVÉTELEK intézményenk'!L50</f>
        <v>153022</v>
      </c>
      <c r="M64" s="224">
        <f>'KIADÁSOK_BEVÉTELEK intézményenk'!M50</f>
        <v>0</v>
      </c>
      <c r="N64" s="4"/>
    </row>
    <row r="65" spans="1:15" s="25" customFormat="1" x14ac:dyDescent="0.2">
      <c r="A65" s="12"/>
      <c r="B65" s="1" t="s">
        <v>72</v>
      </c>
      <c r="C65" s="8" t="s">
        <v>103</v>
      </c>
      <c r="D65" s="160">
        <v>0</v>
      </c>
      <c r="E65" s="245">
        <f>'KIADÁSOK_BEVÉTELEK intézményenk'!E51</f>
        <v>2000</v>
      </c>
      <c r="F65" s="126">
        <f>+'KIADÁSOK_BEVÉTELEK intézményenk'!F51</f>
        <v>0</v>
      </c>
      <c r="G65" s="126">
        <f>+'KIADÁSOK_BEVÉTELEK intézményenk'!G51</f>
        <v>0</v>
      </c>
      <c r="H65" s="126">
        <f>+'KIADÁSOK_BEVÉTELEK intézményenk'!H51</f>
        <v>0</v>
      </c>
      <c r="I65" s="126">
        <f>+'KIADÁSOK_BEVÉTELEK intézményenk'!I51</f>
        <v>0</v>
      </c>
      <c r="J65" s="126">
        <f>+'KIADÁSOK_BEVÉTELEK intézményenk'!J51</f>
        <v>2000</v>
      </c>
      <c r="K65" s="126">
        <f>'KIADÁSOK_BEVÉTELEK intézményenk'!K51</f>
        <v>0</v>
      </c>
      <c r="L65" s="126">
        <f>'KIADÁSOK_BEVÉTELEK intézményenk'!L51</f>
        <v>2000</v>
      </c>
      <c r="M65" s="224">
        <f>'KIADÁSOK_BEVÉTELEK intézményenk'!M51</f>
        <v>0</v>
      </c>
      <c r="N65" s="4"/>
    </row>
    <row r="66" spans="1:15" s="25" customFormat="1" x14ac:dyDescent="0.2">
      <c r="A66" s="12"/>
      <c r="B66" s="1" t="s">
        <v>73</v>
      </c>
      <c r="C66" s="8" t="s">
        <v>104</v>
      </c>
      <c r="D66" s="160">
        <v>3407298</v>
      </c>
      <c r="E66" s="245">
        <f>'KIADÁSOK_BEVÉTELEK intézményenk'!E52</f>
        <v>3459758</v>
      </c>
      <c r="F66" s="126">
        <f>+'KIADÁSOK_BEVÉTELEK intézményenk'!F52</f>
        <v>0</v>
      </c>
      <c r="G66" s="126">
        <f>+'KIADÁSOK_BEVÉTELEK intézményenk'!G52</f>
        <v>1083023</v>
      </c>
      <c r="H66" s="126">
        <f>+'KIADÁSOK_BEVÉTELEK intézményenk'!H52</f>
        <v>0</v>
      </c>
      <c r="I66" s="126">
        <f>+'KIADÁSOK_BEVÉTELEK intézményenk'!I52</f>
        <v>0</v>
      </c>
      <c r="J66" s="126">
        <f>+'KIADÁSOK_BEVÉTELEK intézményenk'!J52</f>
        <v>4542781</v>
      </c>
      <c r="K66" s="126">
        <f>'KIADÁSOK_BEVÉTELEK intézményenk'!K52</f>
        <v>4399738</v>
      </c>
      <c r="L66" s="126">
        <f>'KIADÁSOK_BEVÉTELEK intézményenk'!L52</f>
        <v>143043</v>
      </c>
      <c r="M66" s="224">
        <f>'KIADÁSOK_BEVÉTELEK intézményenk'!M52</f>
        <v>0</v>
      </c>
      <c r="N66" s="4"/>
    </row>
    <row r="67" spans="1:15" s="25" customFormat="1" x14ac:dyDescent="0.2">
      <c r="A67" s="12"/>
      <c r="B67" s="1" t="s">
        <v>74</v>
      </c>
      <c r="C67" s="8" t="s">
        <v>10</v>
      </c>
      <c r="D67" s="160">
        <v>0</v>
      </c>
      <c r="E67" s="245">
        <f>'KIADÁSOK_BEVÉTELEK intézményenk'!E53</f>
        <v>1492963</v>
      </c>
      <c r="F67" s="126">
        <f>+'KIADÁSOK_BEVÉTELEK intézményenk'!F53</f>
        <v>0</v>
      </c>
      <c r="G67" s="126">
        <f>+'KIADÁSOK_BEVÉTELEK intézményenk'!G53</f>
        <v>-211364</v>
      </c>
      <c r="H67" s="126">
        <f>+'KIADÁSOK_BEVÉTELEK intézményenk'!H53</f>
        <v>0</v>
      </c>
      <c r="I67" s="126">
        <f>+'KIADÁSOK_BEVÉTELEK intézményenk'!I53</f>
        <v>0</v>
      </c>
      <c r="J67" s="126">
        <f>+'KIADÁSOK_BEVÉTELEK intézményenk'!J53</f>
        <v>1281599</v>
      </c>
      <c r="K67" s="126">
        <f>'KIADÁSOK_BEVÉTELEK intézményenk'!K53</f>
        <v>65785</v>
      </c>
      <c r="L67" s="126">
        <f>'KIADÁSOK_BEVÉTELEK intézményenk'!L53</f>
        <v>1215814</v>
      </c>
      <c r="M67" s="224">
        <f>'KIADÁSOK_BEVÉTELEK intézményenk'!M53</f>
        <v>0</v>
      </c>
      <c r="N67" s="221"/>
      <c r="O67" s="122"/>
    </row>
    <row r="68" spans="1:15" s="28" customFormat="1" ht="12" x14ac:dyDescent="0.2">
      <c r="A68" s="14" t="s">
        <v>63</v>
      </c>
      <c r="B68" s="312" t="s">
        <v>22</v>
      </c>
      <c r="C68" s="313"/>
      <c r="D68" s="171">
        <v>43905958</v>
      </c>
      <c r="E68" s="263">
        <f>E57+E58+E59+E60+E61</f>
        <v>48010882</v>
      </c>
      <c r="F68" s="132">
        <f>+'KIADÁSOK_BEVÉTELEK intézményenk'!F54</f>
        <v>0</v>
      </c>
      <c r="G68" s="132">
        <f>+'KIADÁSOK_BEVÉTELEK intézményenk'!G54</f>
        <v>2724714</v>
      </c>
      <c r="H68" s="132">
        <f>+'KIADÁSOK_BEVÉTELEK intézményenk'!H54</f>
        <v>0</v>
      </c>
      <c r="I68" s="132">
        <f>+'KIADÁSOK_BEVÉTELEK intézményenk'!I54</f>
        <v>0</v>
      </c>
      <c r="J68" s="132">
        <f>+'KIADÁSOK_BEVÉTELEK intézményenk'!J54</f>
        <v>50735596</v>
      </c>
      <c r="K68" s="132">
        <f>K57+K58+K59+K60+K61</f>
        <v>37916718</v>
      </c>
      <c r="L68" s="132">
        <f>L57+L58+L59+L60+L61</f>
        <v>12814314</v>
      </c>
      <c r="M68" s="225">
        <f>M57+M58+M59+M60+M61</f>
        <v>4564</v>
      </c>
      <c r="N68" s="220"/>
    </row>
    <row r="69" spans="1:15" s="26" customFormat="1" ht="12" x14ac:dyDescent="0.2">
      <c r="A69" s="13" t="s">
        <v>64</v>
      </c>
      <c r="B69" s="307" t="s">
        <v>11</v>
      </c>
      <c r="C69" s="308"/>
      <c r="D69" s="165">
        <v>880624</v>
      </c>
      <c r="E69" s="256">
        <f>'KIADÁSOK_BEVÉTELEK intézményenk'!E55</f>
        <v>1269523</v>
      </c>
      <c r="F69" s="128">
        <f>+'KIADÁSOK_BEVÉTELEK intézményenk'!F55</f>
        <v>0</v>
      </c>
      <c r="G69" s="128">
        <f>+'KIADÁSOK_BEVÉTELEK intézményenk'!G55</f>
        <v>146636</v>
      </c>
      <c r="H69" s="128">
        <f>+'KIADÁSOK_BEVÉTELEK intézményenk'!H55</f>
        <v>0</v>
      </c>
      <c r="I69" s="132">
        <f>+'KIADÁSOK_BEVÉTELEK intézményenk'!I55</f>
        <v>0</v>
      </c>
      <c r="J69" s="128">
        <f>+'KIADÁSOK_BEVÉTELEK intézményenk'!J55</f>
        <v>1416159</v>
      </c>
      <c r="K69" s="128">
        <f>'KIADÁSOK_BEVÉTELEK intézményenk'!K55</f>
        <v>350871</v>
      </c>
      <c r="L69" s="128">
        <f>'KIADÁSOK_BEVÉTELEK intézményenk'!L55</f>
        <v>1065288</v>
      </c>
      <c r="M69" s="223">
        <f>'KIADÁSOK_BEVÉTELEK intézményenk'!M55</f>
        <v>0</v>
      </c>
      <c r="N69" s="222"/>
    </row>
    <row r="70" spans="1:15" s="26" customFormat="1" ht="12" x14ac:dyDescent="0.2">
      <c r="A70" s="13" t="s">
        <v>65</v>
      </c>
      <c r="B70" s="307" t="s">
        <v>12</v>
      </c>
      <c r="C70" s="308"/>
      <c r="D70" s="165">
        <v>544164</v>
      </c>
      <c r="E70" s="256">
        <f>'KIADÁSOK_BEVÉTELEK intézményenk'!E56</f>
        <v>3876353</v>
      </c>
      <c r="F70" s="128">
        <f>+'KIADÁSOK_BEVÉTELEK intézményenk'!F56</f>
        <v>0</v>
      </c>
      <c r="G70" s="128">
        <f>+'KIADÁSOK_BEVÉTELEK intézményenk'!G56</f>
        <v>-59423</v>
      </c>
      <c r="H70" s="128">
        <f>+'KIADÁSOK_BEVÉTELEK intézményenk'!H56</f>
        <v>0</v>
      </c>
      <c r="I70" s="132">
        <f>+'KIADÁSOK_BEVÉTELEK intézményenk'!I56</f>
        <v>0</v>
      </c>
      <c r="J70" s="128">
        <f>+'KIADÁSOK_BEVÉTELEK intézményenk'!J56</f>
        <v>3816930</v>
      </c>
      <c r="K70" s="128">
        <f>'KIADÁSOK_BEVÉTELEK intézményenk'!K56</f>
        <v>1836308</v>
      </c>
      <c r="L70" s="128">
        <f>'KIADÁSOK_BEVÉTELEK intézményenk'!L56</f>
        <v>1980622</v>
      </c>
      <c r="M70" s="223">
        <f>'KIADÁSOK_BEVÉTELEK intézményenk'!M56</f>
        <v>0</v>
      </c>
      <c r="N70" s="222"/>
    </row>
    <row r="71" spans="1:15" s="21" customFormat="1" ht="10.5" x14ac:dyDescent="0.15">
      <c r="A71" s="11" t="s">
        <v>66</v>
      </c>
      <c r="B71" s="2" t="s">
        <v>13</v>
      </c>
      <c r="C71" s="239"/>
      <c r="D71" s="157">
        <v>372809</v>
      </c>
      <c r="E71" s="256">
        <f t="shared" ref="E71:M71" si="10">SUM(E72:E75)</f>
        <v>197886</v>
      </c>
      <c r="F71" s="124">
        <f>+'KIADÁSOK_BEVÉTELEK intézményenk'!F57</f>
        <v>0</v>
      </c>
      <c r="G71" s="124">
        <f>+'KIADÁSOK_BEVÉTELEK intézményenk'!G57</f>
        <v>302955</v>
      </c>
      <c r="H71" s="124">
        <f>+'KIADÁSOK_BEVÉTELEK intézményenk'!H57</f>
        <v>0</v>
      </c>
      <c r="I71" s="124">
        <f>+'KIADÁSOK_BEVÉTELEK intézményenk'!I57</f>
        <v>0</v>
      </c>
      <c r="J71" s="124">
        <f>+'KIADÁSOK_BEVÉTELEK intézményenk'!J57</f>
        <v>500841</v>
      </c>
      <c r="K71" s="124">
        <f t="shared" si="10"/>
        <v>303355</v>
      </c>
      <c r="L71" s="124">
        <f t="shared" si="10"/>
        <v>197486</v>
      </c>
      <c r="M71" s="226">
        <f t="shared" si="10"/>
        <v>0</v>
      </c>
      <c r="N71" s="50"/>
    </row>
    <row r="72" spans="1:15" s="25" customFormat="1" x14ac:dyDescent="0.2">
      <c r="A72" s="12"/>
      <c r="B72" s="1" t="s">
        <v>69</v>
      </c>
      <c r="C72" s="8" t="s">
        <v>105</v>
      </c>
      <c r="D72" s="160">
        <v>0</v>
      </c>
      <c r="E72" s="245">
        <f>'KIADÁSOK_BEVÉTELEK intézményenk'!E58</f>
        <v>0</v>
      </c>
      <c r="F72" s="126">
        <f>+'KIADÁSOK_BEVÉTELEK intézményenk'!F58</f>
        <v>0</v>
      </c>
      <c r="G72" s="126">
        <f>+'KIADÁSOK_BEVÉTELEK intézményenk'!G58</f>
        <v>0</v>
      </c>
      <c r="H72" s="126">
        <f>+'KIADÁSOK_BEVÉTELEK intézményenk'!H58</f>
        <v>0</v>
      </c>
      <c r="I72" s="126">
        <f>+'KIADÁSOK_BEVÉTELEK intézményenk'!I58</f>
        <v>0</v>
      </c>
      <c r="J72" s="126">
        <f>+'KIADÁSOK_BEVÉTELEK intézményenk'!J58</f>
        <v>0</v>
      </c>
      <c r="K72" s="126">
        <f>'KIADÁSOK_BEVÉTELEK intézményenk'!K58</f>
        <v>0</v>
      </c>
      <c r="L72" s="126">
        <f>'KIADÁSOK_BEVÉTELEK intézményenk'!L58</f>
        <v>0</v>
      </c>
      <c r="M72" s="224">
        <f>'KIADÁSOK_BEVÉTELEK intézményenk'!M58</f>
        <v>0</v>
      </c>
      <c r="N72" s="4"/>
    </row>
    <row r="73" spans="1:15" s="25" customFormat="1" x14ac:dyDescent="0.2">
      <c r="A73" s="12"/>
      <c r="B73" s="1" t="s">
        <v>70</v>
      </c>
      <c r="C73" s="8" t="s">
        <v>106</v>
      </c>
      <c r="D73" s="160">
        <v>164665</v>
      </c>
      <c r="E73" s="245">
        <f>'KIADÁSOK_BEVÉTELEK intézményenk'!E59</f>
        <v>400</v>
      </c>
      <c r="F73" s="126">
        <f>+'KIADÁSOK_BEVÉTELEK intézményenk'!F59</f>
        <v>0</v>
      </c>
      <c r="G73" s="126">
        <f>+'KIADÁSOK_BEVÉTELEK intézményenk'!G59</f>
        <v>0</v>
      </c>
      <c r="H73" s="126">
        <f>+'KIADÁSOK_BEVÉTELEK intézményenk'!H59</f>
        <v>0</v>
      </c>
      <c r="I73" s="126">
        <f>+'KIADÁSOK_BEVÉTELEK intézményenk'!I59</f>
        <v>0</v>
      </c>
      <c r="J73" s="126">
        <f>+'KIADÁSOK_BEVÉTELEK intézményenk'!J59</f>
        <v>400</v>
      </c>
      <c r="K73" s="126">
        <f>'KIADÁSOK_BEVÉTELEK intézményenk'!K59</f>
        <v>400</v>
      </c>
      <c r="L73" s="126">
        <f>'KIADÁSOK_BEVÉTELEK intézményenk'!L59</f>
        <v>0</v>
      </c>
      <c r="M73" s="224">
        <f>'KIADÁSOK_BEVÉTELEK intézményenk'!M59</f>
        <v>0</v>
      </c>
      <c r="N73" s="4"/>
    </row>
    <row r="74" spans="1:15" s="25" customFormat="1" x14ac:dyDescent="0.2">
      <c r="A74" s="12"/>
      <c r="B74" s="1" t="s">
        <v>71</v>
      </c>
      <c r="C74" s="8" t="s">
        <v>103</v>
      </c>
      <c r="D74" s="160">
        <v>55644</v>
      </c>
      <c r="E74" s="245">
        <f>'KIADÁSOK_BEVÉTELEK intézményenk'!E60</f>
        <v>189486</v>
      </c>
      <c r="F74" s="126">
        <f>+'KIADÁSOK_BEVÉTELEK intézményenk'!F60</f>
        <v>0</v>
      </c>
      <c r="G74" s="126">
        <f>+'KIADÁSOK_BEVÉTELEK intézményenk'!G60</f>
        <v>0</v>
      </c>
      <c r="H74" s="126">
        <f>+'KIADÁSOK_BEVÉTELEK intézményenk'!H60</f>
        <v>0</v>
      </c>
      <c r="I74" s="126">
        <f>+'KIADÁSOK_BEVÉTELEK intézményenk'!I60</f>
        <v>0</v>
      </c>
      <c r="J74" s="126">
        <f>+'KIADÁSOK_BEVÉTELEK intézményenk'!J60</f>
        <v>189486</v>
      </c>
      <c r="K74" s="126">
        <f>'KIADÁSOK_BEVÉTELEK intézményenk'!K60</f>
        <v>0</v>
      </c>
      <c r="L74" s="126">
        <f>'KIADÁSOK_BEVÉTELEK intézményenk'!L60</f>
        <v>189486</v>
      </c>
      <c r="M74" s="224">
        <f>'KIADÁSOK_BEVÉTELEK intézményenk'!M60</f>
        <v>0</v>
      </c>
      <c r="N74" s="4"/>
    </row>
    <row r="75" spans="1:15" s="25" customFormat="1" x14ac:dyDescent="0.2">
      <c r="A75" s="12"/>
      <c r="B75" s="1" t="s">
        <v>72</v>
      </c>
      <c r="C75" s="8" t="s">
        <v>104</v>
      </c>
      <c r="D75" s="160">
        <v>152500</v>
      </c>
      <c r="E75" s="245">
        <f>'KIADÁSOK_BEVÉTELEK intézményenk'!E61</f>
        <v>8000</v>
      </c>
      <c r="F75" s="126">
        <f>+'KIADÁSOK_BEVÉTELEK intézményenk'!F61</f>
        <v>0</v>
      </c>
      <c r="G75" s="126">
        <f>+'KIADÁSOK_BEVÉTELEK intézményenk'!G61</f>
        <v>302955</v>
      </c>
      <c r="H75" s="126">
        <f>+'KIADÁSOK_BEVÉTELEK intézményenk'!H61</f>
        <v>0</v>
      </c>
      <c r="I75" s="126">
        <f>+'KIADÁSOK_BEVÉTELEK intézményenk'!I61</f>
        <v>0</v>
      </c>
      <c r="J75" s="126">
        <f>+'KIADÁSOK_BEVÉTELEK intézményenk'!J61</f>
        <v>310955</v>
      </c>
      <c r="K75" s="126">
        <f>'KIADÁSOK_BEVÉTELEK intézményenk'!K61</f>
        <v>302955</v>
      </c>
      <c r="L75" s="126">
        <f>'KIADÁSOK_BEVÉTELEK intézményenk'!L61</f>
        <v>8000</v>
      </c>
      <c r="M75" s="224">
        <f>'KIADÁSOK_BEVÉTELEK intézményenk'!M61</f>
        <v>0</v>
      </c>
      <c r="N75" s="4"/>
    </row>
    <row r="76" spans="1:15" s="28" customFormat="1" ht="12" x14ac:dyDescent="0.2">
      <c r="A76" s="14" t="s">
        <v>68</v>
      </c>
      <c r="B76" s="312" t="s">
        <v>79</v>
      </c>
      <c r="C76" s="313"/>
      <c r="D76" s="171">
        <v>1797597</v>
      </c>
      <c r="E76" s="261">
        <f t="shared" ref="E76:M76" si="11">E69+E70+E71</f>
        <v>5343762</v>
      </c>
      <c r="F76" s="132">
        <f>+'KIADÁSOK_BEVÉTELEK intézményenk'!F62</f>
        <v>0</v>
      </c>
      <c r="G76" s="132">
        <f>+'KIADÁSOK_BEVÉTELEK intézményenk'!G62</f>
        <v>390168</v>
      </c>
      <c r="H76" s="132">
        <f>+'KIADÁSOK_BEVÉTELEK intézményenk'!H62</f>
        <v>0</v>
      </c>
      <c r="I76" s="132">
        <f>+'KIADÁSOK_BEVÉTELEK intézményenk'!I62</f>
        <v>0</v>
      </c>
      <c r="J76" s="132">
        <f>+'KIADÁSOK_BEVÉTELEK intézményenk'!J62</f>
        <v>5733930</v>
      </c>
      <c r="K76" s="132">
        <f t="shared" si="11"/>
        <v>2490534</v>
      </c>
      <c r="L76" s="132">
        <f t="shared" si="11"/>
        <v>3243396</v>
      </c>
      <c r="M76" s="225">
        <f t="shared" si="11"/>
        <v>0</v>
      </c>
      <c r="N76" s="220"/>
    </row>
    <row r="77" spans="1:15" s="30" customFormat="1" ht="21.6" customHeight="1" x14ac:dyDescent="0.2">
      <c r="A77" s="309" t="s">
        <v>28</v>
      </c>
      <c r="B77" s="310"/>
      <c r="C77" s="311"/>
      <c r="D77" s="179">
        <v>45703555</v>
      </c>
      <c r="E77" s="255">
        <f>E68+E76</f>
        <v>53354644</v>
      </c>
      <c r="F77" s="136">
        <f>+'KIADÁSOK_BEVÉTELEK intézményenk'!F63</f>
        <v>0</v>
      </c>
      <c r="G77" s="136">
        <f>+'KIADÁSOK_BEVÉTELEK intézményenk'!G63</f>
        <v>3114882</v>
      </c>
      <c r="H77" s="136">
        <f>+'KIADÁSOK_BEVÉTELEK intézményenk'!H63</f>
        <v>0</v>
      </c>
      <c r="I77" s="136">
        <f>+'KIADÁSOK_BEVÉTELEK intézményenk'!I63</f>
        <v>0</v>
      </c>
      <c r="J77" s="136">
        <f>+'KIADÁSOK_BEVÉTELEK intézményenk'!J63</f>
        <v>56469526</v>
      </c>
      <c r="K77" s="136">
        <f>+'KIADÁSOK_BEVÉTELEK intézményenk'!K63</f>
        <v>40407252</v>
      </c>
      <c r="L77" s="136">
        <f>+'KIADÁSOK_BEVÉTELEK intézményenk'!L63</f>
        <v>16057710</v>
      </c>
      <c r="M77" s="184">
        <f>+'KIADÁSOK_BEVÉTELEK intézményenk'!M63</f>
        <v>4564</v>
      </c>
      <c r="N77" s="219"/>
    </row>
    <row r="78" spans="1:15" s="21" customFormat="1" ht="10.5" x14ac:dyDescent="0.15">
      <c r="A78" s="11" t="s">
        <v>67</v>
      </c>
      <c r="B78" s="2" t="s">
        <v>14</v>
      </c>
      <c r="C78" s="239"/>
      <c r="D78" s="157"/>
      <c r="E78" s="250"/>
      <c r="F78" s="124"/>
      <c r="G78" s="124"/>
      <c r="H78" s="124"/>
      <c r="I78" s="124"/>
      <c r="J78" s="124"/>
      <c r="K78" s="124"/>
      <c r="L78" s="124"/>
      <c r="M78" s="226"/>
      <c r="N78" s="50"/>
    </row>
    <row r="79" spans="1:15" s="25" customFormat="1" x14ac:dyDescent="0.2">
      <c r="A79" s="12"/>
      <c r="B79" s="1" t="s">
        <v>69</v>
      </c>
      <c r="C79" s="8" t="s">
        <v>23</v>
      </c>
      <c r="D79" s="160">
        <v>0</v>
      </c>
      <c r="E79" s="245">
        <f>'KIADÁSOK_BEVÉTELEK intézményenk'!E65</f>
        <v>2000000</v>
      </c>
      <c r="F79" s="126">
        <f>+'KIADÁSOK_BEVÉTELEK intézményenk'!F65</f>
        <v>0</v>
      </c>
      <c r="G79" s="126">
        <f>+'KIADÁSOK_BEVÉTELEK intézményenk'!G65</f>
        <v>0</v>
      </c>
      <c r="H79" s="126">
        <f>+'KIADÁSOK_BEVÉTELEK intézményenk'!H65</f>
        <v>0</v>
      </c>
      <c r="I79" s="126">
        <f>+'KIADÁSOK_BEVÉTELEK intézményenk'!I65</f>
        <v>0</v>
      </c>
      <c r="J79" s="126">
        <f>+'KIADÁSOK_BEVÉTELEK intézményenk'!J65</f>
        <v>2000000</v>
      </c>
      <c r="K79" s="126">
        <f>'KIADÁSOK_BEVÉTELEK intézményenk'!K65</f>
        <v>0</v>
      </c>
      <c r="L79" s="126">
        <f>'KIADÁSOK_BEVÉTELEK intézményenk'!L65</f>
        <v>2000000</v>
      </c>
      <c r="M79" s="224">
        <f>'KIADÁSOK_BEVÉTELEK intézményenk'!M65</f>
        <v>0</v>
      </c>
      <c r="N79" s="4"/>
    </row>
    <row r="80" spans="1:15" s="25" customFormat="1" x14ac:dyDescent="0.2">
      <c r="A80" s="12"/>
      <c r="B80" s="1" t="s">
        <v>70</v>
      </c>
      <c r="C80" s="8" t="s">
        <v>24</v>
      </c>
      <c r="D80" s="160">
        <v>0</v>
      </c>
      <c r="E80" s="245">
        <f>'KIADÁSOK_BEVÉTELEK intézményenk'!E66</f>
        <v>0</v>
      </c>
      <c r="F80" s="126">
        <f>+'KIADÁSOK_BEVÉTELEK intézményenk'!F66</f>
        <v>0</v>
      </c>
      <c r="G80" s="126">
        <f>+'KIADÁSOK_BEVÉTELEK intézményenk'!G66</f>
        <v>0</v>
      </c>
      <c r="H80" s="126">
        <f>+'KIADÁSOK_BEVÉTELEK intézményenk'!H66</f>
        <v>0</v>
      </c>
      <c r="I80" s="126">
        <f>+'KIADÁSOK_BEVÉTELEK intézményenk'!I66</f>
        <v>0</v>
      </c>
      <c r="J80" s="126">
        <f>+'KIADÁSOK_BEVÉTELEK intézményenk'!J66</f>
        <v>0</v>
      </c>
      <c r="K80" s="126">
        <f>'KIADÁSOK_BEVÉTELEK intézményenk'!K66</f>
        <v>0</v>
      </c>
      <c r="L80" s="126">
        <f>'KIADÁSOK_BEVÉTELEK intézményenk'!L66</f>
        <v>0</v>
      </c>
      <c r="M80" s="224">
        <f>'KIADÁSOK_BEVÉTELEK intézményenk'!M66</f>
        <v>0</v>
      </c>
      <c r="N80" s="4"/>
    </row>
    <row r="81" spans="1:14" s="25" customFormat="1" x14ac:dyDescent="0.2">
      <c r="A81" s="12"/>
      <c r="B81" s="1" t="s">
        <v>71</v>
      </c>
      <c r="C81" s="8" t="s">
        <v>34</v>
      </c>
      <c r="D81" s="160">
        <v>2605848</v>
      </c>
      <c r="E81" s="245">
        <f>'KIADÁSOK_BEVÉTELEK intézményenk'!E67</f>
        <v>0</v>
      </c>
      <c r="F81" s="126">
        <f>+'KIADÁSOK_BEVÉTELEK intézményenk'!F67</f>
        <v>0</v>
      </c>
      <c r="G81" s="126">
        <f>+'KIADÁSOK_BEVÉTELEK intézményenk'!G67</f>
        <v>1979985</v>
      </c>
      <c r="H81" s="126">
        <f>+'KIADÁSOK_BEVÉTELEK intézményenk'!H67</f>
        <v>0</v>
      </c>
      <c r="I81" s="126">
        <f>+'KIADÁSOK_BEVÉTELEK intézményenk'!I67</f>
        <v>0</v>
      </c>
      <c r="J81" s="126">
        <f>+'KIADÁSOK_BEVÉTELEK intézményenk'!J67</f>
        <v>1979985</v>
      </c>
      <c r="K81" s="126">
        <f>'KIADÁSOK_BEVÉTELEK intézményenk'!K67</f>
        <v>1979985</v>
      </c>
      <c r="L81" s="126">
        <f>'KIADÁSOK_BEVÉTELEK intézményenk'!L67</f>
        <v>0</v>
      </c>
      <c r="M81" s="224">
        <f>'KIADÁSOK_BEVÉTELEK intézményenk'!M67</f>
        <v>0</v>
      </c>
      <c r="N81" s="4"/>
    </row>
    <row r="82" spans="1:14" s="25" customFormat="1" x14ac:dyDescent="0.2">
      <c r="A82" s="12"/>
      <c r="B82" s="1" t="s">
        <v>72</v>
      </c>
      <c r="C82" s="8" t="s">
        <v>25</v>
      </c>
      <c r="D82" s="160">
        <v>83000000</v>
      </c>
      <c r="E82" s="245">
        <f>'KIADÁSOK_BEVÉTELEK intézményenk'!E68</f>
        <v>0</v>
      </c>
      <c r="F82" s="126">
        <f>+'KIADÁSOK_BEVÉTELEK intézményenk'!F68</f>
        <v>0</v>
      </c>
      <c r="G82" s="126">
        <f>+'KIADÁSOK_BEVÉTELEK intézményenk'!G68</f>
        <v>0</v>
      </c>
      <c r="H82" s="126">
        <f>+'KIADÁSOK_BEVÉTELEK intézményenk'!H68</f>
        <v>0</v>
      </c>
      <c r="I82" s="126">
        <f>+'KIADÁSOK_BEVÉTELEK intézményenk'!I68</f>
        <v>0</v>
      </c>
      <c r="J82" s="126">
        <f>+'KIADÁSOK_BEVÉTELEK intézményenk'!J68</f>
        <v>0</v>
      </c>
      <c r="K82" s="126">
        <f>'KIADÁSOK_BEVÉTELEK intézményenk'!K68</f>
        <v>0</v>
      </c>
      <c r="L82" s="126">
        <f>'KIADÁSOK_BEVÉTELEK intézményenk'!L68</f>
        <v>0</v>
      </c>
      <c r="M82" s="224">
        <f>'KIADÁSOK_BEVÉTELEK intézményenk'!M68</f>
        <v>0</v>
      </c>
      <c r="N82" s="4"/>
    </row>
    <row r="83" spans="1:14" s="25" customFormat="1" x14ac:dyDescent="0.2">
      <c r="A83" s="12"/>
      <c r="B83" s="1" t="s">
        <v>73</v>
      </c>
      <c r="C83" s="8" t="s">
        <v>38</v>
      </c>
      <c r="D83" s="160"/>
      <c r="E83" s="245"/>
      <c r="F83" s="126"/>
      <c r="G83" s="126"/>
      <c r="H83" s="126"/>
      <c r="I83" s="126">
        <f>+'KIADÁSOK_BEVÉTELEK intézményenk'!I69</f>
        <v>0</v>
      </c>
      <c r="J83" s="126"/>
      <c r="K83" s="126"/>
      <c r="L83" s="126"/>
      <c r="M83" s="224"/>
      <c r="N83" s="4"/>
    </row>
    <row r="84" spans="1:14" s="30" customFormat="1" ht="24" customHeight="1" thickBot="1" x14ac:dyDescent="0.25">
      <c r="A84" s="112" t="s">
        <v>29</v>
      </c>
      <c r="B84" s="113"/>
      <c r="C84" s="91"/>
      <c r="D84" s="272">
        <v>85605848</v>
      </c>
      <c r="E84" s="258">
        <f>+'KIADÁSOK_BEVÉTELEK intézményenk'!E70</f>
        <v>2000000</v>
      </c>
      <c r="F84" s="206">
        <f>+'KIADÁSOK_BEVÉTELEK intézményenk'!F70</f>
        <v>0</v>
      </c>
      <c r="G84" s="206">
        <f>+'KIADÁSOK_BEVÉTELEK intézményenk'!G70</f>
        <v>1979985</v>
      </c>
      <c r="H84" s="206">
        <f>+'KIADÁSOK_BEVÉTELEK intézményenk'!H70</f>
        <v>0</v>
      </c>
      <c r="I84" s="206">
        <f>+'KIADÁSOK_BEVÉTELEK intézményenk'!I70</f>
        <v>0</v>
      </c>
      <c r="J84" s="206">
        <f>+'KIADÁSOK_BEVÉTELEK intézményenk'!J70</f>
        <v>3979985</v>
      </c>
      <c r="K84" s="206">
        <f>+'KIADÁSOK_BEVÉTELEK intézményenk'!K70</f>
        <v>1979985</v>
      </c>
      <c r="L84" s="206">
        <f>+'KIADÁSOK_BEVÉTELEK intézményenk'!L70</f>
        <v>2000000</v>
      </c>
      <c r="M84" s="207">
        <f t="shared" ref="M84" si="12">SUM(M79:M83)</f>
        <v>0</v>
      </c>
      <c r="N84" s="208"/>
    </row>
    <row r="85" spans="1:14" s="31" customFormat="1" ht="37.5" customHeight="1" thickBot="1" x14ac:dyDescent="0.25">
      <c r="A85" s="217" t="s">
        <v>6</v>
      </c>
      <c r="B85" s="218"/>
      <c r="C85" s="214"/>
      <c r="D85" s="273">
        <v>131309403</v>
      </c>
      <c r="E85" s="267">
        <f>E77+E84</f>
        <v>55354644</v>
      </c>
      <c r="F85" s="215">
        <f>+'KIADÁSOK_BEVÉTELEK intézményenk'!F71</f>
        <v>0</v>
      </c>
      <c r="G85" s="215">
        <f>+'KIADÁSOK_BEVÉTELEK intézményenk'!G71</f>
        <v>5094867</v>
      </c>
      <c r="H85" s="215">
        <f>+'KIADÁSOK_BEVÉTELEK intézményenk'!H71</f>
        <v>0</v>
      </c>
      <c r="I85" s="215">
        <f>+'KIADÁSOK_BEVÉTELEK intézményenk'!I71</f>
        <v>0</v>
      </c>
      <c r="J85" s="215">
        <f>+'KIADÁSOK_BEVÉTELEK intézményenk'!J71</f>
        <v>60449511</v>
      </c>
      <c r="K85" s="215">
        <f>K77+K84</f>
        <v>42387237</v>
      </c>
      <c r="L85" s="215">
        <f t="shared" ref="L85:M85" si="13">L77+L84</f>
        <v>18057710</v>
      </c>
      <c r="M85" s="216">
        <f t="shared" si="13"/>
        <v>4564</v>
      </c>
      <c r="N85" s="209"/>
    </row>
    <row r="86" spans="1:14" x14ac:dyDescent="0.2"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 x14ac:dyDescent="0.2"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 ht="12.75" x14ac:dyDescent="0.2">
      <c r="C88" s="43" t="s">
        <v>54</v>
      </c>
      <c r="D88" s="43"/>
      <c r="E88" s="210">
        <f>'KIADÁSOK_BEVÉTELEK intézményenk'!E73</f>
        <v>20641257</v>
      </c>
      <c r="F88" s="210">
        <f>'KIADÁSOK_BEVÉTELEK intézményenk'!F73</f>
        <v>0</v>
      </c>
      <c r="G88" s="210">
        <f>'KIADÁSOK_BEVÉTELEK intézményenk'!G73</f>
        <v>945027</v>
      </c>
      <c r="H88" s="210">
        <f>'KIADÁSOK_BEVÉTELEK intézményenk'!H73</f>
        <v>0</v>
      </c>
      <c r="I88" s="210">
        <f>'KIADÁSOK_BEVÉTELEK intézményenk'!I73</f>
        <v>0</v>
      </c>
      <c r="J88" s="210">
        <f>+E88+G88</f>
        <v>21586284</v>
      </c>
      <c r="K88" s="32"/>
      <c r="L88" s="32"/>
      <c r="M88" s="32"/>
      <c r="N88" s="32"/>
    </row>
    <row r="89" spans="1:14" ht="12.75" x14ac:dyDescent="0.2">
      <c r="C89" s="55" t="s">
        <v>55</v>
      </c>
      <c r="D89" s="55"/>
      <c r="E89" s="211">
        <f>'KIADÁSOK_BEVÉTELEK intézményenk'!E74</f>
        <v>0</v>
      </c>
      <c r="F89" s="211">
        <f>+'KIADÁSOK_BEVÉTELEK intézményenk'!F74</f>
        <v>0</v>
      </c>
      <c r="G89" s="211">
        <f>'KIADÁSOK_BEVÉTELEK intézményenk'!G74</f>
        <v>0</v>
      </c>
      <c r="H89" s="211">
        <f>'KIADÁSOK_BEVÉTELEK intézményenk'!H74</f>
        <v>0</v>
      </c>
      <c r="I89" s="211">
        <f>'KIADÁSOK_BEVÉTELEK intézményenk'!I74</f>
        <v>0</v>
      </c>
      <c r="J89" s="211">
        <f>+F89+G89</f>
        <v>0</v>
      </c>
      <c r="K89" s="32"/>
      <c r="L89" s="32"/>
      <c r="M89" s="32"/>
      <c r="N89" s="32"/>
    </row>
    <row r="90" spans="1:14" ht="12.75" x14ac:dyDescent="0.2">
      <c r="C90" s="44" t="s">
        <v>56</v>
      </c>
      <c r="D90" s="44"/>
      <c r="E90" s="211">
        <f>'KIADÁSOK_BEVÉTELEK intézményenk'!E75</f>
        <v>20641257</v>
      </c>
      <c r="F90" s="211">
        <f>+'KIADÁSOK_BEVÉTELEK intézményenk'!F75</f>
        <v>0</v>
      </c>
      <c r="G90" s="211">
        <f>'KIADÁSOK_BEVÉTELEK intézményenk'!G75</f>
        <v>945027</v>
      </c>
      <c r="H90" s="211">
        <f>'KIADÁSOK_BEVÉTELEK intézményenk'!H75</f>
        <v>0</v>
      </c>
      <c r="I90" s="211">
        <f>'KIADÁSOK_BEVÉTELEK intézményenk'!I75</f>
        <v>0</v>
      </c>
      <c r="J90" s="211">
        <f>+E90+G90</f>
        <v>21586284</v>
      </c>
      <c r="K90" s="32"/>
      <c r="L90" s="32"/>
      <c r="M90" s="32"/>
      <c r="N90" s="32"/>
    </row>
    <row r="91" spans="1:14" x14ac:dyDescent="0.2">
      <c r="E91" s="60"/>
      <c r="F91" s="32"/>
      <c r="G91" s="32"/>
      <c r="H91" s="32"/>
      <c r="I91" s="32"/>
      <c r="J91" s="32"/>
      <c r="K91" s="60"/>
      <c r="L91" s="60"/>
      <c r="M91" s="60"/>
    </row>
    <row r="94" spans="1:14" x14ac:dyDescent="0.2">
      <c r="F94" s="32"/>
      <c r="G94" s="32"/>
      <c r="H94" s="32"/>
      <c r="I94" s="32"/>
      <c r="J94" s="32"/>
      <c r="K94" s="32"/>
      <c r="L94" s="32"/>
      <c r="M94" s="32"/>
    </row>
    <row r="95" spans="1:14" x14ac:dyDescent="0.2">
      <c r="E95" s="32">
        <f>E42-E85</f>
        <v>0</v>
      </c>
      <c r="F95" s="32">
        <f>F42-F85</f>
        <v>0</v>
      </c>
      <c r="G95" s="32"/>
      <c r="H95" s="32"/>
      <c r="I95" s="32"/>
      <c r="J95" s="32"/>
      <c r="K95" s="32">
        <f>K42-K85</f>
        <v>5739121</v>
      </c>
      <c r="L95" s="32">
        <f>L42-L85</f>
        <v>-5744557</v>
      </c>
      <c r="M95" s="32">
        <f>M42-M85</f>
        <v>5436</v>
      </c>
    </row>
    <row r="97" spans="6:13" x14ac:dyDescent="0.2">
      <c r="F97" s="32"/>
      <c r="G97" s="32"/>
      <c r="H97" s="32"/>
      <c r="I97" s="32"/>
      <c r="J97" s="32"/>
      <c r="K97" s="32"/>
      <c r="L97" s="32"/>
      <c r="M97" s="32"/>
    </row>
    <row r="98" spans="6:13" ht="12" thickBot="1" x14ac:dyDescent="0.25"/>
    <row r="99" spans="6:13" x14ac:dyDescent="0.2">
      <c r="F99" s="34"/>
      <c r="G99" s="35"/>
      <c r="H99" s="35"/>
      <c r="I99" s="35"/>
      <c r="J99" s="35"/>
      <c r="K99" s="35"/>
      <c r="L99" s="35"/>
      <c r="M99" s="36"/>
    </row>
    <row r="100" spans="6:13" x14ac:dyDescent="0.2">
      <c r="F100" s="45">
        <f>F85-'KIADÁSOK_BEVÉTELEK intézményenk'!F71</f>
        <v>0</v>
      </c>
      <c r="G100" s="32"/>
      <c r="H100" s="32"/>
      <c r="I100" s="32"/>
      <c r="J100" s="32"/>
      <c r="K100" s="32">
        <f>K85-'KIADÁSOK_BEVÉTELEK intézményenk'!K71</f>
        <v>0</v>
      </c>
      <c r="L100" s="32">
        <f>L85-'KIADÁSOK_BEVÉTELEK intézményenk'!L71</f>
        <v>0</v>
      </c>
      <c r="M100" s="37">
        <f>M85-'KIADÁSOK_BEVÉTELEK intézményenk'!M71</f>
        <v>0</v>
      </c>
    </row>
    <row r="101" spans="6:13" x14ac:dyDescent="0.2">
      <c r="F101" s="45">
        <f>F42-'KIADÁSOK_BEVÉTELEK intézményenk'!F41</f>
        <v>0</v>
      </c>
      <c r="G101" s="32"/>
      <c r="H101" s="32"/>
      <c r="I101" s="32"/>
      <c r="J101" s="32"/>
      <c r="K101" s="32">
        <f>K86-'KIADÁSOK_BEVÉTELEK intézményenk'!K72</f>
        <v>0</v>
      </c>
      <c r="L101" s="32">
        <f>L42-'KIADÁSOK_BEVÉTELEK intézményenk'!L41</f>
        <v>0</v>
      </c>
      <c r="M101" s="37">
        <f>M42-'KIADÁSOK_BEVÉTELEK intézményenk'!M41</f>
        <v>0</v>
      </c>
    </row>
    <row r="102" spans="6:13" ht="12" thickBot="1" x14ac:dyDescent="0.25">
      <c r="F102" s="38"/>
      <c r="G102" s="39"/>
      <c r="H102" s="39"/>
      <c r="I102" s="39"/>
      <c r="J102" s="39"/>
      <c r="K102" s="39"/>
      <c r="L102" s="39"/>
      <c r="M102" s="40"/>
    </row>
  </sheetData>
  <mergeCells count="41">
    <mergeCell ref="D53:M53"/>
    <mergeCell ref="B61:C61"/>
    <mergeCell ref="J8:J9"/>
    <mergeCell ref="F8:F9"/>
    <mergeCell ref="K8:M8"/>
    <mergeCell ref="H54:H55"/>
    <mergeCell ref="H8:H9"/>
    <mergeCell ref="E54:E55"/>
    <mergeCell ref="F54:F55"/>
    <mergeCell ref="K54:M54"/>
    <mergeCell ref="I54:I55"/>
    <mergeCell ref="A53:C53"/>
    <mergeCell ref="A54:C55"/>
    <mergeCell ref="G54:G55"/>
    <mergeCell ref="J54:J55"/>
    <mergeCell ref="A56:C56"/>
    <mergeCell ref="B69:C69"/>
    <mergeCell ref="B70:C70"/>
    <mergeCell ref="A77:C77"/>
    <mergeCell ref="B76:C76"/>
    <mergeCell ref="B68:C68"/>
    <mergeCell ref="B57:C57"/>
    <mergeCell ref="B58:C58"/>
    <mergeCell ref="B59:C59"/>
    <mergeCell ref="B60:C60"/>
    <mergeCell ref="D54:D55"/>
    <mergeCell ref="D52:M52"/>
    <mergeCell ref="A3:M3"/>
    <mergeCell ref="A50:M50"/>
    <mergeCell ref="A8:C9"/>
    <mergeCell ref="E8:E9"/>
    <mergeCell ref="A4:M4"/>
    <mergeCell ref="G8:G9"/>
    <mergeCell ref="A7:C7"/>
    <mergeCell ref="A42:C42"/>
    <mergeCell ref="A10:C10"/>
    <mergeCell ref="B23:C23"/>
    <mergeCell ref="I8:I9"/>
    <mergeCell ref="D8:D9"/>
    <mergeCell ref="D6:M6"/>
    <mergeCell ref="D7:M7"/>
  </mergeCells>
  <printOptions horizontalCentered="1"/>
  <pageMargins left="0.62992125984251968" right="0.39370078740157483" top="0.55118110236220474" bottom="0.59055118110236227" header="0.19685039370078741" footer="0.19685039370078741"/>
  <pageSetup paperSize="9" scale="62" firstPageNumber="40" fitToHeight="0" orientation="landscape" useFirstPageNumber="1" r:id="rId1"/>
  <headerFooter alignWithMargins="0">
    <oddHeader xml:space="preserve">&amp;R&amp;"Times New Roman,Normál"
</oddHeader>
    <oddFooter>&amp;C&amp;P</oddFooter>
  </headerFooter>
  <rowBreaks count="1" manualBreakCount="1">
    <brk id="47" max="9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Z421"/>
  <sheetViews>
    <sheetView tabSelected="1" zoomScale="120" zoomScaleNormal="120" zoomScaleSheetLayoutView="120" zoomScalePageLayoutView="140" workbookViewId="0">
      <pane xSplit="3" ySplit="8" topLeftCell="K60" activePane="bottomRight" state="frozen"/>
      <selection pane="topRight" activeCell="D1" sqref="D1"/>
      <selection pane="bottomLeft" activeCell="A9" sqref="A9"/>
      <selection pane="bottomRight" activeCell="Q74" sqref="Q74"/>
    </sheetView>
  </sheetViews>
  <sheetFormatPr defaultColWidth="10.140625" defaultRowHeight="11.25" x14ac:dyDescent="0.2"/>
  <cols>
    <col min="1" max="1" width="2.5703125" style="20" customWidth="1"/>
    <col min="2" max="2" width="2.7109375" style="19" customWidth="1"/>
    <col min="3" max="3" width="58.7109375" style="19" customWidth="1"/>
    <col min="4" max="4" width="12.42578125" style="19" customWidth="1"/>
    <col min="5" max="5" width="12.5703125" style="19" customWidth="1"/>
    <col min="6" max="6" width="7" style="19" hidden="1" customWidth="1"/>
    <col min="7" max="7" width="11.28515625" style="19" customWidth="1"/>
    <col min="8" max="8" width="11.7109375" style="19" hidden="1" customWidth="1"/>
    <col min="9" max="9" width="7.42578125" style="19" hidden="1" customWidth="1"/>
    <col min="10" max="10" width="15.140625" style="19" bestFit="1" customWidth="1"/>
    <col min="11" max="11" width="12.85546875" style="19" bestFit="1" customWidth="1"/>
    <col min="12" max="13" width="10.42578125" style="19" customWidth="1"/>
    <col min="14" max="14" width="11.140625" style="19" customWidth="1"/>
    <col min="15" max="15" width="12.85546875" style="19" bestFit="1" customWidth="1"/>
    <col min="16" max="16" width="10.28515625" style="19" hidden="1" customWidth="1"/>
    <col min="17" max="17" width="12.140625" style="19" customWidth="1"/>
    <col min="18" max="19" width="8.5703125" style="19" hidden="1" customWidth="1"/>
    <col min="20" max="20" width="13.7109375" style="19" customWidth="1"/>
    <col min="21" max="22" width="12.85546875" style="19" bestFit="1" customWidth="1"/>
    <col min="23" max="23" width="9.85546875" style="19" customWidth="1"/>
    <col min="24" max="24" width="11.28515625" style="19" customWidth="1"/>
    <col min="25" max="25" width="12.5703125" style="19" bestFit="1" customWidth="1"/>
    <col min="26" max="26" width="11.42578125" style="19" hidden="1" customWidth="1"/>
    <col min="27" max="27" width="12.5703125" style="19" customWidth="1"/>
    <col min="28" max="28" width="8.5703125" style="19" hidden="1" customWidth="1"/>
    <col min="29" max="29" width="6.5703125" style="19" hidden="1" customWidth="1"/>
    <col min="30" max="30" width="10.42578125" style="19" customWidth="1"/>
    <col min="31" max="31" width="11.85546875" style="19" bestFit="1" customWidth="1"/>
    <col min="32" max="32" width="10.28515625" style="19" customWidth="1"/>
    <col min="33" max="34" width="10.85546875" style="19" customWidth="1"/>
    <col min="35" max="35" width="12.28515625" style="19" customWidth="1"/>
    <col min="36" max="36" width="10.28515625" style="19" hidden="1" customWidth="1"/>
    <col min="37" max="37" width="10.28515625" style="19" bestFit="1" customWidth="1"/>
    <col min="38" max="39" width="10.28515625" style="19" hidden="1" customWidth="1"/>
    <col min="40" max="40" width="11.42578125" style="19" customWidth="1"/>
    <col min="41" max="41" width="10.28515625" style="19" customWidth="1"/>
    <col min="42" max="42" width="10.85546875" style="19" customWidth="1"/>
    <col min="43" max="43" width="10.140625" style="19" customWidth="1"/>
    <col min="44" max="50" width="11.42578125" style="19" hidden="1" customWidth="1"/>
    <col min="51" max="51" width="11.42578125" style="19" customWidth="1"/>
    <col min="52" max="52" width="9.7109375" style="19" customWidth="1"/>
    <col min="53" max="53" width="9.85546875" style="19" hidden="1" customWidth="1"/>
    <col min="54" max="54" width="10.28515625" style="19" bestFit="1" customWidth="1"/>
    <col min="55" max="55" width="10.28515625" style="19" hidden="1" customWidth="1"/>
    <col min="56" max="56" width="8.140625" style="19" hidden="1" customWidth="1"/>
    <col min="57" max="57" width="11" style="19" customWidth="1"/>
    <col min="58" max="58" width="9.7109375" style="19" customWidth="1"/>
    <col min="59" max="59" width="9.42578125" style="19" customWidth="1"/>
    <col min="60" max="61" width="10.140625" style="19" customWidth="1"/>
    <col min="62" max="62" width="11.42578125" style="19" customWidth="1"/>
    <col min="63" max="63" width="9.85546875" style="19" hidden="1" customWidth="1"/>
    <col min="64" max="64" width="10.28515625" style="19" bestFit="1" customWidth="1"/>
    <col min="65" max="65" width="10.28515625" style="19" hidden="1" customWidth="1"/>
    <col min="66" max="66" width="8.140625" style="19" hidden="1" customWidth="1"/>
    <col min="67" max="67" width="11.42578125" style="19" customWidth="1"/>
    <col min="68" max="68" width="10.28515625" style="19" customWidth="1"/>
    <col min="69" max="69" width="9.7109375" style="19" customWidth="1"/>
    <col min="70" max="71" width="10.42578125" style="19" customWidth="1"/>
    <col min="72" max="72" width="11.42578125" style="19" customWidth="1"/>
    <col min="73" max="73" width="10.28515625" style="19" hidden="1" customWidth="1"/>
    <col min="74" max="74" width="10.28515625" style="19" bestFit="1" customWidth="1"/>
    <col min="75" max="76" width="10.28515625" style="19" hidden="1" customWidth="1"/>
    <col min="77" max="77" width="11.42578125" style="19" customWidth="1"/>
    <col min="78" max="78" width="10.140625" style="19" customWidth="1"/>
    <col min="79" max="79" width="10.28515625" style="19" customWidth="1"/>
    <col min="80" max="81" width="10" style="19" customWidth="1"/>
    <col min="82" max="82" width="11.42578125" style="19" customWidth="1"/>
    <col min="83" max="83" width="10.28515625" style="19" hidden="1" customWidth="1"/>
    <col min="84" max="84" width="10.28515625" style="19" bestFit="1" customWidth="1"/>
    <col min="85" max="86" width="10.28515625" style="19" hidden="1" customWidth="1"/>
    <col min="87" max="87" width="11" style="19" customWidth="1"/>
    <col min="88" max="88" width="9.5703125" style="19" customWidth="1"/>
    <col min="89" max="91" width="10.28515625" style="19" customWidth="1"/>
    <col min="92" max="92" width="11.42578125" style="19" customWidth="1"/>
    <col min="93" max="93" width="10.28515625" style="19" hidden="1" customWidth="1"/>
    <col min="94" max="94" width="10.28515625" style="19" bestFit="1" customWidth="1"/>
    <col min="95" max="96" width="10.28515625" style="19" hidden="1" customWidth="1"/>
    <col min="97" max="99" width="11.42578125" style="19" customWidth="1"/>
    <col min="100" max="100" width="12.28515625" style="19" bestFit="1" customWidth="1"/>
    <col min="101" max="101" width="12.28515625" style="19" customWidth="1"/>
    <col min="102" max="102" width="14" style="19" bestFit="1" customWidth="1"/>
    <col min="103" max="103" width="10.28515625" style="19" hidden="1" customWidth="1"/>
    <col min="104" max="104" width="11.85546875" style="19" customWidth="1"/>
    <col min="105" max="106" width="10.28515625" style="19" hidden="1" customWidth="1"/>
    <col min="107" max="107" width="14.5703125" style="19" customWidth="1"/>
    <col min="108" max="108" width="10.5703125" style="19" customWidth="1"/>
    <col min="109" max="109" width="9.85546875" style="19" customWidth="1"/>
    <col min="110" max="110" width="10.42578125" style="19" bestFit="1" customWidth="1"/>
    <col min="111" max="16384" width="10.140625" style="19"/>
  </cols>
  <sheetData>
    <row r="1" spans="1:156" s="57" customFormat="1" ht="12.75" customHeight="1" x14ac:dyDescent="0.3">
      <c r="A1" s="56"/>
      <c r="W1" s="93"/>
      <c r="X1" s="93"/>
      <c r="AG1" s="18"/>
      <c r="AH1" s="18"/>
      <c r="AQ1" s="18"/>
      <c r="AX1" s="18"/>
      <c r="AY1" s="18"/>
      <c r="BH1" s="18"/>
      <c r="BI1" s="18"/>
      <c r="BR1" s="18"/>
      <c r="BS1" s="18"/>
      <c r="CB1" s="18"/>
      <c r="CC1" s="18"/>
      <c r="CL1" s="18"/>
      <c r="CM1" s="18"/>
      <c r="CV1" s="18"/>
      <c r="CW1" s="18"/>
    </row>
    <row r="2" spans="1:156" ht="12.75" x14ac:dyDescent="0.2">
      <c r="W2" s="94" t="s">
        <v>120</v>
      </c>
      <c r="X2" s="94"/>
      <c r="AG2" s="92"/>
      <c r="AH2" s="92"/>
      <c r="AQ2" s="92"/>
      <c r="BH2" s="92"/>
      <c r="BI2" s="92"/>
      <c r="BR2" s="92"/>
      <c r="BS2" s="92"/>
      <c r="CB2" s="92"/>
      <c r="CC2" s="92"/>
      <c r="CL2" s="92"/>
      <c r="CM2" s="92"/>
      <c r="CV2" s="92"/>
      <c r="CW2" s="92"/>
    </row>
    <row r="3" spans="1:156" ht="14.25" x14ac:dyDescent="0.2">
      <c r="A3" s="287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58"/>
      <c r="O3" s="58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</row>
    <row r="4" spans="1:156" s="33" customFormat="1" ht="12.75" customHeight="1" thickBo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6" t="s">
        <v>41</v>
      </c>
      <c r="N4" s="106"/>
      <c r="O4" s="106"/>
      <c r="P4" s="108"/>
      <c r="Q4" s="108"/>
      <c r="R4" s="108"/>
      <c r="S4" s="108"/>
      <c r="T4" s="108"/>
      <c r="U4" s="108"/>
      <c r="V4" s="108"/>
      <c r="W4" s="106" t="s">
        <v>41</v>
      </c>
      <c r="X4" s="106"/>
      <c r="Y4" s="108"/>
      <c r="Z4" s="108"/>
      <c r="AA4" s="108"/>
      <c r="AB4" s="108"/>
      <c r="AC4" s="108"/>
      <c r="AD4" s="108"/>
      <c r="AE4" s="108"/>
      <c r="AF4" s="108"/>
      <c r="AG4" s="106" t="s">
        <v>41</v>
      </c>
      <c r="AH4" s="106"/>
      <c r="AI4" s="108"/>
      <c r="AJ4" s="108"/>
      <c r="AK4" s="108"/>
      <c r="AL4" s="108"/>
      <c r="AM4" s="108"/>
      <c r="AN4" s="108"/>
      <c r="AO4" s="108"/>
      <c r="AP4" s="108"/>
      <c r="AQ4" s="106" t="s">
        <v>41</v>
      </c>
      <c r="AR4" s="108"/>
      <c r="AS4" s="108"/>
      <c r="AT4" s="108"/>
      <c r="AU4" s="108"/>
      <c r="AV4" s="108"/>
      <c r="AW4" s="108"/>
      <c r="AX4" s="106" t="s">
        <v>41</v>
      </c>
      <c r="AY4" s="106"/>
      <c r="AZ4" s="108"/>
      <c r="BA4" s="108"/>
      <c r="BB4" s="108"/>
      <c r="BC4" s="108"/>
      <c r="BD4" s="108"/>
      <c r="BE4" s="108"/>
      <c r="BF4" s="108"/>
      <c r="BG4" s="108"/>
      <c r="BH4" s="106" t="s">
        <v>41</v>
      </c>
      <c r="BI4" s="106"/>
      <c r="BJ4" s="108"/>
      <c r="BK4" s="108"/>
      <c r="BL4" s="108"/>
      <c r="BM4" s="108"/>
      <c r="BN4" s="108"/>
      <c r="BO4" s="108"/>
      <c r="BP4" s="108"/>
      <c r="BQ4" s="108"/>
      <c r="BR4" s="106" t="s">
        <v>41</v>
      </c>
      <c r="BS4" s="106"/>
      <c r="BT4" s="108"/>
      <c r="BU4" s="108"/>
      <c r="BV4" s="108"/>
      <c r="BW4" s="108"/>
      <c r="BX4" s="108"/>
      <c r="BY4" s="108"/>
      <c r="BZ4" s="108"/>
      <c r="CA4" s="108"/>
      <c r="CB4" s="106" t="s">
        <v>41</v>
      </c>
      <c r="CC4" s="106"/>
      <c r="CD4" s="108"/>
      <c r="CE4" s="108"/>
      <c r="CF4" s="108"/>
      <c r="CG4" s="108"/>
      <c r="CH4" s="108"/>
      <c r="CI4" s="108"/>
      <c r="CJ4" s="108"/>
      <c r="CK4" s="108"/>
      <c r="CL4" s="106" t="s">
        <v>41</v>
      </c>
      <c r="CM4" s="106"/>
      <c r="CN4" s="108"/>
      <c r="CO4" s="108"/>
      <c r="CP4" s="108"/>
      <c r="CQ4" s="108"/>
      <c r="CR4" s="108"/>
      <c r="CS4" s="108"/>
      <c r="CT4" s="108"/>
      <c r="CU4" s="108"/>
      <c r="CV4" s="106" t="s">
        <v>41</v>
      </c>
      <c r="CW4" s="106"/>
      <c r="DF4" s="106" t="s">
        <v>41</v>
      </c>
    </row>
    <row r="5" spans="1:156" s="22" customFormat="1" ht="13.5" customHeight="1" thickBot="1" x14ac:dyDescent="0.2">
      <c r="A5" s="80"/>
      <c r="B5" s="62"/>
      <c r="C5" s="63"/>
      <c r="D5" s="367"/>
      <c r="E5" s="368"/>
      <c r="F5" s="368"/>
      <c r="G5" s="368"/>
      <c r="H5" s="368"/>
      <c r="I5" s="368"/>
      <c r="J5" s="368"/>
      <c r="K5" s="368"/>
      <c r="L5" s="368"/>
      <c r="M5" s="369"/>
      <c r="N5" s="304" t="s">
        <v>45</v>
      </c>
      <c r="O5" s="305"/>
      <c r="P5" s="305"/>
      <c r="Q5" s="305"/>
      <c r="R5" s="305"/>
      <c r="S5" s="305"/>
      <c r="T5" s="305"/>
      <c r="U5" s="305"/>
      <c r="V5" s="305"/>
      <c r="W5" s="306"/>
      <c r="X5" s="304" t="s">
        <v>46</v>
      </c>
      <c r="Y5" s="305"/>
      <c r="Z5" s="305"/>
      <c r="AA5" s="305"/>
      <c r="AB5" s="305"/>
      <c r="AC5" s="305"/>
      <c r="AD5" s="305"/>
      <c r="AE5" s="305"/>
      <c r="AF5" s="305"/>
      <c r="AG5" s="306"/>
      <c r="AH5" s="304" t="s">
        <v>47</v>
      </c>
      <c r="AI5" s="305"/>
      <c r="AJ5" s="305"/>
      <c r="AK5" s="305"/>
      <c r="AL5" s="305"/>
      <c r="AM5" s="305"/>
      <c r="AN5" s="305"/>
      <c r="AO5" s="305"/>
      <c r="AP5" s="305"/>
      <c r="AQ5" s="306"/>
      <c r="AR5" s="304" t="s">
        <v>48</v>
      </c>
      <c r="AS5" s="305"/>
      <c r="AT5" s="305"/>
      <c r="AU5" s="305"/>
      <c r="AV5" s="305"/>
      <c r="AW5" s="305"/>
      <c r="AX5" s="305"/>
      <c r="AY5" s="304" t="s">
        <v>48</v>
      </c>
      <c r="AZ5" s="305"/>
      <c r="BA5" s="305"/>
      <c r="BB5" s="305"/>
      <c r="BC5" s="305"/>
      <c r="BD5" s="305"/>
      <c r="BE5" s="305"/>
      <c r="BF5" s="305"/>
      <c r="BG5" s="305"/>
      <c r="BH5" s="306"/>
      <c r="BI5" s="304"/>
      <c r="BJ5" s="305"/>
      <c r="BK5" s="305"/>
      <c r="BL5" s="305"/>
      <c r="BM5" s="305"/>
      <c r="BN5" s="305"/>
      <c r="BO5" s="305"/>
      <c r="BP5" s="305"/>
      <c r="BQ5" s="305"/>
      <c r="BR5" s="306"/>
      <c r="BS5" s="304" t="s">
        <v>49</v>
      </c>
      <c r="BT5" s="305"/>
      <c r="BU5" s="305"/>
      <c r="BV5" s="305"/>
      <c r="BW5" s="305"/>
      <c r="BX5" s="305"/>
      <c r="BY5" s="305"/>
      <c r="BZ5" s="305"/>
      <c r="CA5" s="305"/>
      <c r="CB5" s="306"/>
      <c r="CC5" s="304" t="s">
        <v>50</v>
      </c>
      <c r="CD5" s="305"/>
      <c r="CE5" s="305"/>
      <c r="CF5" s="305"/>
      <c r="CG5" s="305"/>
      <c r="CH5" s="305"/>
      <c r="CI5" s="305"/>
      <c r="CJ5" s="305"/>
      <c r="CK5" s="305"/>
      <c r="CL5" s="306"/>
      <c r="CM5" s="304" t="s">
        <v>51</v>
      </c>
      <c r="CN5" s="305"/>
      <c r="CO5" s="305"/>
      <c r="CP5" s="305"/>
      <c r="CQ5" s="305"/>
      <c r="CR5" s="305"/>
      <c r="CS5" s="305"/>
      <c r="CT5" s="305"/>
      <c r="CU5" s="305"/>
      <c r="CV5" s="306"/>
      <c r="CW5" s="304" t="s">
        <v>52</v>
      </c>
      <c r="CX5" s="305"/>
      <c r="CY5" s="305"/>
      <c r="CZ5" s="305"/>
      <c r="DA5" s="305"/>
      <c r="DB5" s="305"/>
      <c r="DC5" s="305"/>
      <c r="DD5" s="305"/>
      <c r="DE5" s="305"/>
      <c r="DF5" s="306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</row>
    <row r="6" spans="1:156" s="23" customFormat="1" ht="47.25" customHeight="1" thickBot="1" x14ac:dyDescent="0.25">
      <c r="A6" s="291" t="s">
        <v>93</v>
      </c>
      <c r="B6" s="292"/>
      <c r="C6" s="293"/>
      <c r="D6" s="304" t="s">
        <v>37</v>
      </c>
      <c r="E6" s="305"/>
      <c r="F6" s="305"/>
      <c r="G6" s="305"/>
      <c r="H6" s="305"/>
      <c r="I6" s="305"/>
      <c r="J6" s="305"/>
      <c r="K6" s="305"/>
      <c r="L6" s="305"/>
      <c r="M6" s="306"/>
      <c r="N6" s="304" t="s">
        <v>111</v>
      </c>
      <c r="O6" s="305"/>
      <c r="P6" s="305"/>
      <c r="Q6" s="305"/>
      <c r="R6" s="305"/>
      <c r="S6" s="305"/>
      <c r="T6" s="305"/>
      <c r="U6" s="305"/>
      <c r="V6" s="305"/>
      <c r="W6" s="306"/>
      <c r="X6" s="304" t="s">
        <v>85</v>
      </c>
      <c r="Y6" s="305"/>
      <c r="Z6" s="305"/>
      <c r="AA6" s="305"/>
      <c r="AB6" s="305"/>
      <c r="AC6" s="305"/>
      <c r="AD6" s="305"/>
      <c r="AE6" s="305"/>
      <c r="AF6" s="305"/>
      <c r="AG6" s="306"/>
      <c r="AH6" s="304" t="s">
        <v>86</v>
      </c>
      <c r="AI6" s="305"/>
      <c r="AJ6" s="305"/>
      <c r="AK6" s="305"/>
      <c r="AL6" s="305"/>
      <c r="AM6" s="305"/>
      <c r="AN6" s="305"/>
      <c r="AO6" s="305"/>
      <c r="AP6" s="305"/>
      <c r="AQ6" s="306"/>
      <c r="AR6" s="305" t="s">
        <v>36</v>
      </c>
      <c r="AS6" s="305"/>
      <c r="AT6" s="305"/>
      <c r="AU6" s="305"/>
      <c r="AV6" s="305"/>
      <c r="AW6" s="305"/>
      <c r="AX6" s="305"/>
      <c r="AY6" s="304" t="s">
        <v>87</v>
      </c>
      <c r="AZ6" s="305"/>
      <c r="BA6" s="305"/>
      <c r="BB6" s="305"/>
      <c r="BC6" s="305"/>
      <c r="BD6" s="305"/>
      <c r="BE6" s="305"/>
      <c r="BF6" s="305"/>
      <c r="BG6" s="305"/>
      <c r="BH6" s="306"/>
      <c r="BI6" s="304" t="s">
        <v>88</v>
      </c>
      <c r="BJ6" s="305"/>
      <c r="BK6" s="305"/>
      <c r="BL6" s="305"/>
      <c r="BM6" s="305"/>
      <c r="BN6" s="305"/>
      <c r="BO6" s="305"/>
      <c r="BP6" s="305"/>
      <c r="BQ6" s="305"/>
      <c r="BR6" s="306"/>
      <c r="BS6" s="304" t="s">
        <v>89</v>
      </c>
      <c r="BT6" s="305"/>
      <c r="BU6" s="305"/>
      <c r="BV6" s="305"/>
      <c r="BW6" s="305"/>
      <c r="BX6" s="305"/>
      <c r="BY6" s="305"/>
      <c r="BZ6" s="305"/>
      <c r="CA6" s="305"/>
      <c r="CB6" s="306"/>
      <c r="CC6" s="304" t="s">
        <v>90</v>
      </c>
      <c r="CD6" s="305"/>
      <c r="CE6" s="305"/>
      <c r="CF6" s="305"/>
      <c r="CG6" s="305"/>
      <c r="CH6" s="305"/>
      <c r="CI6" s="305"/>
      <c r="CJ6" s="305"/>
      <c r="CK6" s="305"/>
      <c r="CL6" s="306"/>
      <c r="CM6" s="304" t="s">
        <v>91</v>
      </c>
      <c r="CN6" s="305"/>
      <c r="CO6" s="305"/>
      <c r="CP6" s="305"/>
      <c r="CQ6" s="305"/>
      <c r="CR6" s="305"/>
      <c r="CS6" s="305"/>
      <c r="CT6" s="305"/>
      <c r="CU6" s="305"/>
      <c r="CV6" s="306"/>
      <c r="CW6" s="304" t="s">
        <v>113</v>
      </c>
      <c r="CX6" s="305"/>
      <c r="CY6" s="305"/>
      <c r="CZ6" s="305"/>
      <c r="DA6" s="305"/>
      <c r="DB6" s="305"/>
      <c r="DC6" s="305"/>
      <c r="DD6" s="305"/>
      <c r="DE6" s="305"/>
      <c r="DF6" s="306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</row>
    <row r="7" spans="1:156" s="98" customFormat="1" ht="36" customHeight="1" x14ac:dyDescent="0.2">
      <c r="A7" s="361" t="s">
        <v>117</v>
      </c>
      <c r="B7" s="362"/>
      <c r="C7" s="363"/>
      <c r="D7" s="302" t="s">
        <v>127</v>
      </c>
      <c r="E7" s="359" t="s">
        <v>123</v>
      </c>
      <c r="F7" s="336" t="s">
        <v>94</v>
      </c>
      <c r="G7" s="336" t="s">
        <v>118</v>
      </c>
      <c r="H7" s="336" t="s">
        <v>119</v>
      </c>
      <c r="I7" s="336" t="s">
        <v>114</v>
      </c>
      <c r="J7" s="336" t="s">
        <v>124</v>
      </c>
      <c r="K7" s="338" t="s">
        <v>124</v>
      </c>
      <c r="L7" s="339"/>
      <c r="M7" s="340"/>
      <c r="N7" s="302" t="s">
        <v>127</v>
      </c>
      <c r="O7" s="344" t="s">
        <v>123</v>
      </c>
      <c r="P7" s="336" t="s">
        <v>94</v>
      </c>
      <c r="Q7" s="336" t="s">
        <v>118</v>
      </c>
      <c r="R7" s="336" t="s">
        <v>119</v>
      </c>
      <c r="S7" s="336" t="s">
        <v>114</v>
      </c>
      <c r="T7" s="336" t="s">
        <v>124</v>
      </c>
      <c r="U7" s="338" t="s">
        <v>124</v>
      </c>
      <c r="V7" s="339"/>
      <c r="W7" s="340"/>
      <c r="X7" s="302" t="s">
        <v>127</v>
      </c>
      <c r="Y7" s="344" t="s">
        <v>123</v>
      </c>
      <c r="Z7" s="336" t="s">
        <v>94</v>
      </c>
      <c r="AA7" s="336" t="s">
        <v>118</v>
      </c>
      <c r="AB7" s="336" t="s">
        <v>119</v>
      </c>
      <c r="AC7" s="336" t="s">
        <v>115</v>
      </c>
      <c r="AD7" s="336" t="s">
        <v>124</v>
      </c>
      <c r="AE7" s="338" t="s">
        <v>124</v>
      </c>
      <c r="AF7" s="339"/>
      <c r="AG7" s="340"/>
      <c r="AH7" s="302" t="s">
        <v>127</v>
      </c>
      <c r="AI7" s="344" t="s">
        <v>123</v>
      </c>
      <c r="AJ7" s="336" t="s">
        <v>94</v>
      </c>
      <c r="AK7" s="336" t="s">
        <v>118</v>
      </c>
      <c r="AL7" s="336" t="s">
        <v>119</v>
      </c>
      <c r="AM7" s="336" t="s">
        <v>114</v>
      </c>
      <c r="AN7" s="336" t="s">
        <v>124</v>
      </c>
      <c r="AO7" s="338" t="s">
        <v>124</v>
      </c>
      <c r="AP7" s="339"/>
      <c r="AQ7" s="340"/>
      <c r="AR7" s="344" t="s">
        <v>123</v>
      </c>
      <c r="AS7" s="336" t="s">
        <v>124</v>
      </c>
      <c r="AT7" s="336" t="s">
        <v>84</v>
      </c>
      <c r="AU7" s="336" t="s">
        <v>124</v>
      </c>
      <c r="AV7" s="338" t="s">
        <v>124</v>
      </c>
      <c r="AW7" s="339"/>
      <c r="AX7" s="339"/>
      <c r="AY7" s="302" t="s">
        <v>127</v>
      </c>
      <c r="AZ7" s="344" t="s">
        <v>123</v>
      </c>
      <c r="BA7" s="336" t="s">
        <v>94</v>
      </c>
      <c r="BB7" s="336" t="s">
        <v>118</v>
      </c>
      <c r="BC7" s="336" t="s">
        <v>119</v>
      </c>
      <c r="BD7" s="336" t="s">
        <v>114</v>
      </c>
      <c r="BE7" s="336" t="s">
        <v>124</v>
      </c>
      <c r="BF7" s="338" t="s">
        <v>124</v>
      </c>
      <c r="BG7" s="339"/>
      <c r="BH7" s="340"/>
      <c r="BI7" s="302" t="s">
        <v>127</v>
      </c>
      <c r="BJ7" s="344" t="s">
        <v>123</v>
      </c>
      <c r="BK7" s="336" t="s">
        <v>94</v>
      </c>
      <c r="BL7" s="336" t="s">
        <v>118</v>
      </c>
      <c r="BM7" s="336" t="s">
        <v>119</v>
      </c>
      <c r="BN7" s="336" t="s">
        <v>115</v>
      </c>
      <c r="BO7" s="336" t="s">
        <v>124</v>
      </c>
      <c r="BP7" s="338" t="s">
        <v>124</v>
      </c>
      <c r="BQ7" s="339"/>
      <c r="BR7" s="340"/>
      <c r="BS7" s="302" t="s">
        <v>127</v>
      </c>
      <c r="BT7" s="344" t="s">
        <v>123</v>
      </c>
      <c r="BU7" s="336" t="s">
        <v>94</v>
      </c>
      <c r="BV7" s="336" t="s">
        <v>118</v>
      </c>
      <c r="BW7" s="336" t="s">
        <v>119</v>
      </c>
      <c r="BX7" s="336" t="s">
        <v>115</v>
      </c>
      <c r="BY7" s="336" t="s">
        <v>124</v>
      </c>
      <c r="BZ7" s="338" t="s">
        <v>124</v>
      </c>
      <c r="CA7" s="339"/>
      <c r="CB7" s="340"/>
      <c r="CC7" s="302" t="s">
        <v>127</v>
      </c>
      <c r="CD7" s="344" t="s">
        <v>123</v>
      </c>
      <c r="CE7" s="336" t="s">
        <v>94</v>
      </c>
      <c r="CF7" s="336" t="s">
        <v>118</v>
      </c>
      <c r="CG7" s="336" t="s">
        <v>119</v>
      </c>
      <c r="CH7" s="336" t="s">
        <v>115</v>
      </c>
      <c r="CI7" s="336" t="s">
        <v>124</v>
      </c>
      <c r="CJ7" s="338" t="s">
        <v>124</v>
      </c>
      <c r="CK7" s="339"/>
      <c r="CL7" s="340"/>
      <c r="CM7" s="302" t="s">
        <v>127</v>
      </c>
      <c r="CN7" s="344" t="s">
        <v>123</v>
      </c>
      <c r="CO7" s="336" t="s">
        <v>94</v>
      </c>
      <c r="CP7" s="336" t="s">
        <v>118</v>
      </c>
      <c r="CQ7" s="336" t="s">
        <v>119</v>
      </c>
      <c r="CR7" s="336" t="s">
        <v>115</v>
      </c>
      <c r="CS7" s="336" t="s">
        <v>124</v>
      </c>
      <c r="CT7" s="338" t="s">
        <v>124</v>
      </c>
      <c r="CU7" s="339"/>
      <c r="CV7" s="340"/>
      <c r="CW7" s="302" t="s">
        <v>127</v>
      </c>
      <c r="CX7" s="344" t="s">
        <v>123</v>
      </c>
      <c r="CY7" s="336" t="s">
        <v>94</v>
      </c>
      <c r="CZ7" s="336" t="s">
        <v>118</v>
      </c>
      <c r="DA7" s="336" t="s">
        <v>119</v>
      </c>
      <c r="DB7" s="336" t="s">
        <v>115</v>
      </c>
      <c r="DC7" s="336" t="s">
        <v>124</v>
      </c>
      <c r="DD7" s="338" t="s">
        <v>124</v>
      </c>
      <c r="DE7" s="339"/>
      <c r="DF7" s="340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</row>
    <row r="8" spans="1:156" s="101" customFormat="1" ht="24.75" customHeight="1" thickBot="1" x14ac:dyDescent="0.25">
      <c r="A8" s="364"/>
      <c r="B8" s="365"/>
      <c r="C8" s="366"/>
      <c r="D8" s="303"/>
      <c r="E8" s="360"/>
      <c r="F8" s="337"/>
      <c r="G8" s="337"/>
      <c r="H8" s="337"/>
      <c r="I8" s="337"/>
      <c r="J8" s="337"/>
      <c r="K8" s="99" t="s">
        <v>40</v>
      </c>
      <c r="L8" s="99" t="s">
        <v>75</v>
      </c>
      <c r="M8" s="100" t="s">
        <v>76</v>
      </c>
      <c r="N8" s="303"/>
      <c r="O8" s="345"/>
      <c r="P8" s="337"/>
      <c r="Q8" s="337"/>
      <c r="R8" s="337"/>
      <c r="S8" s="337"/>
      <c r="T8" s="337"/>
      <c r="U8" s="99" t="s">
        <v>40</v>
      </c>
      <c r="V8" s="99" t="s">
        <v>75</v>
      </c>
      <c r="W8" s="100" t="s">
        <v>76</v>
      </c>
      <c r="X8" s="303"/>
      <c r="Y8" s="346"/>
      <c r="Z8" s="337"/>
      <c r="AA8" s="337"/>
      <c r="AB8" s="337"/>
      <c r="AC8" s="337"/>
      <c r="AD8" s="337"/>
      <c r="AE8" s="99" t="s">
        <v>40</v>
      </c>
      <c r="AF8" s="99" t="s">
        <v>75</v>
      </c>
      <c r="AG8" s="100" t="s">
        <v>76</v>
      </c>
      <c r="AH8" s="303"/>
      <c r="AI8" s="346"/>
      <c r="AJ8" s="337"/>
      <c r="AK8" s="337"/>
      <c r="AL8" s="337"/>
      <c r="AM8" s="337"/>
      <c r="AN8" s="337"/>
      <c r="AO8" s="99" t="s">
        <v>40</v>
      </c>
      <c r="AP8" s="99" t="s">
        <v>75</v>
      </c>
      <c r="AQ8" s="100" t="s">
        <v>76</v>
      </c>
      <c r="AR8" s="346"/>
      <c r="AS8" s="337"/>
      <c r="AT8" s="337"/>
      <c r="AU8" s="337"/>
      <c r="AV8" s="99" t="s">
        <v>40</v>
      </c>
      <c r="AW8" s="99" t="s">
        <v>75</v>
      </c>
      <c r="AX8" s="104" t="s">
        <v>76</v>
      </c>
      <c r="AY8" s="303"/>
      <c r="AZ8" s="346"/>
      <c r="BA8" s="337"/>
      <c r="BB8" s="337"/>
      <c r="BC8" s="337"/>
      <c r="BD8" s="337"/>
      <c r="BE8" s="337"/>
      <c r="BF8" s="99" t="s">
        <v>40</v>
      </c>
      <c r="BG8" s="99" t="s">
        <v>75</v>
      </c>
      <c r="BH8" s="100" t="s">
        <v>76</v>
      </c>
      <c r="BI8" s="303"/>
      <c r="BJ8" s="346"/>
      <c r="BK8" s="337"/>
      <c r="BL8" s="337"/>
      <c r="BM8" s="337"/>
      <c r="BN8" s="337"/>
      <c r="BO8" s="337"/>
      <c r="BP8" s="99" t="s">
        <v>40</v>
      </c>
      <c r="BQ8" s="99" t="s">
        <v>75</v>
      </c>
      <c r="BR8" s="100" t="s">
        <v>76</v>
      </c>
      <c r="BS8" s="303"/>
      <c r="BT8" s="346"/>
      <c r="BU8" s="337"/>
      <c r="BV8" s="337"/>
      <c r="BW8" s="337"/>
      <c r="BX8" s="337"/>
      <c r="BY8" s="337"/>
      <c r="BZ8" s="99" t="s">
        <v>40</v>
      </c>
      <c r="CA8" s="99" t="s">
        <v>75</v>
      </c>
      <c r="CB8" s="100" t="s">
        <v>76</v>
      </c>
      <c r="CC8" s="303"/>
      <c r="CD8" s="346"/>
      <c r="CE8" s="337"/>
      <c r="CF8" s="337"/>
      <c r="CG8" s="337"/>
      <c r="CH8" s="337"/>
      <c r="CI8" s="337"/>
      <c r="CJ8" s="99" t="s">
        <v>40</v>
      </c>
      <c r="CK8" s="99" t="s">
        <v>75</v>
      </c>
      <c r="CL8" s="100" t="s">
        <v>76</v>
      </c>
      <c r="CM8" s="303"/>
      <c r="CN8" s="346"/>
      <c r="CO8" s="337"/>
      <c r="CP8" s="337"/>
      <c r="CQ8" s="337"/>
      <c r="CR8" s="337"/>
      <c r="CS8" s="337"/>
      <c r="CT8" s="99" t="s">
        <v>40</v>
      </c>
      <c r="CU8" s="99" t="s">
        <v>75</v>
      </c>
      <c r="CV8" s="100" t="s">
        <v>76</v>
      </c>
      <c r="CW8" s="303"/>
      <c r="CX8" s="346"/>
      <c r="CY8" s="337"/>
      <c r="CZ8" s="337"/>
      <c r="DA8" s="337"/>
      <c r="DB8" s="337"/>
      <c r="DC8" s="337"/>
      <c r="DD8" s="99" t="s">
        <v>40</v>
      </c>
      <c r="DE8" s="99" t="s">
        <v>75</v>
      </c>
      <c r="DF8" s="100" t="s">
        <v>76</v>
      </c>
      <c r="DG8" s="234"/>
      <c r="DH8" s="234"/>
      <c r="DI8" s="234"/>
      <c r="DJ8" s="234"/>
      <c r="DK8" s="234"/>
      <c r="DL8" s="234"/>
      <c r="DM8" s="234"/>
      <c r="DN8" s="234"/>
      <c r="DO8" s="234"/>
      <c r="DP8" s="234"/>
      <c r="DQ8" s="234"/>
      <c r="DR8" s="234"/>
      <c r="DS8" s="234"/>
      <c r="DT8" s="234"/>
      <c r="DU8" s="234"/>
      <c r="DV8" s="234"/>
      <c r="DW8" s="234"/>
      <c r="DX8" s="234"/>
      <c r="DY8" s="234"/>
      <c r="DZ8" s="234"/>
      <c r="EA8" s="234"/>
      <c r="EB8" s="234"/>
      <c r="EC8" s="234"/>
      <c r="ED8" s="234"/>
      <c r="EE8" s="234"/>
      <c r="EF8" s="234"/>
      <c r="EG8" s="234"/>
      <c r="EH8" s="234"/>
      <c r="EI8" s="234"/>
      <c r="EJ8" s="234"/>
      <c r="EK8" s="234"/>
      <c r="EL8" s="234"/>
      <c r="EM8" s="234"/>
      <c r="EN8" s="234"/>
      <c r="EO8" s="234"/>
      <c r="EP8" s="234"/>
      <c r="EQ8" s="234"/>
      <c r="ER8" s="234"/>
      <c r="ES8" s="234"/>
      <c r="ET8" s="234"/>
      <c r="EU8" s="234"/>
      <c r="EV8" s="234"/>
      <c r="EW8" s="234"/>
      <c r="EX8" s="234"/>
      <c r="EY8" s="234"/>
      <c r="EZ8" s="234"/>
    </row>
    <row r="9" spans="1:156" s="96" customFormat="1" ht="26.25" customHeight="1" x14ac:dyDescent="0.2">
      <c r="A9" s="341" t="s">
        <v>2</v>
      </c>
      <c r="B9" s="342"/>
      <c r="C9" s="343"/>
      <c r="D9" s="253"/>
      <c r="E9" s="252"/>
      <c r="F9" s="95"/>
      <c r="G9" s="95"/>
      <c r="H9" s="95"/>
      <c r="I9" s="95"/>
      <c r="J9" s="95"/>
      <c r="K9" s="95"/>
      <c r="L9" s="95"/>
      <c r="M9" s="97"/>
      <c r="N9" s="102"/>
      <c r="O9" s="252"/>
      <c r="P9" s="95"/>
      <c r="Q9" s="95"/>
      <c r="R9" s="95"/>
      <c r="S9" s="95"/>
      <c r="T9" s="95"/>
      <c r="U9" s="95"/>
      <c r="V9" s="95"/>
      <c r="W9" s="97"/>
      <c r="X9" s="103"/>
      <c r="Y9" s="102"/>
      <c r="Z9" s="95"/>
      <c r="AA9" s="95"/>
      <c r="AB9" s="95"/>
      <c r="AC9" s="95"/>
      <c r="AD9" s="95"/>
      <c r="AE9" s="95"/>
      <c r="AF9" s="95"/>
      <c r="AG9" s="97"/>
      <c r="AH9" s="103"/>
      <c r="AI9" s="102"/>
      <c r="AJ9" s="95"/>
      <c r="AK9" s="95"/>
      <c r="AL9" s="95"/>
      <c r="AM9" s="95"/>
      <c r="AN9" s="95"/>
      <c r="AO9" s="95"/>
      <c r="AP9" s="95"/>
      <c r="AQ9" s="97"/>
      <c r="AR9" s="102"/>
      <c r="AS9" s="95"/>
      <c r="AT9" s="95"/>
      <c r="AU9" s="95"/>
      <c r="AV9" s="95"/>
      <c r="AW9" s="95"/>
      <c r="AX9" s="105"/>
      <c r="AY9" s="103"/>
      <c r="AZ9" s="102"/>
      <c r="BA9" s="95"/>
      <c r="BB9" s="95"/>
      <c r="BC9" s="95"/>
      <c r="BD9" s="95"/>
      <c r="BE9" s="95"/>
      <c r="BF9" s="95"/>
      <c r="BG9" s="95"/>
      <c r="BH9" s="97"/>
      <c r="BI9" s="103"/>
      <c r="BJ9" s="102"/>
      <c r="BK9" s="95"/>
      <c r="BL9" s="95"/>
      <c r="BM9" s="95"/>
      <c r="BN9" s="95"/>
      <c r="BO9" s="95"/>
      <c r="BP9" s="95"/>
      <c r="BQ9" s="95"/>
      <c r="BR9" s="97"/>
      <c r="BS9" s="103"/>
      <c r="BT9" s="102"/>
      <c r="BU9" s="95"/>
      <c r="BV9" s="95"/>
      <c r="BW9" s="95"/>
      <c r="BX9" s="95"/>
      <c r="BY9" s="95"/>
      <c r="BZ9" s="95"/>
      <c r="CA9" s="95"/>
      <c r="CB9" s="97"/>
      <c r="CC9" s="103"/>
      <c r="CD9" s="102"/>
      <c r="CE9" s="95"/>
      <c r="CF9" s="95"/>
      <c r="CG9" s="95"/>
      <c r="CH9" s="95"/>
      <c r="CI9" s="95"/>
      <c r="CJ9" s="95"/>
      <c r="CK9" s="95"/>
      <c r="CL9" s="97"/>
      <c r="CM9" s="103"/>
      <c r="CN9" s="102"/>
      <c r="CO9" s="95"/>
      <c r="CP9" s="95"/>
      <c r="CQ9" s="95"/>
      <c r="CR9" s="95"/>
      <c r="CS9" s="95"/>
      <c r="CT9" s="95"/>
      <c r="CU9" s="95"/>
      <c r="CV9" s="97"/>
      <c r="CW9" s="103"/>
      <c r="CX9" s="102"/>
      <c r="CY9" s="95"/>
      <c r="CZ9" s="95"/>
      <c r="DA9" s="95"/>
      <c r="DB9" s="95"/>
      <c r="DC9" s="95"/>
      <c r="DD9" s="95"/>
      <c r="DE9" s="95"/>
      <c r="DF9" s="97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31"/>
    </row>
    <row r="10" spans="1:156" s="2" customFormat="1" ht="10.5" x14ac:dyDescent="0.15">
      <c r="A10" s="66" t="s">
        <v>58</v>
      </c>
      <c r="B10" s="67" t="s">
        <v>80</v>
      </c>
      <c r="C10" s="68"/>
      <c r="D10" s="270">
        <v>13954642</v>
      </c>
      <c r="E10" s="123">
        <f>SUM(E11:E14)</f>
        <v>14193193</v>
      </c>
      <c r="F10" s="124">
        <f t="shared" ref="F10:M10" si="0">+P10+Z10+AJ10+BA10+BK10+CY10</f>
        <v>0</v>
      </c>
      <c r="G10" s="124">
        <f t="shared" si="0"/>
        <v>140604</v>
      </c>
      <c r="H10" s="124">
        <f t="shared" si="0"/>
        <v>0</v>
      </c>
      <c r="I10" s="124">
        <f t="shared" si="0"/>
        <v>0</v>
      </c>
      <c r="J10" s="124">
        <f t="shared" si="0"/>
        <v>14333797</v>
      </c>
      <c r="K10" s="124">
        <f t="shared" si="0"/>
        <v>10644855</v>
      </c>
      <c r="L10" s="124">
        <f t="shared" si="0"/>
        <v>3688942</v>
      </c>
      <c r="M10" s="158">
        <f t="shared" si="0"/>
        <v>0</v>
      </c>
      <c r="N10" s="123">
        <v>9225311</v>
      </c>
      <c r="O10" s="123">
        <f>+O11+O14</f>
        <v>9524824</v>
      </c>
      <c r="P10" s="124">
        <f t="shared" ref="P10:W10" si="1">SUM(P11:P14)</f>
        <v>0</v>
      </c>
      <c r="Q10" s="124">
        <f t="shared" si="1"/>
        <v>140218</v>
      </c>
      <c r="R10" s="124">
        <f t="shared" si="1"/>
        <v>0</v>
      </c>
      <c r="S10" s="124">
        <f t="shared" si="1"/>
        <v>0</v>
      </c>
      <c r="T10" s="124">
        <f>SUM(O10:S10)</f>
        <v>9665042</v>
      </c>
      <c r="U10" s="124">
        <f>+T10-V10-W10</f>
        <v>9627465</v>
      </c>
      <c r="V10" s="124">
        <f t="shared" si="1"/>
        <v>37577</v>
      </c>
      <c r="W10" s="158">
        <f t="shared" si="1"/>
        <v>0</v>
      </c>
      <c r="X10" s="157">
        <v>63438</v>
      </c>
      <c r="Y10" s="123">
        <f t="shared" ref="Y10:AF10" si="2">SUM(Y11:Y14)</f>
        <v>0</v>
      </c>
      <c r="Z10" s="124">
        <f t="shared" si="2"/>
        <v>0</v>
      </c>
      <c r="AA10" s="124">
        <f t="shared" si="2"/>
        <v>0</v>
      </c>
      <c r="AB10" s="124">
        <f t="shared" si="2"/>
        <v>0</v>
      </c>
      <c r="AC10" s="124">
        <f t="shared" ref="AC10" si="3">SUM(AC11:AC14)</f>
        <v>0</v>
      </c>
      <c r="AD10" s="124">
        <f>+Z10+Y10+AA10+AB10+AC10</f>
        <v>0</v>
      </c>
      <c r="AE10" s="124">
        <f>SUM(AE11:AE14)</f>
        <v>0</v>
      </c>
      <c r="AF10" s="124">
        <f t="shared" si="2"/>
        <v>0</v>
      </c>
      <c r="AG10" s="158">
        <f>SUM(AG11:AG14)</f>
        <v>0</v>
      </c>
      <c r="AH10" s="157">
        <v>4665507</v>
      </c>
      <c r="AI10" s="123">
        <f t="shared" ref="AI10:AP10" si="4">SUM(AI11:AI14)</f>
        <v>4668369</v>
      </c>
      <c r="AJ10" s="124">
        <f t="shared" si="4"/>
        <v>0</v>
      </c>
      <c r="AK10" s="124">
        <f t="shared" si="4"/>
        <v>0</v>
      </c>
      <c r="AL10" s="124">
        <f t="shared" si="4"/>
        <v>0</v>
      </c>
      <c r="AM10" s="124">
        <f t="shared" ref="AM10" si="5">SUM(AM11:AM14)</f>
        <v>0</v>
      </c>
      <c r="AN10" s="124">
        <f>+AJ10+AK10+AI10+AL10+AM10</f>
        <v>4668369</v>
      </c>
      <c r="AO10" s="124">
        <f>SUM(AO11:AO14)</f>
        <v>1017004</v>
      </c>
      <c r="AP10" s="124">
        <f t="shared" si="4"/>
        <v>3651365</v>
      </c>
      <c r="AQ10" s="158">
        <f>SUM(AQ11:AQ14)</f>
        <v>0</v>
      </c>
      <c r="AR10" s="123"/>
      <c r="AS10" s="124"/>
      <c r="AT10" s="124"/>
      <c r="AU10" s="124"/>
      <c r="AV10" s="124"/>
      <c r="AW10" s="124"/>
      <c r="AX10" s="159"/>
      <c r="AY10" s="157">
        <v>0</v>
      </c>
      <c r="AZ10" s="123">
        <f t="shared" ref="AZ10:BG10" si="6">SUM(AZ11:AZ14)</f>
        <v>0</v>
      </c>
      <c r="BA10" s="124">
        <f t="shared" si="6"/>
        <v>0</v>
      </c>
      <c r="BB10" s="124">
        <f>+AZ10</f>
        <v>0</v>
      </c>
      <c r="BC10" s="124">
        <f>+BA10</f>
        <v>0</v>
      </c>
      <c r="BD10" s="124">
        <f>+BB10</f>
        <v>0</v>
      </c>
      <c r="BE10" s="124">
        <f>+BA10+BB10+AZ10+BC10+BD10</f>
        <v>0</v>
      </c>
      <c r="BF10" s="124">
        <f>SUM(BF11:BF14)</f>
        <v>0</v>
      </c>
      <c r="BG10" s="124">
        <f t="shared" si="6"/>
        <v>0</v>
      </c>
      <c r="BH10" s="158">
        <f>SUM(BH11:BH14)</f>
        <v>0</v>
      </c>
      <c r="BI10" s="157">
        <v>386</v>
      </c>
      <c r="BJ10" s="123">
        <f t="shared" ref="BJ10:CA10" si="7">SUM(BJ11:BJ14)</f>
        <v>0</v>
      </c>
      <c r="BK10" s="124">
        <f t="shared" si="7"/>
        <v>0</v>
      </c>
      <c r="BL10" s="124">
        <f>SUM(BL11:BL14)</f>
        <v>386</v>
      </c>
      <c r="BM10" s="124">
        <f>SUM(BM11:BM14)</f>
        <v>0</v>
      </c>
      <c r="BN10" s="124">
        <f>SUM(BN11:BN14)</f>
        <v>0</v>
      </c>
      <c r="BO10" s="124">
        <f>SUM(BJ10:BN10)</f>
        <v>386</v>
      </c>
      <c r="BP10" s="124">
        <f>SUM(BP11:BP14)</f>
        <v>386</v>
      </c>
      <c r="BQ10" s="124">
        <f>SUM(BQ11:BQ14)</f>
        <v>0</v>
      </c>
      <c r="BR10" s="158">
        <f t="shared" si="7"/>
        <v>0</v>
      </c>
      <c r="BS10" s="157">
        <v>0</v>
      </c>
      <c r="BT10" s="123">
        <f t="shared" si="7"/>
        <v>0</v>
      </c>
      <c r="BU10" s="124">
        <f t="shared" si="7"/>
        <v>0</v>
      </c>
      <c r="BV10" s="124">
        <f t="shared" si="7"/>
        <v>0</v>
      </c>
      <c r="BW10" s="124">
        <f t="shared" si="7"/>
        <v>0</v>
      </c>
      <c r="BX10" s="124">
        <f t="shared" ref="BX10" si="8">SUM(BX11:BX14)</f>
        <v>0</v>
      </c>
      <c r="BY10" s="124">
        <f>+BU10+BV10+BT10+BW10+BX10</f>
        <v>0</v>
      </c>
      <c r="BZ10" s="124">
        <f>SUM(BZ11:BZ14)</f>
        <v>0</v>
      </c>
      <c r="CA10" s="124">
        <f t="shared" si="7"/>
        <v>0</v>
      </c>
      <c r="CB10" s="158">
        <f>SUM(CB11:CB14)</f>
        <v>0</v>
      </c>
      <c r="CC10" s="157">
        <v>0</v>
      </c>
      <c r="CD10" s="123">
        <f t="shared" ref="CD10:CK10" si="9">SUM(CD11:CD14)</f>
        <v>0</v>
      </c>
      <c r="CE10" s="124">
        <f t="shared" si="9"/>
        <v>0</v>
      </c>
      <c r="CF10" s="124">
        <f t="shared" si="9"/>
        <v>0</v>
      </c>
      <c r="CG10" s="124">
        <f t="shared" si="9"/>
        <v>0</v>
      </c>
      <c r="CH10" s="124">
        <f t="shared" ref="CH10" si="10">SUM(CH11:CH14)</f>
        <v>0</v>
      </c>
      <c r="CI10" s="124">
        <f>+CE10+CF10+CD10+CG10+CH10</f>
        <v>0</v>
      </c>
      <c r="CJ10" s="124">
        <f>SUM(CJ11:CJ14)</f>
        <v>0</v>
      </c>
      <c r="CK10" s="124">
        <f t="shared" si="9"/>
        <v>0</v>
      </c>
      <c r="CL10" s="158">
        <f>SUM(CL11:CL14)</f>
        <v>0</v>
      </c>
      <c r="CM10" s="157">
        <v>386</v>
      </c>
      <c r="CN10" s="123">
        <f t="shared" ref="CN10:CU10" si="11">SUM(CN11:CN14)</f>
        <v>0</v>
      </c>
      <c r="CO10" s="124">
        <f t="shared" si="11"/>
        <v>0</v>
      </c>
      <c r="CP10" s="124">
        <f t="shared" si="11"/>
        <v>386</v>
      </c>
      <c r="CQ10" s="124">
        <f t="shared" si="11"/>
        <v>0</v>
      </c>
      <c r="CR10" s="124">
        <f t="shared" si="11"/>
        <v>0</v>
      </c>
      <c r="CS10" s="124">
        <f>SUM(CN10:CP10)+CQ10+CR10</f>
        <v>386</v>
      </c>
      <c r="CT10" s="124">
        <f>SUM(CT11:CT14)</f>
        <v>386</v>
      </c>
      <c r="CU10" s="124">
        <f t="shared" si="11"/>
        <v>0</v>
      </c>
      <c r="CV10" s="158">
        <f t="shared" ref="CV10:DB10" si="12">SUM(CV11:CV14)</f>
        <v>0</v>
      </c>
      <c r="CW10" s="157">
        <v>0</v>
      </c>
      <c r="CX10" s="123">
        <f t="shared" si="12"/>
        <v>0</v>
      </c>
      <c r="CY10" s="124">
        <f t="shared" si="12"/>
        <v>0</v>
      </c>
      <c r="CZ10" s="124">
        <f t="shared" si="12"/>
        <v>0</v>
      </c>
      <c r="DA10" s="124">
        <f t="shared" si="12"/>
        <v>0</v>
      </c>
      <c r="DB10" s="124">
        <f t="shared" si="12"/>
        <v>0</v>
      </c>
      <c r="DC10" s="124">
        <f>+CY10+CZ10+CX10+DA10+DB10</f>
        <v>0</v>
      </c>
      <c r="DD10" s="124">
        <f>SUM(DD11:DD14)</f>
        <v>0</v>
      </c>
      <c r="DE10" s="124">
        <f>SUM(DE11:DE14)</f>
        <v>0</v>
      </c>
      <c r="DF10" s="158"/>
      <c r="DG10" s="50"/>
      <c r="DH10" s="50"/>
      <c r="DI10" s="50"/>
      <c r="DJ10" s="50"/>
      <c r="DK10" s="50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</row>
    <row r="11" spans="1:156" s="1" customFormat="1" x14ac:dyDescent="0.2">
      <c r="A11" s="69"/>
      <c r="B11" s="70" t="s">
        <v>69</v>
      </c>
      <c r="C11" s="71" t="s">
        <v>26</v>
      </c>
      <c r="D11" s="126">
        <v>9182946</v>
      </c>
      <c r="E11" s="125">
        <f>SUM(O11,Y11,AI11,AR11,AZ11,BT11,CD11,CN11)+CX11</f>
        <v>9488404</v>
      </c>
      <c r="F11" s="161">
        <f t="shared" ref="F11:L11" si="13">+P11+Z11+AJ11+BA11+BK11+CY11</f>
        <v>0</v>
      </c>
      <c r="G11" s="161">
        <f t="shared" si="13"/>
        <v>117867</v>
      </c>
      <c r="H11" s="161">
        <f t="shared" si="13"/>
        <v>0</v>
      </c>
      <c r="I11" s="161">
        <f t="shared" si="13"/>
        <v>0</v>
      </c>
      <c r="J11" s="161">
        <f t="shared" si="13"/>
        <v>9606271</v>
      </c>
      <c r="K11" s="161">
        <f t="shared" si="13"/>
        <v>9606271</v>
      </c>
      <c r="L11" s="161">
        <f t="shared" si="13"/>
        <v>0</v>
      </c>
      <c r="M11" s="162">
        <f t="shared" ref="M11:M38" si="14">+W11+AG11+AQ11+BH11+BR11+DF11</f>
        <v>0</v>
      </c>
      <c r="N11" s="161">
        <v>9182946</v>
      </c>
      <c r="O11" s="246">
        <v>9488404</v>
      </c>
      <c r="P11" s="161">
        <v>0</v>
      </c>
      <c r="Q11" s="161">
        <v>117867</v>
      </c>
      <c r="R11" s="161"/>
      <c r="S11" s="161"/>
      <c r="T11" s="161">
        <f t="shared" ref="T11:T30" si="15">SUM(O11:S11)</f>
        <v>9606271</v>
      </c>
      <c r="U11" s="161">
        <f>+T11</f>
        <v>9606271</v>
      </c>
      <c r="V11" s="126"/>
      <c r="W11" s="163"/>
      <c r="X11" s="160"/>
      <c r="Y11" s="125"/>
      <c r="Z11" s="126"/>
      <c r="AA11" s="126"/>
      <c r="AB11" s="126"/>
      <c r="AC11" s="126"/>
      <c r="AD11" s="124"/>
      <c r="AE11" s="126">
        <f>AD11-AF11-AG11</f>
        <v>0</v>
      </c>
      <c r="AF11" s="126"/>
      <c r="AG11" s="163"/>
      <c r="AH11" s="160"/>
      <c r="AI11" s="125"/>
      <c r="AJ11" s="126"/>
      <c r="AK11" s="126"/>
      <c r="AL11" s="126"/>
      <c r="AM11" s="126"/>
      <c r="AN11" s="124"/>
      <c r="AO11" s="126">
        <f>AN11-AP11-AQ11</f>
        <v>0</v>
      </c>
      <c r="AP11" s="126"/>
      <c r="AQ11" s="163"/>
      <c r="AR11" s="125"/>
      <c r="AS11" s="126"/>
      <c r="AT11" s="126"/>
      <c r="AU11" s="126"/>
      <c r="AV11" s="126"/>
      <c r="AW11" s="126"/>
      <c r="AX11" s="164"/>
      <c r="AY11" s="160"/>
      <c r="AZ11" s="125"/>
      <c r="BA11" s="126"/>
      <c r="BB11" s="126"/>
      <c r="BC11" s="126"/>
      <c r="BD11" s="126"/>
      <c r="BE11" s="124"/>
      <c r="BF11" s="126">
        <f>BE11-BG11-BH11</f>
        <v>0</v>
      </c>
      <c r="BG11" s="126"/>
      <c r="BH11" s="163"/>
      <c r="BI11" s="160">
        <v>0</v>
      </c>
      <c r="BJ11" s="125">
        <f t="shared" ref="BJ11:BN14" si="16">SUM(CD11,CN11,BT11)</f>
        <v>0</v>
      </c>
      <c r="BK11" s="126">
        <f t="shared" si="16"/>
        <v>0</v>
      </c>
      <c r="BL11" s="126">
        <f t="shared" si="16"/>
        <v>0</v>
      </c>
      <c r="BM11" s="126">
        <f t="shared" si="16"/>
        <v>0</v>
      </c>
      <c r="BN11" s="126">
        <f t="shared" si="16"/>
        <v>0</v>
      </c>
      <c r="BO11" s="161">
        <f t="shared" ref="BO11:BO31" si="17">SUM(BJ11:BN11)</f>
        <v>0</v>
      </c>
      <c r="BP11" s="126">
        <f t="shared" ref="BP11:BR14" si="18">SUM(CJ11,CT11,BZ11)</f>
        <v>0</v>
      </c>
      <c r="BQ11" s="126">
        <f t="shared" si="18"/>
        <v>0</v>
      </c>
      <c r="BR11" s="163">
        <f t="shared" si="18"/>
        <v>0</v>
      </c>
      <c r="BS11" s="160"/>
      <c r="BT11" s="125"/>
      <c r="BU11" s="126"/>
      <c r="BV11" s="126"/>
      <c r="BW11" s="126"/>
      <c r="BX11" s="126"/>
      <c r="BY11" s="124">
        <f t="shared" ref="BY11:BY31" si="19">+BU11+BV11+BT11+BW11+BX11</f>
        <v>0</v>
      </c>
      <c r="BZ11" s="126">
        <f>BY11-CA11-CB11</f>
        <v>0</v>
      </c>
      <c r="CA11" s="126"/>
      <c r="CB11" s="163"/>
      <c r="CC11" s="160"/>
      <c r="CD11" s="125"/>
      <c r="CE11" s="126"/>
      <c r="CF11" s="126"/>
      <c r="CG11" s="126"/>
      <c r="CH11" s="126"/>
      <c r="CI11" s="124">
        <f t="shared" ref="CI11:CI31" si="20">+CE11+CF11+CD11+CG11+CH11</f>
        <v>0</v>
      </c>
      <c r="CJ11" s="126">
        <f>CI11-CK11-CL11</f>
        <v>0</v>
      </c>
      <c r="CK11" s="126"/>
      <c r="CL11" s="163"/>
      <c r="CM11" s="160"/>
      <c r="CN11" s="125"/>
      <c r="CO11" s="126"/>
      <c r="CP11" s="126"/>
      <c r="CQ11" s="126"/>
      <c r="CR11" s="126"/>
      <c r="CS11" s="124">
        <f t="shared" ref="CS11:CS31" si="21">SUM(CN11:CP11)+CQ11+CR11</f>
        <v>0</v>
      </c>
      <c r="CT11" s="126">
        <f>CS11-CU11-CV11</f>
        <v>0</v>
      </c>
      <c r="CU11" s="126"/>
      <c r="CV11" s="163"/>
      <c r="CW11" s="160"/>
      <c r="CX11" s="125"/>
      <c r="CY11" s="126"/>
      <c r="CZ11" s="126"/>
      <c r="DA11" s="126"/>
      <c r="DB11" s="126"/>
      <c r="DC11" s="124">
        <f t="shared" ref="DC11:DC31" si="22">+CY11+CZ11+CX11+DA11+DB11</f>
        <v>0</v>
      </c>
      <c r="DD11" s="126">
        <f>DC11-DE11-DF11</f>
        <v>0</v>
      </c>
      <c r="DE11" s="126"/>
      <c r="DF11" s="163"/>
      <c r="DG11" s="4"/>
      <c r="DH11" s="4"/>
      <c r="DI11" s="4"/>
      <c r="DJ11" s="4"/>
      <c r="DK11" s="4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</row>
    <row r="12" spans="1:156" s="1" customFormat="1" x14ac:dyDescent="0.2">
      <c r="A12" s="69"/>
      <c r="B12" s="70" t="s">
        <v>70</v>
      </c>
      <c r="C12" s="71" t="s">
        <v>15</v>
      </c>
      <c r="D12" s="126">
        <v>20545</v>
      </c>
      <c r="E12" s="125">
        <f t="shared" ref="E12:E14" si="23">SUM(O12,Y12,AI12,AR12,AZ12,BT12,CD12,CN12)+CX12</f>
        <v>0</v>
      </c>
      <c r="F12" s="161">
        <f t="shared" ref="F12:K14" si="24">+P12+Z12+AJ12+BA12+BK12+CY12</f>
        <v>0</v>
      </c>
      <c r="G12" s="161">
        <f t="shared" si="24"/>
        <v>21194</v>
      </c>
      <c r="H12" s="161">
        <f t="shared" si="24"/>
        <v>0</v>
      </c>
      <c r="I12" s="161">
        <f t="shared" si="24"/>
        <v>0</v>
      </c>
      <c r="J12" s="161">
        <f t="shared" si="24"/>
        <v>21194</v>
      </c>
      <c r="K12" s="161">
        <f t="shared" si="24"/>
        <v>21194</v>
      </c>
      <c r="L12" s="161">
        <f t="shared" ref="L12:L38" si="25">+V12+AF12+AP12+BG12+BQ12+DE12</f>
        <v>0</v>
      </c>
      <c r="M12" s="162">
        <f t="shared" si="14"/>
        <v>0</v>
      </c>
      <c r="N12" s="161">
        <v>20545</v>
      </c>
      <c r="O12" s="246"/>
      <c r="P12" s="161">
        <v>0</v>
      </c>
      <c r="Q12" s="161">
        <v>21194</v>
      </c>
      <c r="R12" s="161"/>
      <c r="S12" s="161"/>
      <c r="T12" s="161">
        <f t="shared" si="15"/>
        <v>21194</v>
      </c>
      <c r="U12" s="161">
        <f t="shared" ref="U12:U31" si="26">+T12-V12</f>
        <v>21194</v>
      </c>
      <c r="V12" s="126"/>
      <c r="W12" s="163"/>
      <c r="X12" s="160"/>
      <c r="Y12" s="125"/>
      <c r="Z12" s="126"/>
      <c r="AA12" s="126"/>
      <c r="AB12" s="126"/>
      <c r="AC12" s="126"/>
      <c r="AD12" s="124"/>
      <c r="AE12" s="126"/>
      <c r="AF12" s="126"/>
      <c r="AG12" s="163"/>
      <c r="AH12" s="160"/>
      <c r="AI12" s="125"/>
      <c r="AJ12" s="126"/>
      <c r="AK12" s="126"/>
      <c r="AL12" s="126"/>
      <c r="AM12" s="126"/>
      <c r="AN12" s="124"/>
      <c r="AO12" s="126"/>
      <c r="AP12" s="126"/>
      <c r="AQ12" s="163"/>
      <c r="AR12" s="125"/>
      <c r="AS12" s="126"/>
      <c r="AT12" s="126"/>
      <c r="AU12" s="126"/>
      <c r="AV12" s="126"/>
      <c r="AW12" s="126"/>
      <c r="AX12" s="164"/>
      <c r="AY12" s="160"/>
      <c r="AZ12" s="125"/>
      <c r="BA12" s="126"/>
      <c r="BB12" s="126"/>
      <c r="BC12" s="126"/>
      <c r="BD12" s="126"/>
      <c r="BE12" s="124"/>
      <c r="BF12" s="126"/>
      <c r="BG12" s="126"/>
      <c r="BH12" s="163"/>
      <c r="BI12" s="160">
        <v>0</v>
      </c>
      <c r="BJ12" s="125">
        <f t="shared" si="16"/>
        <v>0</v>
      </c>
      <c r="BK12" s="126">
        <f t="shared" si="16"/>
        <v>0</v>
      </c>
      <c r="BL12" s="126">
        <f t="shared" si="16"/>
        <v>0</v>
      </c>
      <c r="BM12" s="126">
        <f t="shared" si="16"/>
        <v>0</v>
      </c>
      <c r="BN12" s="126">
        <f t="shared" si="16"/>
        <v>0</v>
      </c>
      <c r="BO12" s="161">
        <f t="shared" si="17"/>
        <v>0</v>
      </c>
      <c r="BP12" s="126">
        <f t="shared" si="18"/>
        <v>0</v>
      </c>
      <c r="BQ12" s="126">
        <f t="shared" si="18"/>
        <v>0</v>
      </c>
      <c r="BR12" s="163">
        <f t="shared" si="18"/>
        <v>0</v>
      </c>
      <c r="BS12" s="160"/>
      <c r="BT12" s="125"/>
      <c r="BU12" s="126"/>
      <c r="BV12" s="126"/>
      <c r="BW12" s="126"/>
      <c r="BX12" s="126"/>
      <c r="BY12" s="124">
        <f t="shared" si="19"/>
        <v>0</v>
      </c>
      <c r="BZ12" s="126"/>
      <c r="CA12" s="126"/>
      <c r="CB12" s="163"/>
      <c r="CC12" s="160"/>
      <c r="CD12" s="125"/>
      <c r="CE12" s="126"/>
      <c r="CF12" s="126"/>
      <c r="CG12" s="126"/>
      <c r="CH12" s="126"/>
      <c r="CI12" s="124">
        <f t="shared" si="20"/>
        <v>0</v>
      </c>
      <c r="CJ12" s="126"/>
      <c r="CK12" s="126"/>
      <c r="CL12" s="163"/>
      <c r="CM12" s="160"/>
      <c r="CN12" s="125"/>
      <c r="CO12" s="126"/>
      <c r="CP12" s="126"/>
      <c r="CQ12" s="126"/>
      <c r="CR12" s="126"/>
      <c r="CS12" s="124">
        <f t="shared" si="21"/>
        <v>0</v>
      </c>
      <c r="CT12" s="126"/>
      <c r="CU12" s="126"/>
      <c r="CV12" s="163"/>
      <c r="CW12" s="160"/>
      <c r="CX12" s="125"/>
      <c r="CY12" s="126"/>
      <c r="CZ12" s="126"/>
      <c r="DA12" s="126"/>
      <c r="DB12" s="126"/>
      <c r="DC12" s="124">
        <f t="shared" si="22"/>
        <v>0</v>
      </c>
      <c r="DD12" s="126"/>
      <c r="DE12" s="126"/>
      <c r="DF12" s="163"/>
      <c r="DG12" s="4"/>
      <c r="DH12" s="4"/>
      <c r="DI12" s="4"/>
      <c r="DJ12" s="4"/>
      <c r="DK12" s="4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</row>
    <row r="13" spans="1:156" s="1" customFormat="1" x14ac:dyDescent="0.2">
      <c r="A13" s="69"/>
      <c r="B13" s="70" t="s">
        <v>71</v>
      </c>
      <c r="C13" s="8" t="s">
        <v>95</v>
      </c>
      <c r="D13" s="126">
        <v>0</v>
      </c>
      <c r="E13" s="125">
        <f t="shared" si="23"/>
        <v>0</v>
      </c>
      <c r="F13" s="161">
        <f t="shared" si="24"/>
        <v>0</v>
      </c>
      <c r="G13" s="161">
        <f t="shared" si="24"/>
        <v>0</v>
      </c>
      <c r="H13" s="161">
        <f t="shared" si="24"/>
        <v>0</v>
      </c>
      <c r="I13" s="161">
        <f t="shared" si="24"/>
        <v>0</v>
      </c>
      <c r="J13" s="161">
        <f t="shared" si="24"/>
        <v>0</v>
      </c>
      <c r="K13" s="161">
        <f t="shared" si="24"/>
        <v>0</v>
      </c>
      <c r="L13" s="161">
        <f t="shared" si="25"/>
        <v>0</v>
      </c>
      <c r="M13" s="162">
        <f t="shared" si="14"/>
        <v>0</v>
      </c>
      <c r="N13" s="161"/>
      <c r="O13" s="246"/>
      <c r="P13" s="161"/>
      <c r="Q13" s="161"/>
      <c r="R13" s="124"/>
      <c r="S13" s="124"/>
      <c r="T13" s="124"/>
      <c r="U13" s="161">
        <f t="shared" si="26"/>
        <v>0</v>
      </c>
      <c r="V13" s="126"/>
      <c r="W13" s="163"/>
      <c r="X13" s="160"/>
      <c r="Y13" s="125"/>
      <c r="Z13" s="126"/>
      <c r="AA13" s="126"/>
      <c r="AB13" s="126"/>
      <c r="AC13" s="126"/>
      <c r="AD13" s="124"/>
      <c r="AE13" s="126"/>
      <c r="AF13" s="126"/>
      <c r="AG13" s="163"/>
      <c r="AH13" s="160"/>
      <c r="AI13" s="125"/>
      <c r="AJ13" s="126"/>
      <c r="AK13" s="126"/>
      <c r="AL13" s="126"/>
      <c r="AM13" s="126"/>
      <c r="AN13" s="124"/>
      <c r="AO13" s="126"/>
      <c r="AP13" s="126"/>
      <c r="AQ13" s="163"/>
      <c r="AR13" s="125"/>
      <c r="AS13" s="126"/>
      <c r="AT13" s="126"/>
      <c r="AU13" s="126"/>
      <c r="AV13" s="126"/>
      <c r="AW13" s="126"/>
      <c r="AX13" s="164"/>
      <c r="AY13" s="160"/>
      <c r="AZ13" s="125"/>
      <c r="BA13" s="126"/>
      <c r="BB13" s="126"/>
      <c r="BC13" s="126"/>
      <c r="BD13" s="126"/>
      <c r="BE13" s="124"/>
      <c r="BF13" s="126"/>
      <c r="BG13" s="126"/>
      <c r="BH13" s="163"/>
      <c r="BI13" s="160">
        <v>0</v>
      </c>
      <c r="BJ13" s="125">
        <f t="shared" si="16"/>
        <v>0</v>
      </c>
      <c r="BK13" s="126">
        <f t="shared" si="16"/>
        <v>0</v>
      </c>
      <c r="BL13" s="126">
        <f t="shared" si="16"/>
        <v>0</v>
      </c>
      <c r="BM13" s="126">
        <f t="shared" si="16"/>
        <v>0</v>
      </c>
      <c r="BN13" s="126">
        <f t="shared" si="16"/>
        <v>0</v>
      </c>
      <c r="BO13" s="161">
        <f t="shared" si="17"/>
        <v>0</v>
      </c>
      <c r="BP13" s="126">
        <f t="shared" si="18"/>
        <v>0</v>
      </c>
      <c r="BQ13" s="126">
        <f t="shared" si="18"/>
        <v>0</v>
      </c>
      <c r="BR13" s="163">
        <f t="shared" si="18"/>
        <v>0</v>
      </c>
      <c r="BS13" s="160"/>
      <c r="BT13" s="125"/>
      <c r="BU13" s="126"/>
      <c r="BV13" s="126"/>
      <c r="BW13" s="126"/>
      <c r="BX13" s="126"/>
      <c r="BY13" s="124">
        <f t="shared" si="19"/>
        <v>0</v>
      </c>
      <c r="BZ13" s="126"/>
      <c r="CA13" s="126"/>
      <c r="CB13" s="163"/>
      <c r="CC13" s="160"/>
      <c r="CD13" s="125"/>
      <c r="CE13" s="126"/>
      <c r="CF13" s="126"/>
      <c r="CG13" s="126"/>
      <c r="CH13" s="126"/>
      <c r="CI13" s="124">
        <f t="shared" si="20"/>
        <v>0</v>
      </c>
      <c r="CJ13" s="126"/>
      <c r="CK13" s="126"/>
      <c r="CL13" s="163"/>
      <c r="CM13" s="160"/>
      <c r="CN13" s="125"/>
      <c r="CO13" s="126"/>
      <c r="CP13" s="126"/>
      <c r="CQ13" s="126"/>
      <c r="CR13" s="126"/>
      <c r="CS13" s="124">
        <f t="shared" si="21"/>
        <v>0</v>
      </c>
      <c r="CT13" s="126"/>
      <c r="CU13" s="126"/>
      <c r="CV13" s="163"/>
      <c r="CW13" s="160"/>
      <c r="CX13" s="125"/>
      <c r="CY13" s="126"/>
      <c r="CZ13" s="126"/>
      <c r="DA13" s="126"/>
      <c r="DB13" s="126"/>
      <c r="DC13" s="124">
        <f t="shared" si="22"/>
        <v>0</v>
      </c>
      <c r="DD13" s="126"/>
      <c r="DE13" s="126"/>
      <c r="DF13" s="163"/>
      <c r="DG13" s="4"/>
      <c r="DH13" s="4"/>
      <c r="DI13" s="4"/>
      <c r="DJ13" s="4"/>
      <c r="DK13" s="4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</row>
    <row r="14" spans="1:156" s="1" customFormat="1" x14ac:dyDescent="0.2">
      <c r="A14" s="69"/>
      <c r="B14" s="70" t="s">
        <v>72</v>
      </c>
      <c r="C14" s="71" t="s">
        <v>107</v>
      </c>
      <c r="D14" s="126">
        <v>4751151</v>
      </c>
      <c r="E14" s="125">
        <f t="shared" si="23"/>
        <v>4704789</v>
      </c>
      <c r="F14" s="161">
        <f t="shared" si="24"/>
        <v>0</v>
      </c>
      <c r="G14" s="161">
        <f t="shared" si="24"/>
        <v>1543</v>
      </c>
      <c r="H14" s="161">
        <f t="shared" si="24"/>
        <v>0</v>
      </c>
      <c r="I14" s="161">
        <f t="shared" si="24"/>
        <v>0</v>
      </c>
      <c r="J14" s="161">
        <f t="shared" si="24"/>
        <v>4706332</v>
      </c>
      <c r="K14" s="161">
        <f t="shared" si="24"/>
        <v>1017390</v>
      </c>
      <c r="L14" s="161">
        <f t="shared" si="25"/>
        <v>3688942</v>
      </c>
      <c r="M14" s="162">
        <f t="shared" si="14"/>
        <v>0</v>
      </c>
      <c r="N14" s="161">
        <v>21820</v>
      </c>
      <c r="O14" s="246">
        <v>36420</v>
      </c>
      <c r="P14" s="161"/>
      <c r="Q14" s="161">
        <v>1157</v>
      </c>
      <c r="R14" s="161"/>
      <c r="S14" s="161"/>
      <c r="T14" s="161">
        <f t="shared" si="15"/>
        <v>37577</v>
      </c>
      <c r="U14" s="161">
        <f>+T14-V14-W14</f>
        <v>0</v>
      </c>
      <c r="V14" s="230">
        <v>37577</v>
      </c>
      <c r="W14" s="163"/>
      <c r="X14" s="160">
        <v>63438</v>
      </c>
      <c r="Y14" s="125"/>
      <c r="Z14" s="126">
        <v>0</v>
      </c>
      <c r="AA14" s="126"/>
      <c r="AB14" s="126"/>
      <c r="AC14" s="126"/>
      <c r="AD14" s="161">
        <f>+Z14+Y14+AA14+AB14+AC14</f>
        <v>0</v>
      </c>
      <c r="AE14" s="126">
        <f>+AD14-AF14</f>
        <v>0</v>
      </c>
      <c r="AF14" s="126"/>
      <c r="AG14" s="163"/>
      <c r="AH14" s="160">
        <v>4665507</v>
      </c>
      <c r="AI14" s="246">
        <v>4668369</v>
      </c>
      <c r="AJ14" s="126"/>
      <c r="AK14" s="126"/>
      <c r="AL14" s="126"/>
      <c r="AM14" s="126"/>
      <c r="AN14" s="161">
        <f t="shared" ref="AN14:AN31" si="27">+AJ14+AK14+AI14+AL14+AM14</f>
        <v>4668369</v>
      </c>
      <c r="AO14" s="126">
        <f>AN14-AP14-AQ14</f>
        <v>1017004</v>
      </c>
      <c r="AP14" s="230">
        <v>3651365</v>
      </c>
      <c r="AQ14" s="163"/>
      <c r="AR14" s="125"/>
      <c r="AS14" s="126"/>
      <c r="AT14" s="126"/>
      <c r="AU14" s="126"/>
      <c r="AV14" s="126"/>
      <c r="AW14" s="126"/>
      <c r="AX14" s="164"/>
      <c r="AY14" s="160"/>
      <c r="AZ14" s="125"/>
      <c r="BA14" s="126"/>
      <c r="BB14" s="126"/>
      <c r="BC14" s="126"/>
      <c r="BD14" s="126"/>
      <c r="BE14" s="124"/>
      <c r="BF14" s="126">
        <f>BE14-BG14-BH14</f>
        <v>0</v>
      </c>
      <c r="BG14" s="126"/>
      <c r="BH14" s="163"/>
      <c r="BI14" s="160">
        <v>386</v>
      </c>
      <c r="BJ14" s="125">
        <f t="shared" si="16"/>
        <v>0</v>
      </c>
      <c r="BK14" s="126">
        <f t="shared" si="16"/>
        <v>0</v>
      </c>
      <c r="BL14" s="126">
        <f t="shared" si="16"/>
        <v>386</v>
      </c>
      <c r="BM14" s="126">
        <f t="shared" si="16"/>
        <v>0</v>
      </c>
      <c r="BN14" s="126">
        <f t="shared" si="16"/>
        <v>0</v>
      </c>
      <c r="BO14" s="124">
        <f t="shared" si="17"/>
        <v>386</v>
      </c>
      <c r="BP14" s="126">
        <f t="shared" si="18"/>
        <v>386</v>
      </c>
      <c r="BQ14" s="126">
        <f t="shared" si="18"/>
        <v>0</v>
      </c>
      <c r="BR14" s="163">
        <f t="shared" si="18"/>
        <v>0</v>
      </c>
      <c r="BS14" s="160"/>
      <c r="BT14" s="125"/>
      <c r="BU14" s="126"/>
      <c r="BV14" s="126"/>
      <c r="BW14" s="126"/>
      <c r="BX14" s="126"/>
      <c r="BY14" s="124">
        <f t="shared" si="19"/>
        <v>0</v>
      </c>
      <c r="BZ14" s="126">
        <f>BY14-CA14-CB14</f>
        <v>0</v>
      </c>
      <c r="CA14" s="126"/>
      <c r="CB14" s="163"/>
      <c r="CC14" s="160"/>
      <c r="CD14" s="125"/>
      <c r="CE14" s="126"/>
      <c r="CF14" s="126"/>
      <c r="CG14" s="126"/>
      <c r="CH14" s="126"/>
      <c r="CI14" s="124">
        <f t="shared" si="20"/>
        <v>0</v>
      </c>
      <c r="CJ14" s="126">
        <f>CI14-CK14-CL14</f>
        <v>0</v>
      </c>
      <c r="CK14" s="126"/>
      <c r="CL14" s="163"/>
      <c r="CM14" s="160">
        <v>386</v>
      </c>
      <c r="CN14" s="125"/>
      <c r="CO14" s="126"/>
      <c r="CP14" s="126">
        <v>386</v>
      </c>
      <c r="CQ14" s="126"/>
      <c r="CR14" s="126"/>
      <c r="CS14" s="124">
        <f t="shared" si="21"/>
        <v>386</v>
      </c>
      <c r="CT14" s="126">
        <f>CS14-CU14-CV14</f>
        <v>386</v>
      </c>
      <c r="CU14" s="126"/>
      <c r="CV14" s="163"/>
      <c r="CW14" s="160"/>
      <c r="CX14" s="125"/>
      <c r="CY14" s="126"/>
      <c r="CZ14" s="126"/>
      <c r="DA14" s="126"/>
      <c r="DB14" s="126"/>
      <c r="DC14" s="124">
        <f t="shared" si="22"/>
        <v>0</v>
      </c>
      <c r="DD14" s="126">
        <f>DC14-DE14-DF14</f>
        <v>0</v>
      </c>
      <c r="DE14" s="126"/>
      <c r="DF14" s="163"/>
      <c r="DG14" s="4"/>
      <c r="DH14" s="4"/>
      <c r="DI14" s="4"/>
      <c r="DJ14" s="4"/>
      <c r="DK14" s="4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</row>
    <row r="15" spans="1:156" s="86" customFormat="1" x14ac:dyDescent="0.2">
      <c r="A15" s="73" t="s">
        <v>59</v>
      </c>
      <c r="B15" s="72" t="s">
        <v>16</v>
      </c>
      <c r="C15" s="74"/>
      <c r="D15" s="128">
        <v>21229099</v>
      </c>
      <c r="E15" s="127">
        <f t="shared" ref="E15:E31" si="28">SUM(O15,Y15,AI15,AR15,AZ15,BT15,CD15,CN15)+CX15</f>
        <v>21269110</v>
      </c>
      <c r="F15" s="124">
        <f t="shared" ref="F15:F25" si="29">+P15+Z15+AJ15+BA15+BK15+CY15</f>
        <v>0</v>
      </c>
      <c r="G15" s="124">
        <f>+Q15+AA15+AK15+BB15+BL15+CZ15</f>
        <v>309551</v>
      </c>
      <c r="H15" s="124">
        <f t="shared" ref="H15:H25" si="30">+R15+AB15+AL15+BC15+BM15+DA15</f>
        <v>0</v>
      </c>
      <c r="I15" s="124">
        <f t="shared" ref="I15:I25" si="31">+S15+AC15+AM15+BD15+BN15+DB15</f>
        <v>0</v>
      </c>
      <c r="J15" s="124">
        <f>+T15+AD15+AN15+BE15+BO15+DC15</f>
        <v>21578661</v>
      </c>
      <c r="K15" s="124">
        <f t="shared" ref="K15:K24" si="32">+U15+AE15+AO15+BF15+BP15+DD15</f>
        <v>18638661</v>
      </c>
      <c r="L15" s="124">
        <f t="shared" si="25"/>
        <v>2940000</v>
      </c>
      <c r="M15" s="158">
        <f t="shared" si="14"/>
        <v>0</v>
      </c>
      <c r="N15" s="123">
        <v>21217546</v>
      </c>
      <c r="O15" s="127">
        <f>+O17+O16</f>
        <v>21254110</v>
      </c>
      <c r="P15" s="124">
        <f>+P16+P17</f>
        <v>0</v>
      </c>
      <c r="Q15" s="124">
        <f>+Q17+Q16</f>
        <v>309551</v>
      </c>
      <c r="R15" s="124">
        <f>+R17+R16</f>
        <v>0</v>
      </c>
      <c r="S15" s="124">
        <f>+S17+S16</f>
        <v>0</v>
      </c>
      <c r="T15" s="124">
        <f t="shared" si="15"/>
        <v>21563661</v>
      </c>
      <c r="U15" s="124">
        <f t="shared" si="26"/>
        <v>18623661</v>
      </c>
      <c r="V15" s="128">
        <f>SUM(V16:V17)</f>
        <v>2940000</v>
      </c>
      <c r="W15" s="166">
        <f>SUM(W16:W17)</f>
        <v>0</v>
      </c>
      <c r="X15" s="165">
        <v>0</v>
      </c>
      <c r="Y15" s="127">
        <f t="shared" ref="Y15:AF15" si="33">SUM(Y16:Y17)</f>
        <v>0</v>
      </c>
      <c r="Z15" s="128">
        <f t="shared" si="33"/>
        <v>0</v>
      </c>
      <c r="AA15" s="128">
        <f t="shared" si="33"/>
        <v>0</v>
      </c>
      <c r="AB15" s="128">
        <f t="shared" si="33"/>
        <v>0</v>
      </c>
      <c r="AC15" s="128">
        <f t="shared" ref="AC15" si="34">SUM(AC16:AC17)</f>
        <v>0</v>
      </c>
      <c r="AD15" s="124">
        <f>+Z15+Y15+AA15+AB15+AC15</f>
        <v>0</v>
      </c>
      <c r="AE15" s="128">
        <f>SUM(AE16:AE17)</f>
        <v>0</v>
      </c>
      <c r="AF15" s="128">
        <f t="shared" si="33"/>
        <v>0</v>
      </c>
      <c r="AG15" s="166">
        <f>SUM(AG16:AG17)</f>
        <v>0</v>
      </c>
      <c r="AH15" s="165">
        <v>0</v>
      </c>
      <c r="AI15" s="127">
        <f t="shared" ref="AI15:AP15" si="35">SUM(AI16:AI17)</f>
        <v>0</v>
      </c>
      <c r="AJ15" s="128">
        <f t="shared" si="35"/>
        <v>0</v>
      </c>
      <c r="AK15" s="128">
        <f t="shared" si="35"/>
        <v>0</v>
      </c>
      <c r="AL15" s="128">
        <f t="shared" si="35"/>
        <v>0</v>
      </c>
      <c r="AM15" s="128">
        <f t="shared" ref="AM15" si="36">SUM(AM16:AM17)</f>
        <v>0</v>
      </c>
      <c r="AN15" s="124">
        <f t="shared" si="27"/>
        <v>0</v>
      </c>
      <c r="AO15" s="128">
        <f>SUM(AO16:AO17)</f>
        <v>0</v>
      </c>
      <c r="AP15" s="128">
        <f t="shared" si="35"/>
        <v>0</v>
      </c>
      <c r="AQ15" s="166">
        <f>SUM(AQ16:AQ17)</f>
        <v>0</v>
      </c>
      <c r="AR15" s="127"/>
      <c r="AS15" s="128"/>
      <c r="AT15" s="128"/>
      <c r="AU15" s="128"/>
      <c r="AV15" s="128"/>
      <c r="AW15" s="128"/>
      <c r="AX15" s="167"/>
      <c r="AY15" s="165">
        <v>11553</v>
      </c>
      <c r="AZ15" s="127">
        <f t="shared" ref="AZ15:BG15" si="37">SUM(AZ16:AZ17)</f>
        <v>15000</v>
      </c>
      <c r="BA15" s="128">
        <f t="shared" si="37"/>
        <v>0</v>
      </c>
      <c r="BB15" s="128">
        <f t="shared" si="37"/>
        <v>0</v>
      </c>
      <c r="BC15" s="128">
        <f t="shared" si="37"/>
        <v>0</v>
      </c>
      <c r="BD15" s="128">
        <f t="shared" ref="BD15" si="38">SUM(BD16:BD17)</f>
        <v>0</v>
      </c>
      <c r="BE15" s="124">
        <f t="shared" ref="BE15:BE31" si="39">+BA15+BB15+AZ15+BC15+BD15</f>
        <v>15000</v>
      </c>
      <c r="BF15" s="128">
        <f>SUM(BF16:BF17)</f>
        <v>15000</v>
      </c>
      <c r="BG15" s="128">
        <f t="shared" si="37"/>
        <v>0</v>
      </c>
      <c r="BH15" s="166">
        <f>SUM(BH16:BH17)</f>
        <v>0</v>
      </c>
      <c r="BI15" s="165">
        <v>0</v>
      </c>
      <c r="BJ15" s="127">
        <f t="shared" ref="BJ15:CA15" si="40">SUM(BJ16:BJ17)</f>
        <v>0</v>
      </c>
      <c r="BK15" s="128">
        <f t="shared" si="40"/>
        <v>0</v>
      </c>
      <c r="BL15" s="126">
        <f t="shared" ref="BL15:BL32" si="41">SUM(CF15,CP15,BV15)</f>
        <v>0</v>
      </c>
      <c r="BM15" s="126">
        <f t="shared" ref="BM15:BM32" si="42">SUM(CG15,CQ15,BW15)</f>
        <v>0</v>
      </c>
      <c r="BN15" s="126">
        <f t="shared" ref="BN15:BN32" si="43">SUM(CH15,CR15,BX15)</f>
        <v>0</v>
      </c>
      <c r="BO15" s="161">
        <f t="shared" si="17"/>
        <v>0</v>
      </c>
      <c r="BP15" s="128">
        <f>SUM(BP16:BP17)</f>
        <v>0</v>
      </c>
      <c r="BQ15" s="128">
        <f>SUM(BQ16:BQ17)</f>
        <v>0</v>
      </c>
      <c r="BR15" s="166">
        <f t="shared" si="40"/>
        <v>0</v>
      </c>
      <c r="BS15" s="165">
        <v>0</v>
      </c>
      <c r="BT15" s="127">
        <f t="shared" si="40"/>
        <v>0</v>
      </c>
      <c r="BU15" s="128">
        <f t="shared" si="40"/>
        <v>0</v>
      </c>
      <c r="BV15" s="128">
        <f t="shared" si="40"/>
        <v>0</v>
      </c>
      <c r="BW15" s="128">
        <f t="shared" si="40"/>
        <v>0</v>
      </c>
      <c r="BX15" s="128">
        <f t="shared" ref="BX15" si="44">SUM(BX16:BX17)</f>
        <v>0</v>
      </c>
      <c r="BY15" s="124">
        <f t="shared" si="19"/>
        <v>0</v>
      </c>
      <c r="BZ15" s="128">
        <f>SUM(BZ16:BZ17)</f>
        <v>0</v>
      </c>
      <c r="CA15" s="128">
        <f t="shared" si="40"/>
        <v>0</v>
      </c>
      <c r="CB15" s="166">
        <f>SUM(CB16:CB17)</f>
        <v>0</v>
      </c>
      <c r="CC15" s="165">
        <v>0</v>
      </c>
      <c r="CD15" s="127">
        <f t="shared" ref="CD15:CK15" si="45">SUM(CD16:CD17)</f>
        <v>0</v>
      </c>
      <c r="CE15" s="128">
        <f t="shared" si="45"/>
        <v>0</v>
      </c>
      <c r="CF15" s="128">
        <f t="shared" si="45"/>
        <v>0</v>
      </c>
      <c r="CG15" s="128">
        <f t="shared" si="45"/>
        <v>0</v>
      </c>
      <c r="CH15" s="128">
        <f t="shared" ref="CH15" si="46">SUM(CH16:CH17)</f>
        <v>0</v>
      </c>
      <c r="CI15" s="124">
        <f t="shared" si="20"/>
        <v>0</v>
      </c>
      <c r="CJ15" s="128">
        <f>SUM(CJ16:CJ17)</f>
        <v>0</v>
      </c>
      <c r="CK15" s="128">
        <f t="shared" si="45"/>
        <v>0</v>
      </c>
      <c r="CL15" s="166">
        <f>SUM(CL16:CL17)</f>
        <v>0</v>
      </c>
      <c r="CM15" s="165">
        <v>0</v>
      </c>
      <c r="CN15" s="127">
        <f t="shared" ref="CN15:CU15" si="47">SUM(CN16:CN17)</f>
        <v>0</v>
      </c>
      <c r="CO15" s="128">
        <f t="shared" si="47"/>
        <v>0</v>
      </c>
      <c r="CP15" s="128">
        <f t="shared" si="47"/>
        <v>0</v>
      </c>
      <c r="CQ15" s="128">
        <f t="shared" si="47"/>
        <v>0</v>
      </c>
      <c r="CR15" s="128">
        <f t="shared" si="47"/>
        <v>0</v>
      </c>
      <c r="CS15" s="124">
        <f t="shared" si="21"/>
        <v>0</v>
      </c>
      <c r="CT15" s="128">
        <f>SUM(CT16:CT17)</f>
        <v>0</v>
      </c>
      <c r="CU15" s="128">
        <f t="shared" si="47"/>
        <v>0</v>
      </c>
      <c r="CV15" s="166">
        <f t="shared" ref="CV15:DB15" si="48">SUM(CV16:CV17)</f>
        <v>0</v>
      </c>
      <c r="CW15" s="165">
        <v>0</v>
      </c>
      <c r="CX15" s="127">
        <f t="shared" si="48"/>
        <v>0</v>
      </c>
      <c r="CY15" s="128">
        <f t="shared" si="48"/>
        <v>0</v>
      </c>
      <c r="CZ15" s="128">
        <f t="shared" si="48"/>
        <v>0</v>
      </c>
      <c r="DA15" s="128">
        <f t="shared" si="48"/>
        <v>0</v>
      </c>
      <c r="DB15" s="128">
        <f t="shared" si="48"/>
        <v>0</v>
      </c>
      <c r="DC15" s="124">
        <f t="shared" si="22"/>
        <v>0</v>
      </c>
      <c r="DD15" s="128">
        <f>SUM(DD16:DD17)</f>
        <v>0</v>
      </c>
      <c r="DE15" s="128">
        <f>SUM(DE16:DE17)</f>
        <v>0</v>
      </c>
      <c r="DF15" s="166"/>
      <c r="DG15" s="222"/>
      <c r="DH15" s="222"/>
      <c r="DI15" s="222"/>
      <c r="DJ15" s="222"/>
      <c r="DK15" s="222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</row>
    <row r="16" spans="1:156" s="1" customFormat="1" x14ac:dyDescent="0.2">
      <c r="A16" s="69"/>
      <c r="B16" s="70" t="s">
        <v>69</v>
      </c>
      <c r="C16" s="8" t="s">
        <v>96</v>
      </c>
      <c r="D16" s="126">
        <v>20937460</v>
      </c>
      <c r="E16" s="125">
        <f t="shared" si="28"/>
        <v>20999110</v>
      </c>
      <c r="F16" s="161">
        <f t="shared" si="29"/>
        <v>0</v>
      </c>
      <c r="G16" s="161">
        <f t="shared" ref="G16:G25" si="49">+Q16+AA16+AK16+BB16+BL16+CZ16</f>
        <v>305916</v>
      </c>
      <c r="H16" s="161">
        <f t="shared" si="30"/>
        <v>0</v>
      </c>
      <c r="I16" s="161">
        <f t="shared" si="31"/>
        <v>0</v>
      </c>
      <c r="J16" s="161">
        <f t="shared" ref="J16:J24" si="50">+T16+AD16+AN16+BE16+BO16+DC16</f>
        <v>21305026</v>
      </c>
      <c r="K16" s="161">
        <f t="shared" si="32"/>
        <v>18550026</v>
      </c>
      <c r="L16" s="161">
        <f t="shared" si="25"/>
        <v>2755000</v>
      </c>
      <c r="M16" s="162">
        <f t="shared" si="14"/>
        <v>0</v>
      </c>
      <c r="N16" s="161">
        <v>20937460</v>
      </c>
      <c r="O16" s="246">
        <v>20999110</v>
      </c>
      <c r="P16" s="161"/>
      <c r="Q16" s="161">
        <v>305916</v>
      </c>
      <c r="R16" s="161"/>
      <c r="S16" s="161"/>
      <c r="T16" s="161">
        <f t="shared" si="15"/>
        <v>21305026</v>
      </c>
      <c r="U16" s="161">
        <f t="shared" si="26"/>
        <v>18550026</v>
      </c>
      <c r="V16" s="230">
        <f>2610000+145000</f>
        <v>2755000</v>
      </c>
      <c r="W16" s="163"/>
      <c r="X16" s="160"/>
      <c r="Y16" s="125"/>
      <c r="Z16" s="126"/>
      <c r="AA16" s="126"/>
      <c r="AB16" s="126"/>
      <c r="AC16" s="126"/>
      <c r="AD16" s="161"/>
      <c r="AE16" s="126">
        <f>AD16-AF16-AG16</f>
        <v>0</v>
      </c>
      <c r="AF16" s="126"/>
      <c r="AG16" s="163"/>
      <c r="AH16" s="160"/>
      <c r="AI16" s="125"/>
      <c r="AJ16" s="126"/>
      <c r="AK16" s="126"/>
      <c r="AL16" s="126"/>
      <c r="AM16" s="126"/>
      <c r="AN16" s="124"/>
      <c r="AO16" s="126">
        <f>AN16-AP16-AQ16</f>
        <v>0</v>
      </c>
      <c r="AP16" s="126"/>
      <c r="AQ16" s="163"/>
      <c r="AR16" s="125"/>
      <c r="AS16" s="126"/>
      <c r="AT16" s="126"/>
      <c r="AU16" s="126"/>
      <c r="AV16" s="126"/>
      <c r="AW16" s="126"/>
      <c r="AX16" s="164"/>
      <c r="AY16" s="160"/>
      <c r="AZ16" s="125"/>
      <c r="BA16" s="126"/>
      <c r="BB16" s="126"/>
      <c r="BC16" s="126"/>
      <c r="BD16" s="126"/>
      <c r="BE16" s="124"/>
      <c r="BF16" s="126">
        <f>BE16-BG16-BH16</f>
        <v>0</v>
      </c>
      <c r="BG16" s="126"/>
      <c r="BH16" s="163"/>
      <c r="BI16" s="160">
        <v>0</v>
      </c>
      <c r="BJ16" s="125">
        <f t="shared" ref="BJ16:BK18" si="51">SUM(CD16,CN16,BT16)</f>
        <v>0</v>
      </c>
      <c r="BK16" s="126">
        <f t="shared" si="51"/>
        <v>0</v>
      </c>
      <c r="BL16" s="126">
        <f t="shared" si="41"/>
        <v>0</v>
      </c>
      <c r="BM16" s="126">
        <f t="shared" si="42"/>
        <v>0</v>
      </c>
      <c r="BN16" s="126">
        <f t="shared" si="43"/>
        <v>0</v>
      </c>
      <c r="BO16" s="161">
        <f t="shared" si="17"/>
        <v>0</v>
      </c>
      <c r="BP16" s="126">
        <f t="shared" ref="BP16:BR18" si="52">SUM(CJ16,CT16,BZ16)</f>
        <v>0</v>
      </c>
      <c r="BQ16" s="126">
        <f t="shared" si="52"/>
        <v>0</v>
      </c>
      <c r="BR16" s="163">
        <f t="shared" si="52"/>
        <v>0</v>
      </c>
      <c r="BS16" s="160"/>
      <c r="BT16" s="125"/>
      <c r="BU16" s="126"/>
      <c r="BV16" s="126"/>
      <c r="BW16" s="126"/>
      <c r="BX16" s="126"/>
      <c r="BY16" s="124">
        <f t="shared" si="19"/>
        <v>0</v>
      </c>
      <c r="BZ16" s="126">
        <f>BY16-CA16-CB16</f>
        <v>0</v>
      </c>
      <c r="CA16" s="126"/>
      <c r="CB16" s="163"/>
      <c r="CC16" s="160"/>
      <c r="CD16" s="125"/>
      <c r="CE16" s="126"/>
      <c r="CF16" s="126"/>
      <c r="CG16" s="126"/>
      <c r="CH16" s="126"/>
      <c r="CI16" s="124">
        <f t="shared" si="20"/>
        <v>0</v>
      </c>
      <c r="CJ16" s="126">
        <f>CI16-CK16-CL16</f>
        <v>0</v>
      </c>
      <c r="CK16" s="126"/>
      <c r="CL16" s="163"/>
      <c r="CM16" s="160"/>
      <c r="CN16" s="125"/>
      <c r="CO16" s="126"/>
      <c r="CP16" s="126"/>
      <c r="CQ16" s="126"/>
      <c r="CR16" s="126"/>
      <c r="CS16" s="124">
        <f t="shared" si="21"/>
        <v>0</v>
      </c>
      <c r="CT16" s="126">
        <f>CS16-CU16-CV16</f>
        <v>0</v>
      </c>
      <c r="CU16" s="126"/>
      <c r="CV16" s="163"/>
      <c r="CW16" s="160"/>
      <c r="CX16" s="125"/>
      <c r="CY16" s="126"/>
      <c r="CZ16" s="126"/>
      <c r="DA16" s="126"/>
      <c r="DB16" s="126"/>
      <c r="DC16" s="124">
        <f t="shared" si="22"/>
        <v>0</v>
      </c>
      <c r="DD16" s="126">
        <f>DC16-DE16-DF16</f>
        <v>0</v>
      </c>
      <c r="DE16" s="126"/>
      <c r="DF16" s="163"/>
      <c r="DG16" s="4"/>
      <c r="DH16" s="4"/>
      <c r="DI16" s="4"/>
      <c r="DJ16" s="4"/>
      <c r="DK16" s="4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</row>
    <row r="17" spans="1:156" s="1" customFormat="1" x14ac:dyDescent="0.2">
      <c r="A17" s="69"/>
      <c r="B17" s="70" t="s">
        <v>70</v>
      </c>
      <c r="C17" s="8" t="s">
        <v>97</v>
      </c>
      <c r="D17" s="126">
        <v>291639</v>
      </c>
      <c r="E17" s="125">
        <f t="shared" si="28"/>
        <v>270000</v>
      </c>
      <c r="F17" s="161">
        <f t="shared" si="29"/>
        <v>0</v>
      </c>
      <c r="G17" s="161">
        <f t="shared" si="49"/>
        <v>3635</v>
      </c>
      <c r="H17" s="161">
        <f t="shared" si="30"/>
        <v>0</v>
      </c>
      <c r="I17" s="161">
        <f t="shared" si="31"/>
        <v>0</v>
      </c>
      <c r="J17" s="161">
        <f t="shared" si="50"/>
        <v>273635</v>
      </c>
      <c r="K17" s="161">
        <f t="shared" si="32"/>
        <v>88635</v>
      </c>
      <c r="L17" s="161">
        <f t="shared" si="25"/>
        <v>185000</v>
      </c>
      <c r="M17" s="162">
        <f t="shared" si="14"/>
        <v>0</v>
      </c>
      <c r="N17" s="161">
        <v>280086</v>
      </c>
      <c r="O17" s="246">
        <v>255000</v>
      </c>
      <c r="P17" s="161">
        <v>0</v>
      </c>
      <c r="Q17" s="161">
        <v>3635</v>
      </c>
      <c r="R17" s="161"/>
      <c r="S17" s="161"/>
      <c r="T17" s="161">
        <f t="shared" si="15"/>
        <v>258635</v>
      </c>
      <c r="U17" s="161">
        <f t="shared" si="26"/>
        <v>73635</v>
      </c>
      <c r="V17" s="230">
        <v>185000</v>
      </c>
      <c r="W17" s="163"/>
      <c r="X17" s="160"/>
      <c r="Y17" s="125"/>
      <c r="Z17" s="126"/>
      <c r="AA17" s="126"/>
      <c r="AB17" s="126"/>
      <c r="AC17" s="126"/>
      <c r="AD17" s="161"/>
      <c r="AE17" s="126"/>
      <c r="AF17" s="126"/>
      <c r="AG17" s="163"/>
      <c r="AH17" s="160"/>
      <c r="AI17" s="125"/>
      <c r="AJ17" s="126"/>
      <c r="AK17" s="126"/>
      <c r="AL17" s="126"/>
      <c r="AM17" s="126"/>
      <c r="AN17" s="124"/>
      <c r="AO17" s="126">
        <f>AN17-AP17-AQ17</f>
        <v>0</v>
      </c>
      <c r="AP17" s="126"/>
      <c r="AQ17" s="163"/>
      <c r="AR17" s="125"/>
      <c r="AS17" s="126"/>
      <c r="AT17" s="126"/>
      <c r="AU17" s="126"/>
      <c r="AV17" s="126"/>
      <c r="AW17" s="126"/>
      <c r="AX17" s="164"/>
      <c r="AY17" s="160">
        <v>11553</v>
      </c>
      <c r="AZ17" s="246">
        <v>15000</v>
      </c>
      <c r="BA17" s="126"/>
      <c r="BB17" s="126"/>
      <c r="BC17" s="126"/>
      <c r="BD17" s="126"/>
      <c r="BE17" s="161">
        <f t="shared" si="39"/>
        <v>15000</v>
      </c>
      <c r="BF17" s="126">
        <f>BE17-BG17-BH17</f>
        <v>15000</v>
      </c>
      <c r="BG17" s="126"/>
      <c r="BH17" s="163"/>
      <c r="BI17" s="160">
        <v>0</v>
      </c>
      <c r="BJ17" s="125">
        <f t="shared" si="51"/>
        <v>0</v>
      </c>
      <c r="BK17" s="126">
        <f t="shared" si="51"/>
        <v>0</v>
      </c>
      <c r="BL17" s="126">
        <f t="shared" si="41"/>
        <v>0</v>
      </c>
      <c r="BM17" s="126">
        <f t="shared" si="42"/>
        <v>0</v>
      </c>
      <c r="BN17" s="126">
        <f t="shared" si="43"/>
        <v>0</v>
      </c>
      <c r="BO17" s="161">
        <f t="shared" si="17"/>
        <v>0</v>
      </c>
      <c r="BP17" s="126">
        <f t="shared" si="52"/>
        <v>0</v>
      </c>
      <c r="BQ17" s="126">
        <f t="shared" si="52"/>
        <v>0</v>
      </c>
      <c r="BR17" s="163">
        <f t="shared" si="52"/>
        <v>0</v>
      </c>
      <c r="BS17" s="160"/>
      <c r="BT17" s="125"/>
      <c r="BU17" s="126"/>
      <c r="BV17" s="126"/>
      <c r="BW17" s="126"/>
      <c r="BX17" s="126"/>
      <c r="BY17" s="124">
        <f t="shared" si="19"/>
        <v>0</v>
      </c>
      <c r="BZ17" s="126">
        <f>BY17-CA17-CB17</f>
        <v>0</v>
      </c>
      <c r="CA17" s="126"/>
      <c r="CB17" s="163"/>
      <c r="CC17" s="160"/>
      <c r="CD17" s="125"/>
      <c r="CE17" s="126"/>
      <c r="CF17" s="126"/>
      <c r="CG17" s="126"/>
      <c r="CH17" s="126"/>
      <c r="CI17" s="124">
        <f t="shared" si="20"/>
        <v>0</v>
      </c>
      <c r="CJ17" s="126">
        <f>CI17-CK17-CL17</f>
        <v>0</v>
      </c>
      <c r="CK17" s="126"/>
      <c r="CL17" s="163"/>
      <c r="CM17" s="160"/>
      <c r="CN17" s="125"/>
      <c r="CO17" s="126"/>
      <c r="CP17" s="126"/>
      <c r="CQ17" s="126"/>
      <c r="CR17" s="126"/>
      <c r="CS17" s="124">
        <f t="shared" si="21"/>
        <v>0</v>
      </c>
      <c r="CT17" s="126">
        <f>CS17-CU17-CV17</f>
        <v>0</v>
      </c>
      <c r="CU17" s="126"/>
      <c r="CV17" s="163"/>
      <c r="CW17" s="160"/>
      <c r="CX17" s="125"/>
      <c r="CY17" s="126"/>
      <c r="CZ17" s="126"/>
      <c r="DA17" s="126"/>
      <c r="DB17" s="126"/>
      <c r="DC17" s="124">
        <f t="shared" si="22"/>
        <v>0</v>
      </c>
      <c r="DD17" s="126">
        <f>DC17-DE17-DF17</f>
        <v>0</v>
      </c>
      <c r="DE17" s="126"/>
      <c r="DF17" s="163"/>
      <c r="DG17" s="4"/>
      <c r="DH17" s="4"/>
      <c r="DI17" s="4"/>
      <c r="DJ17" s="4"/>
      <c r="DK17" s="4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</row>
    <row r="18" spans="1:156" s="87" customFormat="1" ht="10.5" x14ac:dyDescent="0.15">
      <c r="A18" s="75" t="s">
        <v>60</v>
      </c>
      <c r="B18" s="76" t="s">
        <v>17</v>
      </c>
      <c r="C18" s="77"/>
      <c r="D18" s="128">
        <v>9638586</v>
      </c>
      <c r="E18" s="127">
        <f>SUM(O18,Y18,AI18,AR18,AZ18,BT18,CD18,CN18)+CX18</f>
        <v>6955601</v>
      </c>
      <c r="F18" s="124">
        <f t="shared" si="29"/>
        <v>0</v>
      </c>
      <c r="G18" s="124">
        <f t="shared" si="49"/>
        <v>2328187</v>
      </c>
      <c r="H18" s="124">
        <f>+R18+AB18+AL18+BC18+BM18+DA18</f>
        <v>0</v>
      </c>
      <c r="I18" s="124">
        <f t="shared" si="31"/>
        <v>0</v>
      </c>
      <c r="J18" s="124">
        <f>+T18+AD18+AN18+BE18+BO18+DC18</f>
        <v>9283788</v>
      </c>
      <c r="K18" s="124">
        <f>+U18+AE18+AO18+BF18+BP18+DD18</f>
        <v>6013035</v>
      </c>
      <c r="L18" s="124">
        <f>+V18+AF18+AP18+BG18+BQ18+DE18</f>
        <v>3260753</v>
      </c>
      <c r="M18" s="158">
        <f t="shared" si="14"/>
        <v>10000</v>
      </c>
      <c r="N18" s="124">
        <v>8007023</v>
      </c>
      <c r="O18" s="264">
        <v>5131007</v>
      </c>
      <c r="P18" s="124">
        <v>0</v>
      </c>
      <c r="Q18" s="124">
        <v>2328396</v>
      </c>
      <c r="R18" s="124"/>
      <c r="S18" s="124"/>
      <c r="T18" s="124">
        <f t="shared" si="15"/>
        <v>7459403</v>
      </c>
      <c r="U18" s="124">
        <f t="shared" ref="U18" si="53">+T18-V18-W18</f>
        <v>4258810</v>
      </c>
      <c r="V18" s="231">
        <v>3200593</v>
      </c>
      <c r="W18" s="169"/>
      <c r="X18" s="168">
        <v>856941</v>
      </c>
      <c r="Y18" s="264">
        <v>1011695</v>
      </c>
      <c r="Z18" s="130"/>
      <c r="AA18" s="130">
        <v>-2074</v>
      </c>
      <c r="AB18" s="130"/>
      <c r="AC18" s="130"/>
      <c r="AD18" s="130">
        <f>+Z18+Y18+AA18+AB18+AC18</f>
        <v>1009621</v>
      </c>
      <c r="AE18" s="130">
        <f>AD18-AF18-AG18</f>
        <v>999621</v>
      </c>
      <c r="AF18" s="130"/>
      <c r="AG18" s="169">
        <v>10000</v>
      </c>
      <c r="AH18" s="168">
        <v>125655</v>
      </c>
      <c r="AI18" s="264">
        <v>95210</v>
      </c>
      <c r="AJ18" s="130"/>
      <c r="AK18" s="130">
        <v>1865</v>
      </c>
      <c r="AL18" s="130"/>
      <c r="AM18" s="130"/>
      <c r="AN18" s="124">
        <f t="shared" si="27"/>
        <v>97075</v>
      </c>
      <c r="AO18" s="128">
        <f>AN18-AP18-AQ18</f>
        <v>44415</v>
      </c>
      <c r="AP18" s="231">
        <v>52660</v>
      </c>
      <c r="AQ18" s="169"/>
      <c r="AR18" s="129"/>
      <c r="AS18" s="130"/>
      <c r="AT18" s="130"/>
      <c r="AU18" s="128"/>
      <c r="AV18" s="128"/>
      <c r="AW18" s="130"/>
      <c r="AX18" s="170"/>
      <c r="AY18" s="168">
        <v>178</v>
      </c>
      <c r="AZ18" s="129"/>
      <c r="BA18" s="130"/>
      <c r="BB18" s="130"/>
      <c r="BC18" s="130"/>
      <c r="BD18" s="130"/>
      <c r="BE18" s="124">
        <f t="shared" si="39"/>
        <v>0</v>
      </c>
      <c r="BF18" s="128">
        <f>BE18-BG18-BH18</f>
        <v>0</v>
      </c>
      <c r="BG18" s="130"/>
      <c r="BH18" s="169"/>
      <c r="BI18" s="168">
        <v>392966</v>
      </c>
      <c r="BJ18" s="127">
        <f t="shared" si="51"/>
        <v>413115</v>
      </c>
      <c r="BK18" s="128">
        <f t="shared" si="51"/>
        <v>0</v>
      </c>
      <c r="BL18" s="128">
        <f t="shared" si="41"/>
        <v>0</v>
      </c>
      <c r="BM18" s="128">
        <f t="shared" si="42"/>
        <v>0</v>
      </c>
      <c r="BN18" s="128">
        <f t="shared" si="43"/>
        <v>0</v>
      </c>
      <c r="BO18" s="124">
        <f t="shared" si="17"/>
        <v>413115</v>
      </c>
      <c r="BP18" s="128">
        <f t="shared" si="52"/>
        <v>405615</v>
      </c>
      <c r="BQ18" s="128">
        <f t="shared" si="52"/>
        <v>7500</v>
      </c>
      <c r="BR18" s="166">
        <f t="shared" si="52"/>
        <v>0</v>
      </c>
      <c r="BS18" s="165">
        <v>204350</v>
      </c>
      <c r="BT18" s="264">
        <v>222563</v>
      </c>
      <c r="BU18" s="130"/>
      <c r="BV18" s="130"/>
      <c r="BW18" s="130"/>
      <c r="BX18" s="130"/>
      <c r="BY18" s="124">
        <f t="shared" si="19"/>
        <v>222563</v>
      </c>
      <c r="BZ18" s="128">
        <f>BY18-CA18-CB18</f>
        <v>222563</v>
      </c>
      <c r="CA18" s="130"/>
      <c r="CB18" s="169"/>
      <c r="CC18" s="168">
        <v>2279</v>
      </c>
      <c r="CD18" s="129"/>
      <c r="CE18" s="130"/>
      <c r="CF18" s="130"/>
      <c r="CG18" s="130"/>
      <c r="CH18" s="130"/>
      <c r="CI18" s="124">
        <f t="shared" si="20"/>
        <v>0</v>
      </c>
      <c r="CJ18" s="128">
        <f>CI18-CK18-CL18</f>
        <v>0</v>
      </c>
      <c r="CK18" s="130"/>
      <c r="CL18" s="169"/>
      <c r="CM18" s="168">
        <v>186337</v>
      </c>
      <c r="CN18" s="264">
        <v>190552</v>
      </c>
      <c r="CO18" s="130"/>
      <c r="CP18" s="130"/>
      <c r="CQ18" s="130"/>
      <c r="CR18" s="130"/>
      <c r="CS18" s="124">
        <f t="shared" si="21"/>
        <v>190552</v>
      </c>
      <c r="CT18" s="128">
        <f>CS18-CU18-CV18</f>
        <v>183052</v>
      </c>
      <c r="CU18" s="231">
        <v>7500</v>
      </c>
      <c r="CV18" s="169"/>
      <c r="CW18" s="168">
        <v>255823</v>
      </c>
      <c r="CX18" s="249">
        <v>304574</v>
      </c>
      <c r="CY18" s="128"/>
      <c r="CZ18" s="128"/>
      <c r="DA18" s="128"/>
      <c r="DB18" s="128"/>
      <c r="DC18" s="124">
        <f t="shared" si="22"/>
        <v>304574</v>
      </c>
      <c r="DD18" s="128">
        <f>DC18-DE18-DF18</f>
        <v>304574</v>
      </c>
      <c r="DE18" s="130"/>
      <c r="DF18" s="169"/>
      <c r="DG18" s="235"/>
      <c r="DH18" s="235"/>
      <c r="DI18" s="235"/>
      <c r="DJ18" s="235"/>
      <c r="DK18" s="235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</row>
    <row r="19" spans="1:156" s="86" customFormat="1" x14ac:dyDescent="0.2">
      <c r="A19" s="73" t="s">
        <v>61</v>
      </c>
      <c r="B19" s="72" t="s">
        <v>19</v>
      </c>
      <c r="C19" s="74"/>
      <c r="D19" s="128">
        <v>366375</v>
      </c>
      <c r="E19" s="127">
        <f t="shared" si="28"/>
        <v>1000</v>
      </c>
      <c r="F19" s="124">
        <f t="shared" si="29"/>
        <v>0</v>
      </c>
      <c r="G19" s="124">
        <f t="shared" si="49"/>
        <v>16</v>
      </c>
      <c r="H19" s="124">
        <f t="shared" si="30"/>
        <v>0</v>
      </c>
      <c r="I19" s="124">
        <f t="shared" si="31"/>
        <v>0</v>
      </c>
      <c r="J19" s="124">
        <f t="shared" si="50"/>
        <v>1016</v>
      </c>
      <c r="K19" s="124">
        <f t="shared" si="32"/>
        <v>0</v>
      </c>
      <c r="L19" s="124">
        <f t="shared" si="25"/>
        <v>1016</v>
      </c>
      <c r="M19" s="158">
        <f t="shared" si="14"/>
        <v>0</v>
      </c>
      <c r="N19" s="123">
        <v>365848</v>
      </c>
      <c r="O19" s="127">
        <f>+O21+O20</f>
        <v>1000</v>
      </c>
      <c r="P19" s="124">
        <f>SUM(P20:P21)</f>
        <v>0</v>
      </c>
      <c r="Q19" s="124">
        <f>SUM(Q20:Q21)</f>
        <v>0</v>
      </c>
      <c r="R19" s="124">
        <f>SUM(R20:R21)</f>
        <v>0</v>
      </c>
      <c r="S19" s="124">
        <f>SUM(S20:S21)</f>
        <v>0</v>
      </c>
      <c r="T19" s="124">
        <f t="shared" si="15"/>
        <v>1000</v>
      </c>
      <c r="U19" s="124">
        <f t="shared" si="26"/>
        <v>0</v>
      </c>
      <c r="V19" s="128">
        <f>SUM(V20:V21)</f>
        <v>1000</v>
      </c>
      <c r="W19" s="166">
        <f>SUM(W20:W21)</f>
        <v>0</v>
      </c>
      <c r="X19" s="165">
        <v>0</v>
      </c>
      <c r="Y19" s="127">
        <f t="shared" ref="Y19:AF19" si="54">SUM(Y20:Y21)</f>
        <v>0</v>
      </c>
      <c r="Z19" s="128">
        <f t="shared" si="54"/>
        <v>0</v>
      </c>
      <c r="AA19" s="128">
        <f t="shared" si="54"/>
        <v>0</v>
      </c>
      <c r="AB19" s="128">
        <f t="shared" si="54"/>
        <v>0</v>
      </c>
      <c r="AC19" s="128">
        <f t="shared" ref="AC19" si="55">SUM(AC20:AC21)</f>
        <v>0</v>
      </c>
      <c r="AD19" s="124">
        <f>+Z19+Y19+AA19+AB19+AC19</f>
        <v>0</v>
      </c>
      <c r="AE19" s="128">
        <f t="shared" ref="AE19:AE71" si="56">AD19-AF19-AG19</f>
        <v>0</v>
      </c>
      <c r="AF19" s="128">
        <f t="shared" si="54"/>
        <v>0</v>
      </c>
      <c r="AG19" s="166">
        <f>SUM(AG20:AG21)</f>
        <v>0</v>
      </c>
      <c r="AH19" s="165">
        <v>27</v>
      </c>
      <c r="AI19" s="127">
        <f t="shared" ref="AI19:AP19" si="57">SUM(AI20:AI21)</f>
        <v>0</v>
      </c>
      <c r="AJ19" s="128">
        <f t="shared" si="57"/>
        <v>0</v>
      </c>
      <c r="AK19" s="128">
        <f t="shared" si="57"/>
        <v>16</v>
      </c>
      <c r="AL19" s="128">
        <f t="shared" si="57"/>
        <v>0</v>
      </c>
      <c r="AM19" s="128">
        <f t="shared" ref="AM19" si="58">SUM(AM20:AM21)</f>
        <v>0</v>
      </c>
      <c r="AN19" s="124">
        <f t="shared" si="27"/>
        <v>16</v>
      </c>
      <c r="AO19" s="128">
        <f>SUM(AO20:AO21)</f>
        <v>0</v>
      </c>
      <c r="AP19" s="128">
        <f t="shared" si="57"/>
        <v>16</v>
      </c>
      <c r="AQ19" s="166">
        <f>SUM(AQ20:AQ21)</f>
        <v>0</v>
      </c>
      <c r="AR19" s="127"/>
      <c r="AS19" s="128"/>
      <c r="AT19" s="128"/>
      <c r="AU19" s="128"/>
      <c r="AV19" s="128"/>
      <c r="AW19" s="128"/>
      <c r="AX19" s="167"/>
      <c r="AY19" s="165">
        <v>0</v>
      </c>
      <c r="AZ19" s="127">
        <f t="shared" ref="AZ19:BG19" si="59">SUM(AZ20:AZ21)</f>
        <v>0</v>
      </c>
      <c r="BA19" s="128">
        <f t="shared" si="59"/>
        <v>0</v>
      </c>
      <c r="BB19" s="128">
        <f t="shared" si="59"/>
        <v>0</v>
      </c>
      <c r="BC19" s="128">
        <f t="shared" si="59"/>
        <v>0</v>
      </c>
      <c r="BD19" s="128">
        <f t="shared" ref="BD19" si="60">SUM(BD20:BD21)</f>
        <v>0</v>
      </c>
      <c r="BE19" s="124">
        <f t="shared" si="39"/>
        <v>0</v>
      </c>
      <c r="BF19" s="128">
        <f>SUM(BF20:BF21)</f>
        <v>0</v>
      </c>
      <c r="BG19" s="128">
        <f t="shared" si="59"/>
        <v>0</v>
      </c>
      <c r="BH19" s="166">
        <f>SUM(BH20:BH21)</f>
        <v>0</v>
      </c>
      <c r="BI19" s="165">
        <v>0</v>
      </c>
      <c r="BJ19" s="127">
        <f t="shared" ref="BJ19:CA19" si="61">SUM(BJ20:BJ21)</f>
        <v>0</v>
      </c>
      <c r="BK19" s="128">
        <f t="shared" si="61"/>
        <v>0</v>
      </c>
      <c r="BL19" s="126">
        <f t="shared" si="41"/>
        <v>0</v>
      </c>
      <c r="BM19" s="126">
        <f t="shared" si="42"/>
        <v>0</v>
      </c>
      <c r="BN19" s="126">
        <f t="shared" si="43"/>
        <v>0</v>
      </c>
      <c r="BO19" s="161">
        <f t="shared" si="17"/>
        <v>0</v>
      </c>
      <c r="BP19" s="128">
        <f>SUM(BP20:BP21)</f>
        <v>0</v>
      </c>
      <c r="BQ19" s="128">
        <f>SUM(BQ20:BQ21)</f>
        <v>0</v>
      </c>
      <c r="BR19" s="166">
        <f t="shared" si="61"/>
        <v>0</v>
      </c>
      <c r="BS19" s="165">
        <v>500</v>
      </c>
      <c r="BT19" s="127">
        <f t="shared" si="61"/>
        <v>0</v>
      </c>
      <c r="BU19" s="128">
        <f t="shared" si="61"/>
        <v>0</v>
      </c>
      <c r="BV19" s="128">
        <f t="shared" si="61"/>
        <v>0</v>
      </c>
      <c r="BW19" s="128">
        <f t="shared" si="61"/>
        <v>0</v>
      </c>
      <c r="BX19" s="128">
        <f t="shared" ref="BX19" si="62">SUM(BX20:BX21)</f>
        <v>0</v>
      </c>
      <c r="BY19" s="124">
        <f t="shared" si="19"/>
        <v>0</v>
      </c>
      <c r="BZ19" s="128">
        <f>SUM(BZ20:BZ21)</f>
        <v>0</v>
      </c>
      <c r="CA19" s="128">
        <f t="shared" si="61"/>
        <v>0</v>
      </c>
      <c r="CB19" s="166">
        <f>SUM(CB20:CB21)</f>
        <v>0</v>
      </c>
      <c r="CC19" s="165"/>
      <c r="CD19" s="127">
        <f t="shared" ref="CD19:CK19" si="63">SUM(CD20:CD21)</f>
        <v>0</v>
      </c>
      <c r="CE19" s="128">
        <f t="shared" si="63"/>
        <v>0</v>
      </c>
      <c r="CF19" s="128">
        <f t="shared" si="63"/>
        <v>0</v>
      </c>
      <c r="CG19" s="128">
        <f t="shared" si="63"/>
        <v>0</v>
      </c>
      <c r="CH19" s="128">
        <f t="shared" ref="CH19" si="64">SUM(CH20:CH21)</f>
        <v>0</v>
      </c>
      <c r="CI19" s="124">
        <f t="shared" si="20"/>
        <v>0</v>
      </c>
      <c r="CJ19" s="128">
        <f>SUM(CJ20:CJ21)</f>
        <v>0</v>
      </c>
      <c r="CK19" s="128">
        <f t="shared" si="63"/>
        <v>0</v>
      </c>
      <c r="CL19" s="166">
        <f>SUM(CL20:CL21)</f>
        <v>0</v>
      </c>
      <c r="CM19" s="165">
        <v>0</v>
      </c>
      <c r="CN19" s="127">
        <f t="shared" ref="CN19:CU19" si="65">SUM(CN20:CN21)</f>
        <v>0</v>
      </c>
      <c r="CO19" s="128">
        <f t="shared" si="65"/>
        <v>0</v>
      </c>
      <c r="CP19" s="128">
        <f t="shared" si="65"/>
        <v>0</v>
      </c>
      <c r="CQ19" s="128">
        <f t="shared" si="65"/>
        <v>0</v>
      </c>
      <c r="CR19" s="128">
        <f t="shared" ref="CR19" si="66">SUM(CR20:CR21)</f>
        <v>0</v>
      </c>
      <c r="CS19" s="124">
        <f t="shared" si="21"/>
        <v>0</v>
      </c>
      <c r="CT19" s="128">
        <f>SUM(CT20:CT21)</f>
        <v>0</v>
      </c>
      <c r="CU19" s="128">
        <f t="shared" si="65"/>
        <v>0</v>
      </c>
      <c r="CV19" s="166">
        <f t="shared" ref="CV19:DB19" si="67">SUM(CV20:CV21)</f>
        <v>0</v>
      </c>
      <c r="CW19" s="165">
        <v>0</v>
      </c>
      <c r="CX19" s="127">
        <f t="shared" si="67"/>
        <v>0</v>
      </c>
      <c r="CY19" s="128">
        <f t="shared" si="67"/>
        <v>0</v>
      </c>
      <c r="CZ19" s="128">
        <f t="shared" si="67"/>
        <v>0</v>
      </c>
      <c r="DA19" s="128">
        <f t="shared" si="67"/>
        <v>0</v>
      </c>
      <c r="DB19" s="128">
        <f t="shared" si="67"/>
        <v>0</v>
      </c>
      <c r="DC19" s="124">
        <f t="shared" si="22"/>
        <v>0</v>
      </c>
      <c r="DD19" s="128">
        <f>SUM(DD20:DD21)</f>
        <v>0</v>
      </c>
      <c r="DE19" s="128">
        <f>SUM(DE20:DE21)</f>
        <v>0</v>
      </c>
      <c r="DF19" s="166"/>
      <c r="DG19" s="222"/>
      <c r="DH19" s="222"/>
      <c r="DI19" s="222"/>
      <c r="DJ19" s="222"/>
      <c r="DK19" s="222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</row>
    <row r="20" spans="1:156" s="1" customFormat="1" x14ac:dyDescent="0.2">
      <c r="A20" s="69"/>
      <c r="B20" s="70" t="s">
        <v>69</v>
      </c>
      <c r="C20" s="8" t="s">
        <v>110</v>
      </c>
      <c r="D20" s="126">
        <v>3005</v>
      </c>
      <c r="E20" s="125">
        <f t="shared" si="28"/>
        <v>1000</v>
      </c>
      <c r="F20" s="161">
        <f t="shared" si="29"/>
        <v>0</v>
      </c>
      <c r="G20" s="161">
        <f t="shared" si="49"/>
        <v>0</v>
      </c>
      <c r="H20" s="161">
        <f t="shared" si="30"/>
        <v>0</v>
      </c>
      <c r="I20" s="161">
        <f t="shared" si="31"/>
        <v>0</v>
      </c>
      <c r="J20" s="161">
        <f t="shared" si="50"/>
        <v>1000</v>
      </c>
      <c r="K20" s="161">
        <f t="shared" si="32"/>
        <v>0</v>
      </c>
      <c r="L20" s="161">
        <f t="shared" si="25"/>
        <v>1000</v>
      </c>
      <c r="M20" s="162">
        <f t="shared" si="14"/>
        <v>0</v>
      </c>
      <c r="N20" s="161">
        <v>3005</v>
      </c>
      <c r="O20" s="246">
        <v>1000</v>
      </c>
      <c r="P20" s="161"/>
      <c r="Q20" s="161"/>
      <c r="R20" s="161"/>
      <c r="S20" s="161"/>
      <c r="T20" s="161">
        <f t="shared" si="15"/>
        <v>1000</v>
      </c>
      <c r="U20" s="161">
        <f t="shared" si="26"/>
        <v>0</v>
      </c>
      <c r="V20" s="230">
        <v>1000</v>
      </c>
      <c r="W20" s="163"/>
      <c r="X20" s="160"/>
      <c r="Y20" s="125"/>
      <c r="Z20" s="126"/>
      <c r="AA20" s="126"/>
      <c r="AB20" s="126"/>
      <c r="AC20" s="126"/>
      <c r="AD20" s="124"/>
      <c r="AE20" s="126">
        <f t="shared" si="56"/>
        <v>0</v>
      </c>
      <c r="AF20" s="126"/>
      <c r="AG20" s="163"/>
      <c r="AH20" s="160"/>
      <c r="AI20" s="125"/>
      <c r="AJ20" s="126"/>
      <c r="AK20" s="126"/>
      <c r="AL20" s="126"/>
      <c r="AM20" s="126"/>
      <c r="AN20" s="124"/>
      <c r="AO20" s="126">
        <f>AN20-AP20-AQ20</f>
        <v>0</v>
      </c>
      <c r="AP20" s="126"/>
      <c r="AQ20" s="163"/>
      <c r="AR20" s="125"/>
      <c r="AS20" s="126"/>
      <c r="AT20" s="126"/>
      <c r="AU20" s="126"/>
      <c r="AV20" s="126"/>
      <c r="AW20" s="126"/>
      <c r="AX20" s="164"/>
      <c r="AY20" s="160"/>
      <c r="AZ20" s="125"/>
      <c r="BA20" s="126"/>
      <c r="BB20" s="126"/>
      <c r="BC20" s="126"/>
      <c r="BD20" s="126"/>
      <c r="BE20" s="124"/>
      <c r="BF20" s="126">
        <f>BE20-BG20-BH20</f>
        <v>0</v>
      </c>
      <c r="BG20" s="126"/>
      <c r="BH20" s="163"/>
      <c r="BI20" s="160">
        <v>0</v>
      </c>
      <c r="BJ20" s="125">
        <f>SUM(CD20,CN20,BT20)</f>
        <v>0</v>
      </c>
      <c r="BK20" s="126">
        <f>SUM(CE20,CO20,BU20)</f>
        <v>0</v>
      </c>
      <c r="BL20" s="126">
        <f t="shared" si="41"/>
        <v>0</v>
      </c>
      <c r="BM20" s="126">
        <f t="shared" si="42"/>
        <v>0</v>
      </c>
      <c r="BN20" s="126">
        <f t="shared" si="43"/>
        <v>0</v>
      </c>
      <c r="BO20" s="161">
        <f t="shared" si="17"/>
        <v>0</v>
      </c>
      <c r="BP20" s="126">
        <f t="shared" ref="BP20:BR21" si="68">SUM(CJ20,CT20,BZ20)</f>
        <v>0</v>
      </c>
      <c r="BQ20" s="126">
        <f t="shared" si="68"/>
        <v>0</v>
      </c>
      <c r="BR20" s="163">
        <f t="shared" si="68"/>
        <v>0</v>
      </c>
      <c r="BS20" s="160"/>
      <c r="BT20" s="125"/>
      <c r="BU20" s="126"/>
      <c r="BV20" s="126"/>
      <c r="BW20" s="126"/>
      <c r="BX20" s="126"/>
      <c r="BY20" s="124">
        <f t="shared" si="19"/>
        <v>0</v>
      </c>
      <c r="BZ20" s="126">
        <f>BY20-CA20-CB20</f>
        <v>0</v>
      </c>
      <c r="CA20" s="126"/>
      <c r="CB20" s="163"/>
      <c r="CC20" s="160"/>
      <c r="CD20" s="125"/>
      <c r="CE20" s="126"/>
      <c r="CF20" s="126"/>
      <c r="CG20" s="126"/>
      <c r="CH20" s="126"/>
      <c r="CI20" s="124">
        <f t="shared" si="20"/>
        <v>0</v>
      </c>
      <c r="CJ20" s="126">
        <f>CI20-CK20-CL20</f>
        <v>0</v>
      </c>
      <c r="CK20" s="126"/>
      <c r="CL20" s="163"/>
      <c r="CM20" s="160"/>
      <c r="CN20" s="125"/>
      <c r="CO20" s="126"/>
      <c r="CP20" s="126"/>
      <c r="CQ20" s="126"/>
      <c r="CR20" s="126"/>
      <c r="CS20" s="124">
        <f t="shared" si="21"/>
        <v>0</v>
      </c>
      <c r="CT20" s="126">
        <f>CS20-CU20-CV20</f>
        <v>0</v>
      </c>
      <c r="CU20" s="126"/>
      <c r="CV20" s="163"/>
      <c r="CW20" s="160"/>
      <c r="CX20" s="125"/>
      <c r="CY20" s="126"/>
      <c r="CZ20" s="126"/>
      <c r="DA20" s="126"/>
      <c r="DB20" s="126"/>
      <c r="DC20" s="124">
        <f t="shared" si="22"/>
        <v>0</v>
      </c>
      <c r="DD20" s="126">
        <f>DC20-DE20-DF20</f>
        <v>0</v>
      </c>
      <c r="DE20" s="126"/>
      <c r="DF20" s="163"/>
      <c r="DG20" s="4"/>
      <c r="DH20" s="4"/>
      <c r="DI20" s="4"/>
      <c r="DJ20" s="4"/>
      <c r="DK20" s="4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</row>
    <row r="21" spans="1:156" s="1" customFormat="1" x14ac:dyDescent="0.2">
      <c r="A21" s="69"/>
      <c r="B21" s="70" t="s">
        <v>70</v>
      </c>
      <c r="C21" s="71" t="s">
        <v>109</v>
      </c>
      <c r="D21" s="126">
        <v>363370</v>
      </c>
      <c r="E21" s="125">
        <f t="shared" si="28"/>
        <v>0</v>
      </c>
      <c r="F21" s="161">
        <f t="shared" si="29"/>
        <v>0</v>
      </c>
      <c r="G21" s="161">
        <f t="shared" si="49"/>
        <v>16</v>
      </c>
      <c r="H21" s="161">
        <f t="shared" si="30"/>
        <v>0</v>
      </c>
      <c r="I21" s="161">
        <f t="shared" si="31"/>
        <v>0</v>
      </c>
      <c r="J21" s="161">
        <f t="shared" si="50"/>
        <v>16</v>
      </c>
      <c r="K21" s="161">
        <f t="shared" si="32"/>
        <v>0</v>
      </c>
      <c r="L21" s="161">
        <f t="shared" si="25"/>
        <v>16</v>
      </c>
      <c r="M21" s="162">
        <f t="shared" si="14"/>
        <v>0</v>
      </c>
      <c r="N21" s="251">
        <v>362843</v>
      </c>
      <c r="O21" s="125"/>
      <c r="P21" s="161"/>
      <c r="Q21" s="161"/>
      <c r="R21" s="161"/>
      <c r="S21" s="161"/>
      <c r="T21" s="161">
        <f t="shared" si="15"/>
        <v>0</v>
      </c>
      <c r="U21" s="161">
        <f t="shared" si="26"/>
        <v>0</v>
      </c>
      <c r="V21" s="126"/>
      <c r="W21" s="163"/>
      <c r="X21" s="160"/>
      <c r="Y21" s="125"/>
      <c r="Z21" s="126"/>
      <c r="AA21" s="126"/>
      <c r="AB21" s="126"/>
      <c r="AC21" s="126"/>
      <c r="AD21" s="124"/>
      <c r="AE21" s="126">
        <f t="shared" si="56"/>
        <v>0</v>
      </c>
      <c r="AF21" s="126"/>
      <c r="AG21" s="163"/>
      <c r="AH21" s="160">
        <v>27</v>
      </c>
      <c r="AI21" s="125"/>
      <c r="AJ21" s="126"/>
      <c r="AK21" s="126">
        <v>16</v>
      </c>
      <c r="AL21" s="126"/>
      <c r="AM21" s="126"/>
      <c r="AN21" s="161">
        <f t="shared" si="27"/>
        <v>16</v>
      </c>
      <c r="AO21" s="126">
        <f>AN21-AP21-AQ21</f>
        <v>0</v>
      </c>
      <c r="AP21" s="126">
        <v>16</v>
      </c>
      <c r="AQ21" s="163"/>
      <c r="AR21" s="125"/>
      <c r="AS21" s="126"/>
      <c r="AT21" s="126"/>
      <c r="AU21" s="126"/>
      <c r="AV21" s="126"/>
      <c r="AW21" s="126"/>
      <c r="AX21" s="164"/>
      <c r="AY21" s="160"/>
      <c r="AZ21" s="125"/>
      <c r="BA21" s="126"/>
      <c r="BB21" s="126"/>
      <c r="BC21" s="126"/>
      <c r="BD21" s="126"/>
      <c r="BE21" s="124"/>
      <c r="BF21" s="126">
        <f>BE21-BG21-BH21</f>
        <v>0</v>
      </c>
      <c r="BG21" s="126"/>
      <c r="BH21" s="163"/>
      <c r="BI21" s="160"/>
      <c r="BJ21" s="125">
        <f>SUM(CD21,CN21,BT21)</f>
        <v>0</v>
      </c>
      <c r="BK21" s="126">
        <f>SUM(CE21,CO21,BU21)</f>
        <v>0</v>
      </c>
      <c r="BL21" s="126">
        <f t="shared" si="41"/>
        <v>0</v>
      </c>
      <c r="BM21" s="126">
        <f t="shared" si="42"/>
        <v>0</v>
      </c>
      <c r="BN21" s="126">
        <f t="shared" si="43"/>
        <v>0</v>
      </c>
      <c r="BO21" s="161">
        <f t="shared" si="17"/>
        <v>0</v>
      </c>
      <c r="BP21" s="126">
        <f t="shared" si="68"/>
        <v>0</v>
      </c>
      <c r="BQ21" s="126">
        <f t="shared" si="68"/>
        <v>0</v>
      </c>
      <c r="BR21" s="163">
        <f t="shared" si="68"/>
        <v>0</v>
      </c>
      <c r="BS21" s="160">
        <v>500</v>
      </c>
      <c r="BT21" s="125"/>
      <c r="BU21" s="126"/>
      <c r="BV21" s="126"/>
      <c r="BW21" s="126"/>
      <c r="BX21" s="126"/>
      <c r="BY21" s="124">
        <f t="shared" si="19"/>
        <v>0</v>
      </c>
      <c r="BZ21" s="126">
        <f>BY21-CA21-CB21</f>
        <v>0</v>
      </c>
      <c r="CA21" s="126"/>
      <c r="CB21" s="163"/>
      <c r="CC21" s="160"/>
      <c r="CD21" s="125"/>
      <c r="CE21" s="126"/>
      <c r="CF21" s="126"/>
      <c r="CG21" s="126"/>
      <c r="CH21" s="126"/>
      <c r="CI21" s="124">
        <f t="shared" si="20"/>
        <v>0</v>
      </c>
      <c r="CJ21" s="126">
        <f>CI21-CK21-CL21</f>
        <v>0</v>
      </c>
      <c r="CK21" s="126"/>
      <c r="CL21" s="163"/>
      <c r="CM21" s="160"/>
      <c r="CN21" s="125"/>
      <c r="CO21" s="126"/>
      <c r="CP21" s="126"/>
      <c r="CQ21" s="126"/>
      <c r="CR21" s="126"/>
      <c r="CS21" s="124">
        <f t="shared" si="21"/>
        <v>0</v>
      </c>
      <c r="CT21" s="126">
        <f>CS21-CU21-CV21</f>
        <v>0</v>
      </c>
      <c r="CU21" s="126"/>
      <c r="CV21" s="163"/>
      <c r="CW21" s="160"/>
      <c r="CX21" s="125"/>
      <c r="CY21" s="126"/>
      <c r="CZ21" s="126"/>
      <c r="DA21" s="126"/>
      <c r="DB21" s="126"/>
      <c r="DC21" s="124">
        <f t="shared" si="22"/>
        <v>0</v>
      </c>
      <c r="DD21" s="126">
        <f>DC21-DE21-DF21</f>
        <v>0</v>
      </c>
      <c r="DE21" s="126"/>
      <c r="DF21" s="163"/>
      <c r="DG21" s="4"/>
      <c r="DH21" s="4"/>
      <c r="DI21" s="4"/>
      <c r="DJ21" s="4"/>
      <c r="DK21" s="4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</row>
    <row r="22" spans="1:156" s="115" customFormat="1" ht="12" x14ac:dyDescent="0.2">
      <c r="A22" s="78" t="s">
        <v>62</v>
      </c>
      <c r="B22" s="300" t="s">
        <v>77</v>
      </c>
      <c r="C22" s="301"/>
      <c r="D22" s="128">
        <v>45188702</v>
      </c>
      <c r="E22" s="131">
        <f>SUM(O22,Y22,AI22,AR22,AZ22,BT22,CD22,CN22)+CX22</f>
        <v>42418904</v>
      </c>
      <c r="F22" s="172">
        <f t="shared" si="29"/>
        <v>0</v>
      </c>
      <c r="G22" s="172">
        <f t="shared" si="49"/>
        <v>2778358</v>
      </c>
      <c r="H22" s="172">
        <f>+R22+AB22+AL22+BC22+BM22+DA22</f>
        <v>0</v>
      </c>
      <c r="I22" s="172">
        <f t="shared" si="31"/>
        <v>0</v>
      </c>
      <c r="J22" s="172">
        <f>+T22+AD22+AN22+BE22+BO22+DC22</f>
        <v>45197262</v>
      </c>
      <c r="K22" s="172">
        <f t="shared" si="32"/>
        <v>35296551</v>
      </c>
      <c r="L22" s="172">
        <f t="shared" si="25"/>
        <v>9890711</v>
      </c>
      <c r="M22" s="229">
        <f t="shared" si="14"/>
        <v>10000</v>
      </c>
      <c r="N22" s="266">
        <v>38815728</v>
      </c>
      <c r="O22" s="131">
        <f>+O19+O18+O15+O10</f>
        <v>35910941</v>
      </c>
      <c r="P22" s="132">
        <f>+P18+P19+P15+P10</f>
        <v>0</v>
      </c>
      <c r="Q22" s="132">
        <f>+Q10+Q18+Q15+Q19</f>
        <v>2778165</v>
      </c>
      <c r="R22" s="132">
        <f>+R10+R18+R15+R19</f>
        <v>0</v>
      </c>
      <c r="S22" s="132">
        <f>+S10+S18+S15+S19</f>
        <v>0</v>
      </c>
      <c r="T22" s="124">
        <f t="shared" si="15"/>
        <v>38689106</v>
      </c>
      <c r="U22" s="132">
        <f>+T22-V22-W22</f>
        <v>32509936</v>
      </c>
      <c r="V22" s="132">
        <f>V10+V15+V18+V19</f>
        <v>6179170</v>
      </c>
      <c r="W22" s="173">
        <f>W10+W15+W18+W19</f>
        <v>0</v>
      </c>
      <c r="X22" s="171">
        <v>920379</v>
      </c>
      <c r="Y22" s="131">
        <f t="shared" ref="Y22:AF22" si="69">Y10+Y15+Y18+Y19</f>
        <v>1011695</v>
      </c>
      <c r="Z22" s="132">
        <f t="shared" si="69"/>
        <v>0</v>
      </c>
      <c r="AA22" s="132">
        <f t="shared" si="69"/>
        <v>-2074</v>
      </c>
      <c r="AB22" s="132">
        <f t="shared" si="69"/>
        <v>0</v>
      </c>
      <c r="AC22" s="132">
        <f t="shared" ref="AC22" si="70">AC10+AC15+AC18+AC19</f>
        <v>0</v>
      </c>
      <c r="AD22" s="132">
        <f>+Z22+Y22+AA22+AB22+AC22</f>
        <v>1009621</v>
      </c>
      <c r="AE22" s="132">
        <f t="shared" si="56"/>
        <v>999621</v>
      </c>
      <c r="AF22" s="132">
        <f t="shared" si="69"/>
        <v>0</v>
      </c>
      <c r="AG22" s="173">
        <f>AG10+AG15+AG18+AG19</f>
        <v>10000</v>
      </c>
      <c r="AH22" s="171">
        <v>4791189</v>
      </c>
      <c r="AI22" s="131">
        <f t="shared" ref="AI22:AP22" si="71">AI10+AI15+AI18+AI19</f>
        <v>4763579</v>
      </c>
      <c r="AJ22" s="132">
        <f t="shared" si="71"/>
        <v>0</v>
      </c>
      <c r="AK22" s="132">
        <f t="shared" si="71"/>
        <v>1881</v>
      </c>
      <c r="AL22" s="132">
        <f t="shared" si="71"/>
        <v>0</v>
      </c>
      <c r="AM22" s="132">
        <f t="shared" si="71"/>
        <v>0</v>
      </c>
      <c r="AN22" s="124">
        <f t="shared" si="27"/>
        <v>4765460</v>
      </c>
      <c r="AO22" s="132">
        <f>AO10+AO15+AO18+AO19</f>
        <v>1061419</v>
      </c>
      <c r="AP22" s="132">
        <f t="shared" si="71"/>
        <v>3704041</v>
      </c>
      <c r="AQ22" s="173">
        <f>AQ10+AQ15+AQ18+AQ19</f>
        <v>0</v>
      </c>
      <c r="AR22" s="131"/>
      <c r="AS22" s="132"/>
      <c r="AT22" s="132"/>
      <c r="AU22" s="132"/>
      <c r="AV22" s="132"/>
      <c r="AW22" s="132"/>
      <c r="AX22" s="174"/>
      <c r="AY22" s="171">
        <v>11731</v>
      </c>
      <c r="AZ22" s="131">
        <f t="shared" ref="AZ22:BG22" si="72">AZ10+AZ15+AZ18+AZ19</f>
        <v>15000</v>
      </c>
      <c r="BA22" s="132">
        <f t="shared" si="72"/>
        <v>0</v>
      </c>
      <c r="BB22" s="132">
        <f t="shared" si="72"/>
        <v>0</v>
      </c>
      <c r="BC22" s="132">
        <f t="shared" si="72"/>
        <v>0</v>
      </c>
      <c r="BD22" s="132">
        <f t="shared" ref="BD22" si="73">BD10+BD15+BD18+BD19</f>
        <v>0</v>
      </c>
      <c r="BE22" s="124">
        <f t="shared" si="39"/>
        <v>15000</v>
      </c>
      <c r="BF22" s="132">
        <f>BF10+BF15+BF18+BF19</f>
        <v>15000</v>
      </c>
      <c r="BG22" s="132">
        <f t="shared" si="72"/>
        <v>0</v>
      </c>
      <c r="BH22" s="173">
        <f>BH10+BH15+BH18+BH19</f>
        <v>0</v>
      </c>
      <c r="BI22" s="171">
        <v>393352</v>
      </c>
      <c r="BJ22" s="131">
        <f>BJ10+BJ15+BJ18+BJ19</f>
        <v>413115</v>
      </c>
      <c r="BK22" s="132">
        <f t="shared" ref="BK22:CA22" si="74">BK10+BK15+BK18+BK19</f>
        <v>0</v>
      </c>
      <c r="BL22" s="132">
        <f t="shared" si="41"/>
        <v>386</v>
      </c>
      <c r="BM22" s="132">
        <f t="shared" si="42"/>
        <v>0</v>
      </c>
      <c r="BN22" s="132">
        <f t="shared" si="43"/>
        <v>0</v>
      </c>
      <c r="BO22" s="124">
        <f t="shared" si="17"/>
        <v>413501</v>
      </c>
      <c r="BP22" s="132">
        <f>BP10+BP15+BP18+BP19</f>
        <v>406001</v>
      </c>
      <c r="BQ22" s="132">
        <f>BQ10+BQ15+BQ18+BQ19</f>
        <v>7500</v>
      </c>
      <c r="BR22" s="173">
        <f t="shared" si="74"/>
        <v>0</v>
      </c>
      <c r="BS22" s="171">
        <v>204850</v>
      </c>
      <c r="BT22" s="131">
        <f t="shared" si="74"/>
        <v>222563</v>
      </c>
      <c r="BU22" s="132">
        <f t="shared" si="74"/>
        <v>0</v>
      </c>
      <c r="BV22" s="132">
        <f t="shared" si="74"/>
        <v>0</v>
      </c>
      <c r="BW22" s="132">
        <f t="shared" si="74"/>
        <v>0</v>
      </c>
      <c r="BX22" s="132">
        <f t="shared" ref="BX22" si="75">BX10+BX15+BX18+BX19</f>
        <v>0</v>
      </c>
      <c r="BY22" s="124">
        <f t="shared" si="19"/>
        <v>222563</v>
      </c>
      <c r="BZ22" s="132">
        <f>BZ10+BZ15+BZ18+BZ19</f>
        <v>222563</v>
      </c>
      <c r="CA22" s="132">
        <f t="shared" si="74"/>
        <v>0</v>
      </c>
      <c r="CB22" s="173">
        <f>CB10+CB15+CB18+CB19</f>
        <v>0</v>
      </c>
      <c r="CC22" s="171">
        <v>2279</v>
      </c>
      <c r="CD22" s="131">
        <f t="shared" ref="CD22:CK22" si="76">CD10+CD15+CD18+CD19</f>
        <v>0</v>
      </c>
      <c r="CE22" s="132">
        <f t="shared" si="76"/>
        <v>0</v>
      </c>
      <c r="CF22" s="132">
        <f t="shared" si="76"/>
        <v>0</v>
      </c>
      <c r="CG22" s="132">
        <f t="shared" si="76"/>
        <v>0</v>
      </c>
      <c r="CH22" s="132">
        <f t="shared" ref="CH22" si="77">CH10+CH15+CH18+CH19</f>
        <v>0</v>
      </c>
      <c r="CI22" s="124">
        <f t="shared" si="20"/>
        <v>0</v>
      </c>
      <c r="CJ22" s="132">
        <f>CJ10+CJ15+CJ18+CJ19</f>
        <v>0</v>
      </c>
      <c r="CK22" s="132">
        <f t="shared" si="76"/>
        <v>0</v>
      </c>
      <c r="CL22" s="173">
        <f>CL10+CL15+CL18+CL19</f>
        <v>0</v>
      </c>
      <c r="CM22" s="171">
        <v>186723</v>
      </c>
      <c r="CN22" s="131">
        <f t="shared" ref="CN22:CU22" si="78">CN10+CN15+CN18+CN19</f>
        <v>190552</v>
      </c>
      <c r="CO22" s="132">
        <f t="shared" si="78"/>
        <v>0</v>
      </c>
      <c r="CP22" s="132">
        <f t="shared" si="78"/>
        <v>386</v>
      </c>
      <c r="CQ22" s="132">
        <f t="shared" si="78"/>
        <v>0</v>
      </c>
      <c r="CR22" s="132">
        <f t="shared" ref="CR22" si="79">CR10+CR15+CR18+CR19</f>
        <v>0</v>
      </c>
      <c r="CS22" s="124">
        <f t="shared" si="21"/>
        <v>190938</v>
      </c>
      <c r="CT22" s="132">
        <f>CT10+CT15+CT18+CT19</f>
        <v>183438</v>
      </c>
      <c r="CU22" s="132">
        <f t="shared" si="78"/>
        <v>7500</v>
      </c>
      <c r="CV22" s="173">
        <f t="shared" ref="CV22:DB22" si="80">CV10+CV15+CV18+CV19</f>
        <v>0</v>
      </c>
      <c r="CW22" s="171">
        <v>255823</v>
      </c>
      <c r="CX22" s="131">
        <f t="shared" si="80"/>
        <v>304574</v>
      </c>
      <c r="CY22" s="132">
        <f t="shared" si="80"/>
        <v>0</v>
      </c>
      <c r="CZ22" s="132">
        <f t="shared" si="80"/>
        <v>0</v>
      </c>
      <c r="DA22" s="132">
        <f t="shared" si="80"/>
        <v>0</v>
      </c>
      <c r="DB22" s="132">
        <f t="shared" si="80"/>
        <v>0</v>
      </c>
      <c r="DC22" s="124">
        <f t="shared" si="22"/>
        <v>304574</v>
      </c>
      <c r="DD22" s="132">
        <f>DD10+DD15+DD18+DD19</f>
        <v>304574</v>
      </c>
      <c r="DE22" s="132">
        <f>DE10+DE15+DE18+DE19</f>
        <v>0</v>
      </c>
      <c r="DF22" s="173">
        <f>DF10+DF15+DF18+DF19</f>
        <v>0</v>
      </c>
      <c r="DG22" s="220"/>
      <c r="DH22" s="220"/>
      <c r="DI22" s="220"/>
      <c r="DJ22" s="220"/>
      <c r="DK22" s="220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</row>
    <row r="23" spans="1:156" s="86" customFormat="1" x14ac:dyDescent="0.2">
      <c r="A23" s="73" t="s">
        <v>63</v>
      </c>
      <c r="B23" s="72" t="s">
        <v>82</v>
      </c>
      <c r="C23" s="74"/>
      <c r="D23" s="128">
        <v>493</v>
      </c>
      <c r="E23" s="129">
        <f t="shared" si="28"/>
        <v>0</v>
      </c>
      <c r="F23" s="124">
        <f t="shared" si="29"/>
        <v>0</v>
      </c>
      <c r="G23" s="124">
        <f t="shared" si="49"/>
        <v>14400</v>
      </c>
      <c r="H23" s="124">
        <f t="shared" si="30"/>
        <v>0</v>
      </c>
      <c r="I23" s="124">
        <f t="shared" si="31"/>
        <v>0</v>
      </c>
      <c r="J23" s="124">
        <f t="shared" si="50"/>
        <v>14400</v>
      </c>
      <c r="K23" s="124">
        <f t="shared" si="32"/>
        <v>0</v>
      </c>
      <c r="L23" s="124">
        <f t="shared" si="25"/>
        <v>14400</v>
      </c>
      <c r="M23" s="158">
        <f t="shared" si="14"/>
        <v>0</v>
      </c>
      <c r="N23" s="123">
        <v>0</v>
      </c>
      <c r="O23" s="127">
        <f>+O26</f>
        <v>0</v>
      </c>
      <c r="P23" s="124">
        <f t="shared" ref="P23:W23" si="81">SUM(P24:P26)</f>
        <v>0</v>
      </c>
      <c r="Q23" s="124">
        <f t="shared" si="81"/>
        <v>14400</v>
      </c>
      <c r="R23" s="124">
        <f t="shared" si="81"/>
        <v>0</v>
      </c>
      <c r="S23" s="124">
        <f t="shared" ref="S23" si="82">SUM(S24:S26)</f>
        <v>0</v>
      </c>
      <c r="T23" s="124">
        <f t="shared" si="15"/>
        <v>14400</v>
      </c>
      <c r="U23" s="124">
        <f t="shared" si="26"/>
        <v>0</v>
      </c>
      <c r="V23" s="124">
        <f t="shared" si="81"/>
        <v>14400</v>
      </c>
      <c r="W23" s="158">
        <f t="shared" si="81"/>
        <v>0</v>
      </c>
      <c r="X23" s="157">
        <v>0</v>
      </c>
      <c r="Y23" s="127">
        <f t="shared" ref="Y23:AF23" si="83">SUM(Y24:Y26)</f>
        <v>0</v>
      </c>
      <c r="Z23" s="128">
        <f t="shared" si="83"/>
        <v>0</v>
      </c>
      <c r="AA23" s="128">
        <f t="shared" si="83"/>
        <v>0</v>
      </c>
      <c r="AB23" s="128">
        <f t="shared" si="83"/>
        <v>0</v>
      </c>
      <c r="AC23" s="128">
        <f t="shared" ref="AC23" si="84">SUM(AC24:AC26)</f>
        <v>0</v>
      </c>
      <c r="AD23" s="124">
        <f>+Z23+Y23+AA23+AB23+AC23</f>
        <v>0</v>
      </c>
      <c r="AE23" s="128">
        <f t="shared" si="56"/>
        <v>0</v>
      </c>
      <c r="AF23" s="128">
        <f t="shared" si="83"/>
        <v>0</v>
      </c>
      <c r="AG23" s="166">
        <f>SUM(AG24:AG26)</f>
        <v>0</v>
      </c>
      <c r="AH23" s="165">
        <v>0</v>
      </c>
      <c r="AI23" s="127">
        <f t="shared" ref="AI23:AP23" si="85">SUM(AI24:AI26)</f>
        <v>0</v>
      </c>
      <c r="AJ23" s="128">
        <f t="shared" si="85"/>
        <v>0</v>
      </c>
      <c r="AK23" s="128">
        <f t="shared" si="85"/>
        <v>0</v>
      </c>
      <c r="AL23" s="128">
        <f t="shared" si="85"/>
        <v>0</v>
      </c>
      <c r="AM23" s="128">
        <f t="shared" ref="AM23" si="86">SUM(AM24:AM26)</f>
        <v>0</v>
      </c>
      <c r="AN23" s="124">
        <f t="shared" si="27"/>
        <v>0</v>
      </c>
      <c r="AO23" s="128">
        <f>SUM(AO24:AO26)</f>
        <v>0</v>
      </c>
      <c r="AP23" s="128">
        <f t="shared" si="85"/>
        <v>0</v>
      </c>
      <c r="AQ23" s="166">
        <f>SUM(AQ24:AQ26)</f>
        <v>0</v>
      </c>
      <c r="AR23" s="127"/>
      <c r="AS23" s="128"/>
      <c r="AT23" s="128"/>
      <c r="AU23" s="128"/>
      <c r="AV23" s="128"/>
      <c r="AW23" s="128"/>
      <c r="AX23" s="167"/>
      <c r="AY23" s="165">
        <v>0</v>
      </c>
      <c r="AZ23" s="127">
        <f t="shared" ref="AZ23:BG23" si="87">SUM(AZ24:AZ26)</f>
        <v>0</v>
      </c>
      <c r="BA23" s="128">
        <f t="shared" si="87"/>
        <v>0</v>
      </c>
      <c r="BB23" s="128">
        <f t="shared" si="87"/>
        <v>0</v>
      </c>
      <c r="BC23" s="128">
        <f t="shared" si="87"/>
        <v>0</v>
      </c>
      <c r="BD23" s="128">
        <f t="shared" ref="BD23" si="88">SUM(BD24:BD26)</f>
        <v>0</v>
      </c>
      <c r="BE23" s="124">
        <f t="shared" si="39"/>
        <v>0</v>
      </c>
      <c r="BF23" s="128">
        <f>SUM(BF24:BF26)</f>
        <v>0</v>
      </c>
      <c r="BG23" s="128">
        <f t="shared" si="87"/>
        <v>0</v>
      </c>
      <c r="BH23" s="166">
        <f>SUM(BH24:BH26)</f>
        <v>0</v>
      </c>
      <c r="BI23" s="165">
        <v>0</v>
      </c>
      <c r="BJ23" s="127">
        <f t="shared" ref="BJ23:CA23" si="89">SUM(BJ24:BJ26)</f>
        <v>0</v>
      </c>
      <c r="BK23" s="128">
        <f t="shared" si="89"/>
        <v>0</v>
      </c>
      <c r="BL23" s="126">
        <f t="shared" si="41"/>
        <v>0</v>
      </c>
      <c r="BM23" s="126">
        <f t="shared" si="42"/>
        <v>0</v>
      </c>
      <c r="BN23" s="126">
        <f t="shared" si="43"/>
        <v>0</v>
      </c>
      <c r="BO23" s="161">
        <f t="shared" si="17"/>
        <v>0</v>
      </c>
      <c r="BP23" s="128">
        <f>SUM(BP24:BP26)</f>
        <v>0</v>
      </c>
      <c r="BQ23" s="128">
        <f>SUM(BQ24:BQ26)</f>
        <v>0</v>
      </c>
      <c r="BR23" s="166">
        <f t="shared" si="89"/>
        <v>0</v>
      </c>
      <c r="BS23" s="165">
        <v>0</v>
      </c>
      <c r="BT23" s="127">
        <f t="shared" si="89"/>
        <v>0</v>
      </c>
      <c r="BU23" s="128">
        <f t="shared" si="89"/>
        <v>0</v>
      </c>
      <c r="BV23" s="128">
        <f t="shared" si="89"/>
        <v>0</v>
      </c>
      <c r="BW23" s="128">
        <f t="shared" si="89"/>
        <v>0</v>
      </c>
      <c r="BX23" s="128">
        <f t="shared" ref="BX23" si="90">SUM(BX24:BX26)</f>
        <v>0</v>
      </c>
      <c r="BY23" s="124">
        <f t="shared" si="19"/>
        <v>0</v>
      </c>
      <c r="BZ23" s="128">
        <f>SUM(BZ24:BZ26)</f>
        <v>0</v>
      </c>
      <c r="CA23" s="128">
        <f t="shared" si="89"/>
        <v>0</v>
      </c>
      <c r="CB23" s="166">
        <f>SUM(CB24:CB26)</f>
        <v>0</v>
      </c>
      <c r="CC23" s="165">
        <v>0</v>
      </c>
      <c r="CD23" s="127">
        <f t="shared" ref="CD23:CK23" si="91">SUM(CD24:CD26)</f>
        <v>0</v>
      </c>
      <c r="CE23" s="128">
        <f t="shared" si="91"/>
        <v>0</v>
      </c>
      <c r="CF23" s="128">
        <f t="shared" si="91"/>
        <v>0</v>
      </c>
      <c r="CG23" s="128">
        <f t="shared" si="91"/>
        <v>0</v>
      </c>
      <c r="CH23" s="128">
        <f t="shared" ref="CH23" si="92">SUM(CH24:CH26)</f>
        <v>0</v>
      </c>
      <c r="CI23" s="124">
        <f t="shared" si="20"/>
        <v>0</v>
      </c>
      <c r="CJ23" s="128">
        <f>SUM(CJ24:CJ26)</f>
        <v>0</v>
      </c>
      <c r="CK23" s="128">
        <f t="shared" si="91"/>
        <v>0</v>
      </c>
      <c r="CL23" s="166">
        <f>SUM(CL24:CL26)</f>
        <v>0</v>
      </c>
      <c r="CM23" s="165">
        <v>0</v>
      </c>
      <c r="CN23" s="127">
        <f t="shared" ref="CN23:CU23" si="93">SUM(CN24:CN26)</f>
        <v>0</v>
      </c>
      <c r="CO23" s="128">
        <f t="shared" si="93"/>
        <v>0</v>
      </c>
      <c r="CP23" s="128">
        <f t="shared" si="93"/>
        <v>0</v>
      </c>
      <c r="CQ23" s="128">
        <f t="shared" si="93"/>
        <v>0</v>
      </c>
      <c r="CR23" s="128">
        <f t="shared" ref="CR23" si="94">SUM(CR24:CR26)</f>
        <v>0</v>
      </c>
      <c r="CS23" s="124">
        <f t="shared" si="21"/>
        <v>0</v>
      </c>
      <c r="CT23" s="128">
        <f>SUM(CT24:CT26)</f>
        <v>0</v>
      </c>
      <c r="CU23" s="128">
        <f t="shared" si="93"/>
        <v>0</v>
      </c>
      <c r="CV23" s="166">
        <f t="shared" ref="CV23:DB23" si="95">SUM(CV24:CV26)</f>
        <v>0</v>
      </c>
      <c r="CW23" s="165">
        <v>493</v>
      </c>
      <c r="CX23" s="127">
        <f t="shared" si="95"/>
        <v>0</v>
      </c>
      <c r="CY23" s="128">
        <f t="shared" si="95"/>
        <v>0</v>
      </c>
      <c r="CZ23" s="128">
        <f t="shared" si="95"/>
        <v>0</v>
      </c>
      <c r="DA23" s="128">
        <f t="shared" si="95"/>
        <v>0</v>
      </c>
      <c r="DB23" s="128">
        <f t="shared" si="95"/>
        <v>0</v>
      </c>
      <c r="DC23" s="124">
        <f t="shared" si="22"/>
        <v>0</v>
      </c>
      <c r="DD23" s="128">
        <f>SUM(DD24:DD26)</f>
        <v>0</v>
      </c>
      <c r="DE23" s="128">
        <f>SUM(DE24:DE26)</f>
        <v>0</v>
      </c>
      <c r="DF23" s="166"/>
      <c r="DG23" s="222"/>
      <c r="DH23" s="222"/>
      <c r="DI23" s="222"/>
      <c r="DJ23" s="222"/>
      <c r="DK23" s="222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</row>
    <row r="24" spans="1:156" s="1" customFormat="1" x14ac:dyDescent="0.2">
      <c r="A24" s="69"/>
      <c r="B24" s="70" t="s">
        <v>69</v>
      </c>
      <c r="C24" s="71" t="s">
        <v>27</v>
      </c>
      <c r="D24" s="126">
        <v>0</v>
      </c>
      <c r="E24" s="125">
        <f t="shared" si="28"/>
        <v>0</v>
      </c>
      <c r="F24" s="161">
        <f t="shared" si="29"/>
        <v>0</v>
      </c>
      <c r="G24" s="161">
        <f t="shared" si="49"/>
        <v>0</v>
      </c>
      <c r="H24" s="161">
        <f t="shared" si="30"/>
        <v>0</v>
      </c>
      <c r="I24" s="161">
        <f t="shared" si="31"/>
        <v>0</v>
      </c>
      <c r="J24" s="161">
        <f t="shared" si="50"/>
        <v>0</v>
      </c>
      <c r="K24" s="161">
        <f t="shared" si="32"/>
        <v>0</v>
      </c>
      <c r="L24" s="161">
        <f t="shared" si="25"/>
        <v>0</v>
      </c>
      <c r="M24" s="162">
        <f t="shared" si="14"/>
        <v>0</v>
      </c>
      <c r="N24" s="251"/>
      <c r="O24" s="125"/>
      <c r="P24" s="161"/>
      <c r="Q24" s="161"/>
      <c r="R24" s="161"/>
      <c r="S24" s="161"/>
      <c r="T24" s="161"/>
      <c r="U24" s="161">
        <f t="shared" si="26"/>
        <v>0</v>
      </c>
      <c r="V24" s="126"/>
      <c r="W24" s="163"/>
      <c r="X24" s="160"/>
      <c r="Y24" s="125"/>
      <c r="Z24" s="126"/>
      <c r="AA24" s="126"/>
      <c r="AB24" s="126"/>
      <c r="AC24" s="126"/>
      <c r="AD24" s="124"/>
      <c r="AE24" s="126">
        <f t="shared" si="56"/>
        <v>0</v>
      </c>
      <c r="AF24" s="126"/>
      <c r="AG24" s="163"/>
      <c r="AH24" s="160"/>
      <c r="AI24" s="125"/>
      <c r="AJ24" s="126"/>
      <c r="AK24" s="126"/>
      <c r="AL24" s="126"/>
      <c r="AM24" s="126"/>
      <c r="AN24" s="124"/>
      <c r="AO24" s="126">
        <f>AN24-AP24-AQ24</f>
        <v>0</v>
      </c>
      <c r="AP24" s="126"/>
      <c r="AQ24" s="163"/>
      <c r="AR24" s="125"/>
      <c r="AS24" s="126"/>
      <c r="AT24" s="126"/>
      <c r="AU24" s="126"/>
      <c r="AV24" s="126"/>
      <c r="AW24" s="126"/>
      <c r="AX24" s="164"/>
      <c r="AY24" s="160"/>
      <c r="AZ24" s="125"/>
      <c r="BA24" s="126"/>
      <c r="BB24" s="126"/>
      <c r="BC24" s="126"/>
      <c r="BD24" s="126"/>
      <c r="BE24" s="124"/>
      <c r="BF24" s="126">
        <f>BE24-BG24-BH24</f>
        <v>0</v>
      </c>
      <c r="BG24" s="126"/>
      <c r="BH24" s="163"/>
      <c r="BI24" s="160">
        <v>0</v>
      </c>
      <c r="BJ24" s="125">
        <f t="shared" ref="BJ24:BK27" si="96">SUM(CD24,CN24,BT24)</f>
        <v>0</v>
      </c>
      <c r="BK24" s="126">
        <f t="shared" si="96"/>
        <v>0</v>
      </c>
      <c r="BL24" s="126">
        <f t="shared" si="41"/>
        <v>0</v>
      </c>
      <c r="BM24" s="126">
        <f t="shared" si="42"/>
        <v>0</v>
      </c>
      <c r="BN24" s="126">
        <f t="shared" si="43"/>
        <v>0</v>
      </c>
      <c r="BO24" s="161">
        <f t="shared" si="17"/>
        <v>0</v>
      </c>
      <c r="BP24" s="126">
        <f t="shared" ref="BP24:BR27" si="97">SUM(CJ24,CT24,BZ24)</f>
        <v>0</v>
      </c>
      <c r="BQ24" s="126">
        <f t="shared" si="97"/>
        <v>0</v>
      </c>
      <c r="BR24" s="163">
        <f t="shared" si="97"/>
        <v>0</v>
      </c>
      <c r="BS24" s="160"/>
      <c r="BT24" s="125"/>
      <c r="BU24" s="126"/>
      <c r="BV24" s="126"/>
      <c r="BW24" s="126"/>
      <c r="BX24" s="126"/>
      <c r="BY24" s="124">
        <f t="shared" si="19"/>
        <v>0</v>
      </c>
      <c r="BZ24" s="126">
        <f>BY24-CA24-CB24</f>
        <v>0</v>
      </c>
      <c r="CA24" s="126"/>
      <c r="CB24" s="163"/>
      <c r="CC24" s="160"/>
      <c r="CD24" s="125"/>
      <c r="CE24" s="126"/>
      <c r="CF24" s="126"/>
      <c r="CG24" s="126"/>
      <c r="CH24" s="126"/>
      <c r="CI24" s="124">
        <f t="shared" si="20"/>
        <v>0</v>
      </c>
      <c r="CJ24" s="126">
        <f>CI24-CK24-CL24</f>
        <v>0</v>
      </c>
      <c r="CK24" s="126"/>
      <c r="CL24" s="163"/>
      <c r="CM24" s="160"/>
      <c r="CN24" s="125"/>
      <c r="CO24" s="126"/>
      <c r="CP24" s="126"/>
      <c r="CQ24" s="126"/>
      <c r="CR24" s="126"/>
      <c r="CS24" s="124">
        <f t="shared" si="21"/>
        <v>0</v>
      </c>
      <c r="CT24" s="126">
        <f>CS24-CU24-CV24</f>
        <v>0</v>
      </c>
      <c r="CU24" s="126"/>
      <c r="CV24" s="163"/>
      <c r="CW24" s="160"/>
      <c r="CX24" s="125"/>
      <c r="CY24" s="126"/>
      <c r="CZ24" s="126"/>
      <c r="DA24" s="126"/>
      <c r="DB24" s="126"/>
      <c r="DC24" s="124">
        <f t="shared" si="22"/>
        <v>0</v>
      </c>
      <c r="DD24" s="126">
        <f>DC24-DE24-DF24</f>
        <v>0</v>
      </c>
      <c r="DE24" s="126"/>
      <c r="DF24" s="163"/>
      <c r="DG24" s="4"/>
      <c r="DH24" s="4"/>
      <c r="DI24" s="4"/>
      <c r="DJ24" s="4"/>
      <c r="DK24" s="4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</row>
    <row r="25" spans="1:156" s="1" customFormat="1" x14ac:dyDescent="0.2">
      <c r="A25" s="69"/>
      <c r="B25" s="70" t="s">
        <v>70</v>
      </c>
      <c r="C25" s="8" t="s">
        <v>95</v>
      </c>
      <c r="D25" s="126">
        <v>0</v>
      </c>
      <c r="E25" s="125">
        <f t="shared" si="28"/>
        <v>0</v>
      </c>
      <c r="F25" s="161">
        <f t="shared" si="29"/>
        <v>0</v>
      </c>
      <c r="G25" s="161">
        <f t="shared" si="49"/>
        <v>0</v>
      </c>
      <c r="H25" s="161">
        <f t="shared" si="30"/>
        <v>0</v>
      </c>
      <c r="I25" s="161">
        <f t="shared" si="31"/>
        <v>0</v>
      </c>
      <c r="J25" s="161">
        <f t="shared" ref="J25:K32" si="98">+T25+AD25+AN25+BE25+BO25+DC25</f>
        <v>0</v>
      </c>
      <c r="K25" s="161">
        <f t="shared" si="98"/>
        <v>0</v>
      </c>
      <c r="L25" s="161">
        <f t="shared" si="25"/>
        <v>0</v>
      </c>
      <c r="M25" s="162">
        <f t="shared" si="14"/>
        <v>0</v>
      </c>
      <c r="N25" s="251"/>
      <c r="O25" s="125"/>
      <c r="P25" s="161"/>
      <c r="Q25" s="161"/>
      <c r="R25" s="161"/>
      <c r="S25" s="161"/>
      <c r="T25" s="124"/>
      <c r="U25" s="161">
        <f t="shared" si="26"/>
        <v>0</v>
      </c>
      <c r="V25" s="126"/>
      <c r="W25" s="163"/>
      <c r="X25" s="160"/>
      <c r="Y25" s="125"/>
      <c r="Z25" s="126"/>
      <c r="AA25" s="126"/>
      <c r="AB25" s="126"/>
      <c r="AC25" s="126"/>
      <c r="AD25" s="124"/>
      <c r="AE25" s="126">
        <f t="shared" si="56"/>
        <v>0</v>
      </c>
      <c r="AF25" s="126"/>
      <c r="AG25" s="163"/>
      <c r="AH25" s="160"/>
      <c r="AI25" s="125"/>
      <c r="AJ25" s="126"/>
      <c r="AK25" s="126"/>
      <c r="AL25" s="126"/>
      <c r="AM25" s="126"/>
      <c r="AN25" s="124"/>
      <c r="AO25" s="126">
        <f>AN25-AP25-AQ25</f>
        <v>0</v>
      </c>
      <c r="AP25" s="126"/>
      <c r="AQ25" s="163"/>
      <c r="AR25" s="125"/>
      <c r="AS25" s="126"/>
      <c r="AT25" s="126"/>
      <c r="AU25" s="126"/>
      <c r="AV25" s="126"/>
      <c r="AW25" s="126"/>
      <c r="AX25" s="164"/>
      <c r="AY25" s="160"/>
      <c r="AZ25" s="125"/>
      <c r="BA25" s="126"/>
      <c r="BB25" s="126"/>
      <c r="BC25" s="126"/>
      <c r="BD25" s="126"/>
      <c r="BE25" s="124"/>
      <c r="BF25" s="175">
        <f>BE25-BG25-BH25</f>
        <v>0</v>
      </c>
      <c r="BG25" s="126"/>
      <c r="BH25" s="163"/>
      <c r="BI25" s="160">
        <v>0</v>
      </c>
      <c r="BJ25" s="125">
        <f t="shared" si="96"/>
        <v>0</v>
      </c>
      <c r="BK25" s="126">
        <f t="shared" si="96"/>
        <v>0</v>
      </c>
      <c r="BL25" s="126">
        <f t="shared" si="41"/>
        <v>0</v>
      </c>
      <c r="BM25" s="126">
        <f t="shared" si="42"/>
        <v>0</v>
      </c>
      <c r="BN25" s="126">
        <f t="shared" si="43"/>
        <v>0</v>
      </c>
      <c r="BO25" s="161">
        <f t="shared" si="17"/>
        <v>0</v>
      </c>
      <c r="BP25" s="126">
        <f t="shared" si="97"/>
        <v>0</v>
      </c>
      <c r="BQ25" s="126">
        <f t="shared" si="97"/>
        <v>0</v>
      </c>
      <c r="BR25" s="163">
        <f t="shared" si="97"/>
        <v>0</v>
      </c>
      <c r="BS25" s="160"/>
      <c r="BT25" s="125"/>
      <c r="BU25" s="126"/>
      <c r="BV25" s="126"/>
      <c r="BW25" s="126"/>
      <c r="BX25" s="126"/>
      <c r="BY25" s="124">
        <f t="shared" si="19"/>
        <v>0</v>
      </c>
      <c r="BZ25" s="126">
        <f>BY25-CA25-CB25</f>
        <v>0</v>
      </c>
      <c r="CA25" s="126"/>
      <c r="CB25" s="163"/>
      <c r="CC25" s="160"/>
      <c r="CD25" s="125"/>
      <c r="CE25" s="126"/>
      <c r="CF25" s="126"/>
      <c r="CG25" s="126"/>
      <c r="CH25" s="126"/>
      <c r="CI25" s="124">
        <f t="shared" si="20"/>
        <v>0</v>
      </c>
      <c r="CJ25" s="126">
        <f>CI25-CK25-CL25</f>
        <v>0</v>
      </c>
      <c r="CK25" s="126"/>
      <c r="CL25" s="163"/>
      <c r="CM25" s="160"/>
      <c r="CN25" s="125"/>
      <c r="CO25" s="126"/>
      <c r="CP25" s="126"/>
      <c r="CQ25" s="126"/>
      <c r="CR25" s="126"/>
      <c r="CS25" s="124">
        <f t="shared" si="21"/>
        <v>0</v>
      </c>
      <c r="CT25" s="126">
        <f>CS25-CU25-CV25</f>
        <v>0</v>
      </c>
      <c r="CU25" s="126"/>
      <c r="CV25" s="163"/>
      <c r="CW25" s="160"/>
      <c r="CX25" s="125"/>
      <c r="CY25" s="126"/>
      <c r="CZ25" s="126"/>
      <c r="DA25" s="126"/>
      <c r="DB25" s="126"/>
      <c r="DC25" s="124">
        <f t="shared" si="22"/>
        <v>0</v>
      </c>
      <c r="DD25" s="126">
        <f>DC25-DE25-DF25</f>
        <v>0</v>
      </c>
      <c r="DE25" s="126"/>
      <c r="DF25" s="163"/>
      <c r="DG25" s="4"/>
      <c r="DH25" s="4"/>
      <c r="DI25" s="4"/>
      <c r="DJ25" s="4"/>
      <c r="DK25" s="4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</row>
    <row r="26" spans="1:156" s="1" customFormat="1" x14ac:dyDescent="0.2">
      <c r="A26" s="69"/>
      <c r="B26" s="70" t="s">
        <v>71</v>
      </c>
      <c r="C26" s="71" t="s">
        <v>107</v>
      </c>
      <c r="D26" s="126">
        <v>493</v>
      </c>
      <c r="E26" s="125">
        <f t="shared" si="28"/>
        <v>0</v>
      </c>
      <c r="F26" s="161">
        <f t="shared" ref="F26:F32" si="99">+P26+Z26+AJ26+BA26+BK26+CY26</f>
        <v>0</v>
      </c>
      <c r="G26" s="161">
        <f t="shared" ref="G26:G32" si="100">+Q26+AA26+AK26+BB26+BL26+CZ26</f>
        <v>14400</v>
      </c>
      <c r="H26" s="161">
        <f t="shared" ref="H26:I32" si="101">+R26+AB26+AL26+BC26+BM26+DA26</f>
        <v>0</v>
      </c>
      <c r="I26" s="161">
        <f t="shared" si="101"/>
        <v>0</v>
      </c>
      <c r="J26" s="161">
        <f t="shared" si="98"/>
        <v>14400</v>
      </c>
      <c r="K26" s="161">
        <f t="shared" si="98"/>
        <v>0</v>
      </c>
      <c r="L26" s="161">
        <f t="shared" si="25"/>
        <v>14400</v>
      </c>
      <c r="M26" s="162">
        <f t="shared" si="14"/>
        <v>0</v>
      </c>
      <c r="N26" s="161"/>
      <c r="O26" s="246"/>
      <c r="P26" s="161"/>
      <c r="Q26" s="161">
        <v>14400</v>
      </c>
      <c r="R26" s="161"/>
      <c r="S26" s="161"/>
      <c r="T26" s="161">
        <f t="shared" si="15"/>
        <v>14400</v>
      </c>
      <c r="U26" s="161">
        <f t="shared" si="26"/>
        <v>0</v>
      </c>
      <c r="V26" s="230">
        <v>14400</v>
      </c>
      <c r="W26" s="163"/>
      <c r="X26" s="160"/>
      <c r="Y26" s="125"/>
      <c r="Z26" s="126"/>
      <c r="AA26" s="126"/>
      <c r="AB26" s="126"/>
      <c r="AC26" s="126"/>
      <c r="AD26" s="124"/>
      <c r="AE26" s="126">
        <f t="shared" si="56"/>
        <v>0</v>
      </c>
      <c r="AF26" s="126"/>
      <c r="AG26" s="163"/>
      <c r="AH26" s="160"/>
      <c r="AI26" s="125"/>
      <c r="AJ26" s="126"/>
      <c r="AK26" s="126"/>
      <c r="AL26" s="126"/>
      <c r="AM26" s="126"/>
      <c r="AN26" s="124"/>
      <c r="AO26" s="126">
        <f>AN26-AP26-AQ26</f>
        <v>0</v>
      </c>
      <c r="AP26" s="126">
        <v>0</v>
      </c>
      <c r="AQ26" s="163"/>
      <c r="AR26" s="125"/>
      <c r="AS26" s="126"/>
      <c r="AT26" s="126"/>
      <c r="AU26" s="126"/>
      <c r="AV26" s="126"/>
      <c r="AW26" s="126"/>
      <c r="AX26" s="164"/>
      <c r="AY26" s="160"/>
      <c r="AZ26" s="125"/>
      <c r="BA26" s="126"/>
      <c r="BB26" s="126"/>
      <c r="BC26" s="126"/>
      <c r="BD26" s="126"/>
      <c r="BE26" s="124"/>
      <c r="BF26" s="126">
        <f>BE26-BG26-BH26</f>
        <v>0</v>
      </c>
      <c r="BG26" s="126"/>
      <c r="BH26" s="163"/>
      <c r="BI26" s="160">
        <v>0</v>
      </c>
      <c r="BJ26" s="125">
        <f t="shared" si="96"/>
        <v>0</v>
      </c>
      <c r="BK26" s="126">
        <f t="shared" si="96"/>
        <v>0</v>
      </c>
      <c r="BL26" s="126">
        <f t="shared" si="41"/>
        <v>0</v>
      </c>
      <c r="BM26" s="126">
        <f t="shared" si="42"/>
        <v>0</v>
      </c>
      <c r="BN26" s="126">
        <f t="shared" si="43"/>
        <v>0</v>
      </c>
      <c r="BO26" s="161">
        <f t="shared" si="17"/>
        <v>0</v>
      </c>
      <c r="BP26" s="126">
        <f t="shared" si="97"/>
        <v>0</v>
      </c>
      <c r="BQ26" s="126">
        <f t="shared" si="97"/>
        <v>0</v>
      </c>
      <c r="BR26" s="163">
        <f t="shared" si="97"/>
        <v>0</v>
      </c>
      <c r="BS26" s="160"/>
      <c r="BT26" s="125"/>
      <c r="BU26" s="126"/>
      <c r="BV26" s="126"/>
      <c r="BW26" s="126"/>
      <c r="BX26" s="126"/>
      <c r="BY26" s="124">
        <f t="shared" si="19"/>
        <v>0</v>
      </c>
      <c r="BZ26" s="126">
        <f>BY26-CA26-CB26</f>
        <v>0</v>
      </c>
      <c r="CA26" s="126"/>
      <c r="CB26" s="163"/>
      <c r="CC26" s="160"/>
      <c r="CD26" s="125"/>
      <c r="CE26" s="126"/>
      <c r="CF26" s="126"/>
      <c r="CG26" s="126"/>
      <c r="CH26" s="126"/>
      <c r="CI26" s="124">
        <f t="shared" si="20"/>
        <v>0</v>
      </c>
      <c r="CJ26" s="126">
        <f>CI26-CK26-CL26</f>
        <v>0</v>
      </c>
      <c r="CK26" s="126"/>
      <c r="CL26" s="163"/>
      <c r="CM26" s="160"/>
      <c r="CN26" s="125"/>
      <c r="CO26" s="126"/>
      <c r="CP26" s="126"/>
      <c r="CQ26" s="126"/>
      <c r="CR26" s="126"/>
      <c r="CS26" s="124">
        <f t="shared" si="21"/>
        <v>0</v>
      </c>
      <c r="CT26" s="126">
        <f>CS26-CU26-CV26</f>
        <v>0</v>
      </c>
      <c r="CU26" s="126"/>
      <c r="CV26" s="163"/>
      <c r="CW26" s="160">
        <v>493</v>
      </c>
      <c r="CX26" s="125"/>
      <c r="CY26" s="126"/>
      <c r="CZ26" s="126"/>
      <c r="DA26" s="126"/>
      <c r="DB26" s="126"/>
      <c r="DC26" s="124">
        <f t="shared" si="22"/>
        <v>0</v>
      </c>
      <c r="DD26" s="126">
        <f>DC26-DE26-DF26</f>
        <v>0</v>
      </c>
      <c r="DE26" s="126"/>
      <c r="DF26" s="163"/>
      <c r="DG26" s="4"/>
      <c r="DH26" s="4"/>
      <c r="DI26" s="4"/>
      <c r="DJ26" s="4"/>
      <c r="DK26" s="4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</row>
    <row r="27" spans="1:156" s="86" customFormat="1" x14ac:dyDescent="0.2">
      <c r="A27" s="73" t="s">
        <v>64</v>
      </c>
      <c r="B27" s="72" t="s">
        <v>18</v>
      </c>
      <c r="C27" s="74"/>
      <c r="D27" s="128">
        <v>557176</v>
      </c>
      <c r="E27" s="127">
        <f t="shared" si="28"/>
        <v>284800</v>
      </c>
      <c r="F27" s="124">
        <f t="shared" si="99"/>
        <v>0</v>
      </c>
      <c r="G27" s="124">
        <f t="shared" si="100"/>
        <v>0</v>
      </c>
      <c r="H27" s="124">
        <f t="shared" si="101"/>
        <v>0</v>
      </c>
      <c r="I27" s="124">
        <f t="shared" si="101"/>
        <v>0</v>
      </c>
      <c r="J27" s="124">
        <f t="shared" si="98"/>
        <v>284800</v>
      </c>
      <c r="K27" s="124">
        <f t="shared" si="98"/>
        <v>0</v>
      </c>
      <c r="L27" s="124">
        <f t="shared" si="25"/>
        <v>284800</v>
      </c>
      <c r="M27" s="158">
        <f t="shared" si="14"/>
        <v>0</v>
      </c>
      <c r="N27" s="124">
        <v>555779</v>
      </c>
      <c r="O27" s="249">
        <v>283000</v>
      </c>
      <c r="P27" s="124"/>
      <c r="Q27" s="124"/>
      <c r="R27" s="124"/>
      <c r="S27" s="124"/>
      <c r="T27" s="124">
        <f t="shared" si="15"/>
        <v>283000</v>
      </c>
      <c r="U27" s="124">
        <f t="shared" si="26"/>
        <v>0</v>
      </c>
      <c r="V27" s="232">
        <v>283000</v>
      </c>
      <c r="W27" s="166"/>
      <c r="X27" s="165">
        <v>1397</v>
      </c>
      <c r="Y27" s="249">
        <v>1800</v>
      </c>
      <c r="Z27" s="128"/>
      <c r="AA27" s="128"/>
      <c r="AB27" s="128"/>
      <c r="AC27" s="128"/>
      <c r="AD27" s="130">
        <f>+Z27+Y27+AA27+AB27+AC27</f>
        <v>1800</v>
      </c>
      <c r="AE27" s="128">
        <f t="shared" si="56"/>
        <v>0</v>
      </c>
      <c r="AF27" s="128">
        <v>1800</v>
      </c>
      <c r="AG27" s="166"/>
      <c r="AH27" s="165"/>
      <c r="AI27" s="127"/>
      <c r="AJ27" s="128"/>
      <c r="AK27" s="128"/>
      <c r="AL27" s="128"/>
      <c r="AM27" s="128"/>
      <c r="AN27" s="124">
        <f t="shared" si="27"/>
        <v>0</v>
      </c>
      <c r="AO27" s="128">
        <f>AN27-AP27-AQ27</f>
        <v>0</v>
      </c>
      <c r="AP27" s="126"/>
      <c r="AQ27" s="166"/>
      <c r="AR27" s="127"/>
      <c r="AS27" s="128"/>
      <c r="AT27" s="128"/>
      <c r="AU27" s="128"/>
      <c r="AV27" s="128"/>
      <c r="AW27" s="128"/>
      <c r="AX27" s="167"/>
      <c r="AY27" s="165"/>
      <c r="AZ27" s="127"/>
      <c r="BA27" s="128"/>
      <c r="BB27" s="128"/>
      <c r="BC27" s="128"/>
      <c r="BD27" s="128"/>
      <c r="BE27" s="124">
        <f t="shared" si="39"/>
        <v>0</v>
      </c>
      <c r="BF27" s="128">
        <f t="shared" ref="BF27" si="102">BE27-BG27-BH27</f>
        <v>0</v>
      </c>
      <c r="BG27" s="128"/>
      <c r="BH27" s="166"/>
      <c r="BI27" s="165">
        <v>0</v>
      </c>
      <c r="BJ27" s="127">
        <f t="shared" si="96"/>
        <v>0</v>
      </c>
      <c r="BK27" s="128">
        <f t="shared" si="96"/>
        <v>0</v>
      </c>
      <c r="BL27" s="126">
        <f t="shared" si="41"/>
        <v>0</v>
      </c>
      <c r="BM27" s="126">
        <f t="shared" si="42"/>
        <v>0</v>
      </c>
      <c r="BN27" s="126">
        <f t="shared" si="43"/>
        <v>0</v>
      </c>
      <c r="BO27" s="161">
        <f t="shared" si="17"/>
        <v>0</v>
      </c>
      <c r="BP27" s="128">
        <f t="shared" si="97"/>
        <v>0</v>
      </c>
      <c r="BQ27" s="128">
        <f t="shared" si="97"/>
        <v>0</v>
      </c>
      <c r="BR27" s="166">
        <f t="shared" si="97"/>
        <v>0</v>
      </c>
      <c r="BS27" s="165"/>
      <c r="BT27" s="127"/>
      <c r="BU27" s="128"/>
      <c r="BV27" s="128"/>
      <c r="BW27" s="128"/>
      <c r="BX27" s="128"/>
      <c r="BY27" s="124">
        <f t="shared" si="19"/>
        <v>0</v>
      </c>
      <c r="BZ27" s="128">
        <f>BY27-CA27-CB27</f>
        <v>0</v>
      </c>
      <c r="CA27" s="128"/>
      <c r="CB27" s="166"/>
      <c r="CC27" s="165"/>
      <c r="CD27" s="127"/>
      <c r="CE27" s="128"/>
      <c r="CF27" s="128"/>
      <c r="CG27" s="128"/>
      <c r="CH27" s="128"/>
      <c r="CI27" s="124">
        <f t="shared" si="20"/>
        <v>0</v>
      </c>
      <c r="CJ27" s="128">
        <f>CI27-CK27-CL27</f>
        <v>0</v>
      </c>
      <c r="CK27" s="128"/>
      <c r="CL27" s="166"/>
      <c r="CM27" s="165"/>
      <c r="CN27" s="127"/>
      <c r="CO27" s="128"/>
      <c r="CP27" s="128"/>
      <c r="CQ27" s="128"/>
      <c r="CR27" s="128"/>
      <c r="CS27" s="124">
        <f t="shared" si="21"/>
        <v>0</v>
      </c>
      <c r="CT27" s="128">
        <f>CS27-CU27-CV27</f>
        <v>0</v>
      </c>
      <c r="CU27" s="128"/>
      <c r="CV27" s="166"/>
      <c r="CW27" s="165"/>
      <c r="CX27" s="127"/>
      <c r="CY27" s="128"/>
      <c r="CZ27" s="128"/>
      <c r="DA27" s="128"/>
      <c r="DB27" s="128"/>
      <c r="DC27" s="124">
        <f t="shared" si="22"/>
        <v>0</v>
      </c>
      <c r="DD27" s="128">
        <f>DC27-DE27-DF27</f>
        <v>0</v>
      </c>
      <c r="DE27" s="128"/>
      <c r="DF27" s="166"/>
      <c r="DG27" s="222"/>
      <c r="DH27" s="222"/>
      <c r="DI27" s="222"/>
      <c r="DJ27" s="222"/>
      <c r="DK27" s="222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</row>
    <row r="28" spans="1:156" s="86" customFormat="1" x14ac:dyDescent="0.2">
      <c r="A28" s="73" t="s">
        <v>65</v>
      </c>
      <c r="B28" s="72" t="s">
        <v>20</v>
      </c>
      <c r="C28" s="74"/>
      <c r="D28" s="128">
        <v>33192</v>
      </c>
      <c r="E28" s="127">
        <f t="shared" si="28"/>
        <v>122000</v>
      </c>
      <c r="F28" s="124">
        <f t="shared" si="99"/>
        <v>0</v>
      </c>
      <c r="G28" s="124">
        <f t="shared" si="100"/>
        <v>144</v>
      </c>
      <c r="H28" s="124">
        <f t="shared" si="101"/>
        <v>0</v>
      </c>
      <c r="I28" s="124">
        <f t="shared" si="101"/>
        <v>0</v>
      </c>
      <c r="J28" s="124">
        <f t="shared" si="98"/>
        <v>122144</v>
      </c>
      <c r="K28" s="124">
        <f t="shared" si="98"/>
        <v>0</v>
      </c>
      <c r="L28" s="124">
        <f t="shared" si="25"/>
        <v>122144</v>
      </c>
      <c r="M28" s="158">
        <f t="shared" si="14"/>
        <v>0</v>
      </c>
      <c r="N28" s="123">
        <v>30848</v>
      </c>
      <c r="O28" s="127">
        <f>+O30+O29</f>
        <v>122000</v>
      </c>
      <c r="P28" s="124">
        <f t="shared" ref="P28:W28" si="103">SUM(P29:P30)</f>
        <v>0</v>
      </c>
      <c r="Q28" s="124">
        <f t="shared" si="103"/>
        <v>0</v>
      </c>
      <c r="R28" s="124">
        <f t="shared" si="103"/>
        <v>0</v>
      </c>
      <c r="S28" s="124">
        <f t="shared" ref="S28" si="104">SUM(S29:S30)</f>
        <v>0</v>
      </c>
      <c r="T28" s="124">
        <f t="shared" si="15"/>
        <v>122000</v>
      </c>
      <c r="U28" s="124">
        <f t="shared" si="26"/>
        <v>0</v>
      </c>
      <c r="V28" s="128">
        <f t="shared" si="103"/>
        <v>122000</v>
      </c>
      <c r="W28" s="166">
        <f t="shared" si="103"/>
        <v>0</v>
      </c>
      <c r="X28" s="165">
        <v>0</v>
      </c>
      <c r="Y28" s="127">
        <f t="shared" ref="Y28:AF28" si="105">SUM(Y29:Y30)</f>
        <v>0</v>
      </c>
      <c r="Z28" s="128">
        <f t="shared" si="105"/>
        <v>0</v>
      </c>
      <c r="AA28" s="128">
        <f t="shared" si="105"/>
        <v>0</v>
      </c>
      <c r="AB28" s="128">
        <f t="shared" si="105"/>
        <v>0</v>
      </c>
      <c r="AC28" s="128">
        <f t="shared" ref="AC28" si="106">SUM(AC29:AC30)</f>
        <v>0</v>
      </c>
      <c r="AD28" s="124">
        <f>+Z28+Y28+AA28+AB28+AC28</f>
        <v>0</v>
      </c>
      <c r="AE28" s="128">
        <f t="shared" si="56"/>
        <v>0</v>
      </c>
      <c r="AF28" s="128">
        <f t="shared" si="105"/>
        <v>0</v>
      </c>
      <c r="AG28" s="166">
        <f>SUM(AG29:AG30)</f>
        <v>0</v>
      </c>
      <c r="AH28" s="165">
        <v>127</v>
      </c>
      <c r="AI28" s="127">
        <f t="shared" ref="AI28:AP28" si="107">SUM(AI29:AI30)</f>
        <v>0</v>
      </c>
      <c r="AJ28" s="128">
        <f t="shared" si="107"/>
        <v>0</v>
      </c>
      <c r="AK28" s="128">
        <f t="shared" si="107"/>
        <v>144</v>
      </c>
      <c r="AL28" s="128">
        <f t="shared" si="107"/>
        <v>0</v>
      </c>
      <c r="AM28" s="128">
        <f t="shared" ref="AM28" si="108">SUM(AM29:AM30)</f>
        <v>0</v>
      </c>
      <c r="AN28" s="124">
        <f t="shared" si="27"/>
        <v>144</v>
      </c>
      <c r="AO28" s="128">
        <f>SUM(AO29:AO30)</f>
        <v>0</v>
      </c>
      <c r="AP28" s="128">
        <f t="shared" si="107"/>
        <v>144</v>
      </c>
      <c r="AQ28" s="166">
        <f>SUM(AQ29:AQ30)</f>
        <v>0</v>
      </c>
      <c r="AR28" s="127"/>
      <c r="AS28" s="128"/>
      <c r="AT28" s="128"/>
      <c r="AU28" s="128"/>
      <c r="AV28" s="128"/>
      <c r="AW28" s="128"/>
      <c r="AX28" s="167"/>
      <c r="AY28" s="165">
        <v>2217</v>
      </c>
      <c r="AZ28" s="127">
        <f t="shared" ref="AZ28:BG28" si="109">SUM(AZ29:AZ30)</f>
        <v>0</v>
      </c>
      <c r="BA28" s="128">
        <f t="shared" si="109"/>
        <v>0</v>
      </c>
      <c r="BB28" s="128">
        <f t="shared" si="109"/>
        <v>0</v>
      </c>
      <c r="BC28" s="128">
        <f t="shared" si="109"/>
        <v>0</v>
      </c>
      <c r="BD28" s="128">
        <f t="shared" ref="BD28" si="110">SUM(BD29:BD30)</f>
        <v>0</v>
      </c>
      <c r="BE28" s="124">
        <f t="shared" si="39"/>
        <v>0</v>
      </c>
      <c r="BF28" s="128">
        <f>SUM(BF29:BF30)</f>
        <v>0</v>
      </c>
      <c r="BG28" s="128">
        <f t="shared" si="109"/>
        <v>0</v>
      </c>
      <c r="BH28" s="166">
        <f>SUM(BH29:BH30)</f>
        <v>0</v>
      </c>
      <c r="BI28" s="165">
        <v>0</v>
      </c>
      <c r="BJ28" s="127">
        <f t="shared" ref="BJ28:CA28" si="111">SUM(BJ29:BJ30)</f>
        <v>0</v>
      </c>
      <c r="BK28" s="128">
        <f t="shared" si="111"/>
        <v>0</v>
      </c>
      <c r="BL28" s="126">
        <f t="shared" si="41"/>
        <v>0</v>
      </c>
      <c r="BM28" s="126">
        <f t="shared" si="42"/>
        <v>0</v>
      </c>
      <c r="BN28" s="126">
        <f t="shared" si="43"/>
        <v>0</v>
      </c>
      <c r="BO28" s="161">
        <f t="shared" si="17"/>
        <v>0</v>
      </c>
      <c r="BP28" s="128">
        <f>SUM(BP29:BP30)</f>
        <v>0</v>
      </c>
      <c r="BQ28" s="128">
        <f>SUM(BQ29:BQ30)</f>
        <v>0</v>
      </c>
      <c r="BR28" s="166">
        <f t="shared" si="111"/>
        <v>0</v>
      </c>
      <c r="BS28" s="165">
        <v>0</v>
      </c>
      <c r="BT28" s="127">
        <f t="shared" si="111"/>
        <v>0</v>
      </c>
      <c r="BU28" s="128">
        <f t="shared" si="111"/>
        <v>0</v>
      </c>
      <c r="BV28" s="128">
        <f t="shared" si="111"/>
        <v>0</v>
      </c>
      <c r="BW28" s="128">
        <f t="shared" si="111"/>
        <v>0</v>
      </c>
      <c r="BX28" s="128">
        <f t="shared" ref="BX28" si="112">SUM(BX29:BX30)</f>
        <v>0</v>
      </c>
      <c r="BY28" s="124">
        <f t="shared" si="19"/>
        <v>0</v>
      </c>
      <c r="BZ28" s="128">
        <f>SUM(BZ29:BZ30)</f>
        <v>0</v>
      </c>
      <c r="CA28" s="128">
        <f t="shared" si="111"/>
        <v>0</v>
      </c>
      <c r="CB28" s="166">
        <f>SUM(CB29:CB30)</f>
        <v>0</v>
      </c>
      <c r="CC28" s="165">
        <v>0</v>
      </c>
      <c r="CD28" s="127">
        <f t="shared" ref="CD28:CK28" si="113">SUM(CD29:CD30)</f>
        <v>0</v>
      </c>
      <c r="CE28" s="128">
        <f t="shared" si="113"/>
        <v>0</v>
      </c>
      <c r="CF28" s="128">
        <f t="shared" si="113"/>
        <v>0</v>
      </c>
      <c r="CG28" s="128">
        <f t="shared" si="113"/>
        <v>0</v>
      </c>
      <c r="CH28" s="128">
        <f t="shared" ref="CH28" si="114">SUM(CH29:CH30)</f>
        <v>0</v>
      </c>
      <c r="CI28" s="124">
        <f t="shared" si="20"/>
        <v>0</v>
      </c>
      <c r="CJ28" s="128">
        <f>SUM(CJ29:CJ30)</f>
        <v>0</v>
      </c>
      <c r="CK28" s="128">
        <f t="shared" si="113"/>
        <v>0</v>
      </c>
      <c r="CL28" s="166">
        <f>SUM(CL29:CL30)</f>
        <v>0</v>
      </c>
      <c r="CM28" s="165">
        <v>0</v>
      </c>
      <c r="CN28" s="127">
        <f t="shared" ref="CN28:CU28" si="115">SUM(CN29:CN30)</f>
        <v>0</v>
      </c>
      <c r="CO28" s="128">
        <f t="shared" si="115"/>
        <v>0</v>
      </c>
      <c r="CP28" s="128">
        <f t="shared" si="115"/>
        <v>0</v>
      </c>
      <c r="CQ28" s="128">
        <f t="shared" si="115"/>
        <v>0</v>
      </c>
      <c r="CR28" s="128">
        <f t="shared" ref="CR28" si="116">SUM(CR29:CR30)</f>
        <v>0</v>
      </c>
      <c r="CS28" s="124">
        <f t="shared" si="21"/>
        <v>0</v>
      </c>
      <c r="CT28" s="128">
        <f>SUM(CT29:CT30)</f>
        <v>0</v>
      </c>
      <c r="CU28" s="128">
        <f t="shared" si="115"/>
        <v>0</v>
      </c>
      <c r="CV28" s="166">
        <f t="shared" ref="CV28:DB28" si="117">SUM(CV29:CV30)</f>
        <v>0</v>
      </c>
      <c r="CW28" s="165">
        <v>0</v>
      </c>
      <c r="CX28" s="127">
        <f t="shared" si="117"/>
        <v>0</v>
      </c>
      <c r="CY28" s="128">
        <f t="shared" si="117"/>
        <v>0</v>
      </c>
      <c r="CZ28" s="128">
        <f t="shared" si="117"/>
        <v>0</v>
      </c>
      <c r="DA28" s="128">
        <f t="shared" si="117"/>
        <v>0</v>
      </c>
      <c r="DB28" s="128">
        <f t="shared" si="117"/>
        <v>0</v>
      </c>
      <c r="DC28" s="124">
        <f t="shared" si="22"/>
        <v>0</v>
      </c>
      <c r="DD28" s="128">
        <f>SUM(DD29:DD30)</f>
        <v>0</v>
      </c>
      <c r="DE28" s="128">
        <f>SUM(DE29:DE30)</f>
        <v>0</v>
      </c>
      <c r="DF28" s="166"/>
      <c r="DG28" s="222"/>
      <c r="DH28" s="222"/>
      <c r="DI28" s="222"/>
      <c r="DJ28" s="222"/>
      <c r="DK28" s="222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</row>
    <row r="29" spans="1:156" s="1" customFormat="1" x14ac:dyDescent="0.2">
      <c r="A29" s="69"/>
      <c r="B29" s="70" t="s">
        <v>69</v>
      </c>
      <c r="C29" s="8" t="s">
        <v>110</v>
      </c>
      <c r="D29" s="126">
        <v>21863</v>
      </c>
      <c r="E29" s="125">
        <f t="shared" si="28"/>
        <v>2000</v>
      </c>
      <c r="F29" s="161">
        <f t="shared" si="99"/>
        <v>0</v>
      </c>
      <c r="G29" s="161">
        <f t="shared" si="100"/>
        <v>0</v>
      </c>
      <c r="H29" s="161">
        <f t="shared" si="101"/>
        <v>0</v>
      </c>
      <c r="I29" s="161">
        <f t="shared" si="101"/>
        <v>0</v>
      </c>
      <c r="J29" s="161">
        <f t="shared" si="98"/>
        <v>2000</v>
      </c>
      <c r="K29" s="161">
        <f t="shared" si="98"/>
        <v>0</v>
      </c>
      <c r="L29" s="161">
        <f t="shared" si="25"/>
        <v>2000</v>
      </c>
      <c r="M29" s="162">
        <f t="shared" si="14"/>
        <v>0</v>
      </c>
      <c r="N29" s="161">
        <v>21863</v>
      </c>
      <c r="O29" s="246">
        <v>2000</v>
      </c>
      <c r="P29" s="161"/>
      <c r="Q29" s="161"/>
      <c r="R29" s="161"/>
      <c r="S29" s="161"/>
      <c r="T29" s="161">
        <f t="shared" si="15"/>
        <v>2000</v>
      </c>
      <c r="U29" s="161">
        <f t="shared" si="26"/>
        <v>0</v>
      </c>
      <c r="V29" s="230">
        <v>2000</v>
      </c>
      <c r="W29" s="163"/>
      <c r="X29" s="160"/>
      <c r="Y29" s="125"/>
      <c r="Z29" s="126"/>
      <c r="AA29" s="126"/>
      <c r="AB29" s="126"/>
      <c r="AC29" s="126"/>
      <c r="AD29" s="124"/>
      <c r="AE29" s="126">
        <f t="shared" si="56"/>
        <v>0</v>
      </c>
      <c r="AF29" s="126"/>
      <c r="AG29" s="163"/>
      <c r="AH29" s="160"/>
      <c r="AI29" s="125"/>
      <c r="AJ29" s="126"/>
      <c r="AK29" s="126"/>
      <c r="AL29" s="126"/>
      <c r="AM29" s="126"/>
      <c r="AN29" s="124"/>
      <c r="AO29" s="126">
        <f>AN29-AP29-AQ29</f>
        <v>0</v>
      </c>
      <c r="AP29" s="126"/>
      <c r="AQ29" s="163"/>
      <c r="AR29" s="125"/>
      <c r="AS29" s="126"/>
      <c r="AT29" s="126"/>
      <c r="AU29" s="126"/>
      <c r="AV29" s="126"/>
      <c r="AW29" s="126"/>
      <c r="AX29" s="164"/>
      <c r="AY29" s="160"/>
      <c r="AZ29" s="125"/>
      <c r="BA29" s="126"/>
      <c r="BB29" s="126"/>
      <c r="BC29" s="126"/>
      <c r="BD29" s="126"/>
      <c r="BE29" s="124"/>
      <c r="BF29" s="126">
        <f>BE29-BG29-BH29</f>
        <v>0</v>
      </c>
      <c r="BG29" s="126"/>
      <c r="BH29" s="163"/>
      <c r="BI29" s="160">
        <v>0</v>
      </c>
      <c r="BJ29" s="125">
        <f>SUM(CD29,CN29,BT29)</f>
        <v>0</v>
      </c>
      <c r="BK29" s="126">
        <f>SUM(CE29,CO29,BU29)</f>
        <v>0</v>
      </c>
      <c r="BL29" s="126">
        <f t="shared" si="41"/>
        <v>0</v>
      </c>
      <c r="BM29" s="126">
        <f t="shared" si="42"/>
        <v>0</v>
      </c>
      <c r="BN29" s="126">
        <f t="shared" si="43"/>
        <v>0</v>
      </c>
      <c r="BO29" s="161">
        <f t="shared" si="17"/>
        <v>0</v>
      </c>
      <c r="BP29" s="126">
        <f t="shared" ref="BP29:BR30" si="118">SUM(CJ29,CT29,BZ29)</f>
        <v>0</v>
      </c>
      <c r="BQ29" s="126">
        <f t="shared" si="118"/>
        <v>0</v>
      </c>
      <c r="BR29" s="163">
        <f t="shared" si="118"/>
        <v>0</v>
      </c>
      <c r="BS29" s="160"/>
      <c r="BT29" s="125"/>
      <c r="BU29" s="126"/>
      <c r="BV29" s="126"/>
      <c r="BW29" s="126"/>
      <c r="BX29" s="126"/>
      <c r="BY29" s="124">
        <f t="shared" si="19"/>
        <v>0</v>
      </c>
      <c r="BZ29" s="126">
        <f>BY29-CA29-CB29</f>
        <v>0</v>
      </c>
      <c r="CA29" s="126"/>
      <c r="CB29" s="163"/>
      <c r="CC29" s="160"/>
      <c r="CD29" s="125"/>
      <c r="CE29" s="126"/>
      <c r="CF29" s="126"/>
      <c r="CG29" s="126"/>
      <c r="CH29" s="126"/>
      <c r="CI29" s="124">
        <f t="shared" si="20"/>
        <v>0</v>
      </c>
      <c r="CJ29" s="126">
        <f>CI29-CK29-CL29</f>
        <v>0</v>
      </c>
      <c r="CK29" s="126"/>
      <c r="CL29" s="163"/>
      <c r="CM29" s="160"/>
      <c r="CN29" s="125"/>
      <c r="CO29" s="126"/>
      <c r="CP29" s="126"/>
      <c r="CQ29" s="126"/>
      <c r="CR29" s="126"/>
      <c r="CS29" s="124">
        <f t="shared" si="21"/>
        <v>0</v>
      </c>
      <c r="CT29" s="126">
        <f>CS29-CU29-CV29</f>
        <v>0</v>
      </c>
      <c r="CU29" s="126"/>
      <c r="CV29" s="163"/>
      <c r="CW29" s="160"/>
      <c r="CX29" s="125"/>
      <c r="CY29" s="126"/>
      <c r="CZ29" s="126"/>
      <c r="DA29" s="126"/>
      <c r="DB29" s="126"/>
      <c r="DC29" s="124">
        <f t="shared" si="22"/>
        <v>0</v>
      </c>
      <c r="DD29" s="126">
        <f>DC29-DE29-DF29</f>
        <v>0</v>
      </c>
      <c r="DE29" s="126"/>
      <c r="DF29" s="163"/>
      <c r="DG29" s="4"/>
      <c r="DH29" s="4"/>
      <c r="DI29" s="4"/>
      <c r="DJ29" s="4"/>
      <c r="DK29" s="4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</row>
    <row r="30" spans="1:156" s="1" customFormat="1" x14ac:dyDescent="0.2">
      <c r="A30" s="69"/>
      <c r="B30" s="70" t="s">
        <v>70</v>
      </c>
      <c r="C30" s="71" t="s">
        <v>109</v>
      </c>
      <c r="D30" s="126">
        <v>11329</v>
      </c>
      <c r="E30" s="125">
        <f t="shared" si="28"/>
        <v>120000</v>
      </c>
      <c r="F30" s="161">
        <f t="shared" si="99"/>
        <v>0</v>
      </c>
      <c r="G30" s="161">
        <f t="shared" si="100"/>
        <v>144</v>
      </c>
      <c r="H30" s="161">
        <f t="shared" si="101"/>
        <v>0</v>
      </c>
      <c r="I30" s="161">
        <f t="shared" si="101"/>
        <v>0</v>
      </c>
      <c r="J30" s="161">
        <f t="shared" si="98"/>
        <v>120144</v>
      </c>
      <c r="K30" s="161">
        <f t="shared" si="98"/>
        <v>0</v>
      </c>
      <c r="L30" s="161">
        <f t="shared" si="25"/>
        <v>120144</v>
      </c>
      <c r="M30" s="162">
        <f t="shared" si="14"/>
        <v>0</v>
      </c>
      <c r="N30" s="161">
        <v>8985</v>
      </c>
      <c r="O30" s="246">
        <v>120000</v>
      </c>
      <c r="P30" s="161"/>
      <c r="Q30" s="161"/>
      <c r="R30" s="161"/>
      <c r="S30" s="161"/>
      <c r="T30" s="161">
        <f t="shared" si="15"/>
        <v>120000</v>
      </c>
      <c r="U30" s="161">
        <f t="shared" si="26"/>
        <v>0</v>
      </c>
      <c r="V30" s="230">
        <v>120000</v>
      </c>
      <c r="W30" s="163"/>
      <c r="X30" s="160"/>
      <c r="Y30" s="125"/>
      <c r="Z30" s="126"/>
      <c r="AA30" s="126"/>
      <c r="AB30" s="126"/>
      <c r="AC30" s="126"/>
      <c r="AD30" s="124"/>
      <c r="AE30" s="126">
        <f t="shared" si="56"/>
        <v>0</v>
      </c>
      <c r="AF30" s="126"/>
      <c r="AG30" s="163"/>
      <c r="AH30" s="160">
        <v>127</v>
      </c>
      <c r="AI30" s="125"/>
      <c r="AJ30" s="126"/>
      <c r="AK30" s="126">
        <v>144</v>
      </c>
      <c r="AL30" s="126"/>
      <c r="AM30" s="126"/>
      <c r="AN30" s="161">
        <f t="shared" si="27"/>
        <v>144</v>
      </c>
      <c r="AO30" s="126">
        <f>AN30-AP30-AQ30</f>
        <v>0</v>
      </c>
      <c r="AP30" s="126">
        <v>144</v>
      </c>
      <c r="AQ30" s="163"/>
      <c r="AR30" s="125"/>
      <c r="AS30" s="126"/>
      <c r="AT30" s="126"/>
      <c r="AU30" s="126"/>
      <c r="AV30" s="126"/>
      <c r="AW30" s="126"/>
      <c r="AX30" s="164"/>
      <c r="AY30" s="160">
        <v>2217</v>
      </c>
      <c r="AZ30" s="125"/>
      <c r="BA30" s="126"/>
      <c r="BB30" s="126"/>
      <c r="BC30" s="126"/>
      <c r="BD30" s="126"/>
      <c r="BE30" s="161">
        <f t="shared" si="39"/>
        <v>0</v>
      </c>
      <c r="BF30" s="126">
        <f>BE30-BG30-BH30</f>
        <v>0</v>
      </c>
      <c r="BG30" s="126"/>
      <c r="BH30" s="163"/>
      <c r="BI30" s="160">
        <v>0</v>
      </c>
      <c r="BJ30" s="125">
        <f>SUM(CD30,CN30,BT30)</f>
        <v>0</v>
      </c>
      <c r="BK30" s="126">
        <f>SUM(CE30,CO30,BU30)</f>
        <v>0</v>
      </c>
      <c r="BL30" s="126">
        <f t="shared" si="41"/>
        <v>0</v>
      </c>
      <c r="BM30" s="126">
        <f t="shared" si="42"/>
        <v>0</v>
      </c>
      <c r="BN30" s="126">
        <f t="shared" si="43"/>
        <v>0</v>
      </c>
      <c r="BO30" s="161">
        <f t="shared" si="17"/>
        <v>0</v>
      </c>
      <c r="BP30" s="126">
        <f t="shared" si="118"/>
        <v>0</v>
      </c>
      <c r="BQ30" s="126">
        <f t="shared" si="118"/>
        <v>0</v>
      </c>
      <c r="BR30" s="163">
        <f t="shared" si="118"/>
        <v>0</v>
      </c>
      <c r="BS30" s="160"/>
      <c r="BT30" s="125"/>
      <c r="BU30" s="126"/>
      <c r="BV30" s="126"/>
      <c r="BW30" s="126"/>
      <c r="BX30" s="126"/>
      <c r="BY30" s="124">
        <f t="shared" si="19"/>
        <v>0</v>
      </c>
      <c r="BZ30" s="126">
        <f>BY30-CA30-CB30</f>
        <v>0</v>
      </c>
      <c r="CA30" s="126"/>
      <c r="CB30" s="163"/>
      <c r="CC30" s="160"/>
      <c r="CD30" s="125"/>
      <c r="CE30" s="126"/>
      <c r="CF30" s="126"/>
      <c r="CG30" s="126"/>
      <c r="CH30" s="126"/>
      <c r="CI30" s="124">
        <f t="shared" si="20"/>
        <v>0</v>
      </c>
      <c r="CJ30" s="126">
        <f>CI30-CK30-CL30</f>
        <v>0</v>
      </c>
      <c r="CK30" s="126"/>
      <c r="CL30" s="163"/>
      <c r="CM30" s="160"/>
      <c r="CN30" s="125"/>
      <c r="CO30" s="126"/>
      <c r="CP30" s="126"/>
      <c r="CQ30" s="126"/>
      <c r="CR30" s="126"/>
      <c r="CS30" s="124">
        <f t="shared" si="21"/>
        <v>0</v>
      </c>
      <c r="CT30" s="126">
        <f>CS30-CU30-CV30</f>
        <v>0</v>
      </c>
      <c r="CU30" s="126"/>
      <c r="CV30" s="163"/>
      <c r="CW30" s="160"/>
      <c r="CX30" s="125"/>
      <c r="CY30" s="126"/>
      <c r="CZ30" s="126"/>
      <c r="DA30" s="126"/>
      <c r="DB30" s="126"/>
      <c r="DC30" s="124">
        <f t="shared" si="22"/>
        <v>0</v>
      </c>
      <c r="DD30" s="126">
        <f>DC30-DE30-DF30</f>
        <v>0</v>
      </c>
      <c r="DE30" s="126"/>
      <c r="DF30" s="163"/>
      <c r="DG30" s="4"/>
      <c r="DH30" s="4"/>
      <c r="DI30" s="4"/>
      <c r="DJ30" s="4"/>
      <c r="DK30" s="4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</row>
    <row r="31" spans="1:156" s="88" customFormat="1" ht="19.5" customHeight="1" x14ac:dyDescent="0.2">
      <c r="A31" s="117" t="s">
        <v>66</v>
      </c>
      <c r="B31" s="116" t="s">
        <v>78</v>
      </c>
      <c r="C31" s="118"/>
      <c r="D31" s="128">
        <v>590861</v>
      </c>
      <c r="E31" s="133">
        <f t="shared" si="28"/>
        <v>406800</v>
      </c>
      <c r="F31" s="134">
        <f t="shared" si="99"/>
        <v>0</v>
      </c>
      <c r="G31" s="134">
        <f t="shared" si="100"/>
        <v>14544</v>
      </c>
      <c r="H31" s="134">
        <f t="shared" si="101"/>
        <v>0</v>
      </c>
      <c r="I31" s="134">
        <f t="shared" si="101"/>
        <v>0</v>
      </c>
      <c r="J31" s="134">
        <f t="shared" si="98"/>
        <v>421344</v>
      </c>
      <c r="K31" s="134">
        <f t="shared" si="98"/>
        <v>0</v>
      </c>
      <c r="L31" s="134">
        <f t="shared" si="25"/>
        <v>421344</v>
      </c>
      <c r="M31" s="177">
        <f t="shared" si="14"/>
        <v>0</v>
      </c>
      <c r="N31" s="133">
        <v>586627</v>
      </c>
      <c r="O31" s="133">
        <f>+O28+O27+O23</f>
        <v>405000</v>
      </c>
      <c r="P31" s="172">
        <f>+P23+P27+P28</f>
        <v>0</v>
      </c>
      <c r="Q31" s="172">
        <f>+Q23+Q27+Q28</f>
        <v>14400</v>
      </c>
      <c r="R31" s="172">
        <f>+R23+R27+R28</f>
        <v>0</v>
      </c>
      <c r="S31" s="172">
        <f>+S23+S27+S28</f>
        <v>0</v>
      </c>
      <c r="T31" s="124">
        <f>SUM(O31:S31)</f>
        <v>419400</v>
      </c>
      <c r="U31" s="172">
        <f t="shared" si="26"/>
        <v>0</v>
      </c>
      <c r="V31" s="172">
        <f>V23+V27+V28</f>
        <v>419400</v>
      </c>
      <c r="W31" s="177">
        <f>W23+W27+W28</f>
        <v>0</v>
      </c>
      <c r="X31" s="176">
        <v>1397</v>
      </c>
      <c r="Y31" s="133">
        <f t="shared" ref="Y31:AF31" si="119">Y23+Y27+Y28</f>
        <v>1800</v>
      </c>
      <c r="Z31" s="134">
        <f t="shared" si="119"/>
        <v>0</v>
      </c>
      <c r="AA31" s="134">
        <f t="shared" si="119"/>
        <v>0</v>
      </c>
      <c r="AB31" s="134">
        <f t="shared" si="119"/>
        <v>0</v>
      </c>
      <c r="AC31" s="134">
        <f t="shared" ref="AC31" si="120">AC23+AC27+AC28</f>
        <v>0</v>
      </c>
      <c r="AD31" s="134">
        <f>+Z31+Y31+AA31+AB31+AC31</f>
        <v>1800</v>
      </c>
      <c r="AE31" s="134">
        <f t="shared" si="56"/>
        <v>0</v>
      </c>
      <c r="AF31" s="134">
        <f t="shared" si="119"/>
        <v>1800</v>
      </c>
      <c r="AG31" s="177">
        <f>AG23+AG27+AG28</f>
        <v>0</v>
      </c>
      <c r="AH31" s="176">
        <v>127</v>
      </c>
      <c r="AI31" s="133">
        <f t="shared" ref="AI31:AP31" si="121">AI23+AI27+AI28</f>
        <v>0</v>
      </c>
      <c r="AJ31" s="134">
        <f t="shared" si="121"/>
        <v>0</v>
      </c>
      <c r="AK31" s="134">
        <f t="shared" si="121"/>
        <v>144</v>
      </c>
      <c r="AL31" s="134">
        <f t="shared" si="121"/>
        <v>0</v>
      </c>
      <c r="AM31" s="134">
        <f t="shared" ref="AM31" si="122">AM23+AM27+AM28</f>
        <v>0</v>
      </c>
      <c r="AN31" s="124">
        <f t="shared" si="27"/>
        <v>144</v>
      </c>
      <c r="AO31" s="134">
        <f>AO23+AO27+AO28</f>
        <v>0</v>
      </c>
      <c r="AP31" s="134">
        <f t="shared" si="121"/>
        <v>144</v>
      </c>
      <c r="AQ31" s="177">
        <f>AQ23+AQ27+AQ28</f>
        <v>0</v>
      </c>
      <c r="AR31" s="133"/>
      <c r="AS31" s="134"/>
      <c r="AT31" s="134"/>
      <c r="AU31" s="134"/>
      <c r="AV31" s="134"/>
      <c r="AW31" s="134"/>
      <c r="AX31" s="178"/>
      <c r="AY31" s="176">
        <v>2217</v>
      </c>
      <c r="AZ31" s="133">
        <f t="shared" ref="AZ31:BG31" si="123">AZ23+AZ27+AZ28</f>
        <v>0</v>
      </c>
      <c r="BA31" s="134">
        <f t="shared" si="123"/>
        <v>0</v>
      </c>
      <c r="BB31" s="134">
        <f t="shared" si="123"/>
        <v>0</v>
      </c>
      <c r="BC31" s="134">
        <f t="shared" si="123"/>
        <v>0</v>
      </c>
      <c r="BD31" s="134">
        <f t="shared" ref="BD31" si="124">BD23+BD27+BD28</f>
        <v>0</v>
      </c>
      <c r="BE31" s="128">
        <f t="shared" si="39"/>
        <v>0</v>
      </c>
      <c r="BF31" s="134">
        <f>BF23+BF27+BF28</f>
        <v>0</v>
      </c>
      <c r="BG31" s="134">
        <f t="shared" si="123"/>
        <v>0</v>
      </c>
      <c r="BH31" s="177">
        <f>BH23+BH27+BH28</f>
        <v>0</v>
      </c>
      <c r="BI31" s="176">
        <v>0</v>
      </c>
      <c r="BJ31" s="133">
        <f>BJ23+BJ27+BJ28</f>
        <v>0</v>
      </c>
      <c r="BK31" s="134">
        <f t="shared" ref="BK31:CA31" si="125">BK23+BK27+BK28</f>
        <v>0</v>
      </c>
      <c r="BL31" s="134">
        <f t="shared" si="41"/>
        <v>0</v>
      </c>
      <c r="BM31" s="134">
        <f t="shared" si="42"/>
        <v>0</v>
      </c>
      <c r="BN31" s="134">
        <f t="shared" si="43"/>
        <v>0</v>
      </c>
      <c r="BO31" s="128">
        <f t="shared" si="17"/>
        <v>0</v>
      </c>
      <c r="BP31" s="134">
        <f>BP23+BP27+BP28</f>
        <v>0</v>
      </c>
      <c r="BQ31" s="134">
        <f>BQ23+BQ27+BQ28</f>
        <v>0</v>
      </c>
      <c r="BR31" s="177">
        <f t="shared" si="125"/>
        <v>0</v>
      </c>
      <c r="BS31" s="176">
        <v>0</v>
      </c>
      <c r="BT31" s="133">
        <f t="shared" si="125"/>
        <v>0</v>
      </c>
      <c r="BU31" s="134">
        <f t="shared" si="125"/>
        <v>0</v>
      </c>
      <c r="BV31" s="134">
        <f t="shared" si="125"/>
        <v>0</v>
      </c>
      <c r="BW31" s="134">
        <f t="shared" si="125"/>
        <v>0</v>
      </c>
      <c r="BX31" s="134">
        <f t="shared" ref="BX31" si="126">BX23+BX27+BX28</f>
        <v>0</v>
      </c>
      <c r="BY31" s="124">
        <f t="shared" si="19"/>
        <v>0</v>
      </c>
      <c r="BZ31" s="134">
        <f>BZ23+BZ27+BZ28</f>
        <v>0</v>
      </c>
      <c r="CA31" s="134">
        <f t="shared" si="125"/>
        <v>0</v>
      </c>
      <c r="CB31" s="177">
        <f>CB23+CB27+CB28</f>
        <v>0</v>
      </c>
      <c r="CC31" s="176">
        <v>0</v>
      </c>
      <c r="CD31" s="133">
        <f t="shared" ref="CD31:CK31" si="127">CD23+CD27+CD28</f>
        <v>0</v>
      </c>
      <c r="CE31" s="134">
        <f t="shared" si="127"/>
        <v>0</v>
      </c>
      <c r="CF31" s="134">
        <f t="shared" si="127"/>
        <v>0</v>
      </c>
      <c r="CG31" s="134">
        <f t="shared" si="127"/>
        <v>0</v>
      </c>
      <c r="CH31" s="134">
        <f t="shared" ref="CH31" si="128">CH23+CH27+CH28</f>
        <v>0</v>
      </c>
      <c r="CI31" s="124">
        <f t="shared" si="20"/>
        <v>0</v>
      </c>
      <c r="CJ31" s="134">
        <f>CJ23+CJ27+CJ28</f>
        <v>0</v>
      </c>
      <c r="CK31" s="134">
        <f t="shared" si="127"/>
        <v>0</v>
      </c>
      <c r="CL31" s="177">
        <f>CL23+CL27+CL28</f>
        <v>0</v>
      </c>
      <c r="CM31" s="176">
        <v>0</v>
      </c>
      <c r="CN31" s="133">
        <f t="shared" ref="CN31:CU31" si="129">CN23+CN27+CN28</f>
        <v>0</v>
      </c>
      <c r="CO31" s="134">
        <f t="shared" si="129"/>
        <v>0</v>
      </c>
      <c r="CP31" s="134">
        <f t="shared" si="129"/>
        <v>0</v>
      </c>
      <c r="CQ31" s="134">
        <f t="shared" si="129"/>
        <v>0</v>
      </c>
      <c r="CR31" s="134">
        <f t="shared" ref="CR31" si="130">CR23+CR27+CR28</f>
        <v>0</v>
      </c>
      <c r="CS31" s="124">
        <f t="shared" si="21"/>
        <v>0</v>
      </c>
      <c r="CT31" s="134">
        <f>CT23+CT27+CT28</f>
        <v>0</v>
      </c>
      <c r="CU31" s="134">
        <f t="shared" si="129"/>
        <v>0</v>
      </c>
      <c r="CV31" s="177">
        <f t="shared" ref="CV31:DB31" si="131">CV23+CV27+CV28</f>
        <v>0</v>
      </c>
      <c r="CW31" s="176">
        <v>493</v>
      </c>
      <c r="CX31" s="133">
        <f t="shared" si="131"/>
        <v>0</v>
      </c>
      <c r="CY31" s="134">
        <f t="shared" si="131"/>
        <v>0</v>
      </c>
      <c r="CZ31" s="134">
        <f t="shared" si="131"/>
        <v>0</v>
      </c>
      <c r="DA31" s="134">
        <f t="shared" si="131"/>
        <v>0</v>
      </c>
      <c r="DB31" s="134">
        <f t="shared" si="131"/>
        <v>0</v>
      </c>
      <c r="DC31" s="124">
        <f t="shared" si="22"/>
        <v>0</v>
      </c>
      <c r="DD31" s="134">
        <f>DD23+DD27+DD28</f>
        <v>0</v>
      </c>
      <c r="DE31" s="134">
        <f>DE23+DE27+DE28</f>
        <v>0</v>
      </c>
      <c r="DF31" s="177">
        <f>DF23+DF27+DF28</f>
        <v>0</v>
      </c>
      <c r="DG31" s="236"/>
      <c r="DH31" s="236"/>
      <c r="DI31" s="236"/>
      <c r="DJ31" s="236"/>
      <c r="DK31" s="236"/>
      <c r="DL31" s="237"/>
      <c r="DM31" s="237"/>
      <c r="DN31" s="237"/>
      <c r="DO31" s="237"/>
      <c r="DP31" s="237"/>
      <c r="DQ31" s="237"/>
      <c r="DR31" s="237"/>
      <c r="DS31" s="237"/>
      <c r="DT31" s="237"/>
      <c r="DU31" s="237"/>
      <c r="DV31" s="237"/>
      <c r="DW31" s="237"/>
      <c r="DX31" s="237"/>
      <c r="DY31" s="237"/>
      <c r="DZ31" s="237"/>
      <c r="EA31" s="237"/>
      <c r="EB31" s="237"/>
      <c r="EC31" s="237"/>
      <c r="ED31" s="237"/>
      <c r="EE31" s="237"/>
      <c r="EF31" s="237"/>
      <c r="EG31" s="237"/>
      <c r="EH31" s="237"/>
      <c r="EI31" s="237"/>
      <c r="EJ31" s="237"/>
      <c r="EK31" s="237"/>
      <c r="EL31" s="237"/>
      <c r="EM31" s="237"/>
      <c r="EN31" s="237"/>
      <c r="EO31" s="237"/>
      <c r="EP31" s="237"/>
      <c r="EQ31" s="237"/>
      <c r="ER31" s="237"/>
      <c r="ES31" s="237"/>
      <c r="ET31" s="237"/>
      <c r="EU31" s="237"/>
      <c r="EV31" s="237"/>
      <c r="EW31" s="237"/>
      <c r="EX31" s="237"/>
      <c r="EY31" s="237"/>
      <c r="EZ31" s="237"/>
    </row>
    <row r="32" spans="1:156" s="89" customFormat="1" ht="21" customHeight="1" x14ac:dyDescent="0.2">
      <c r="A32" s="79" t="s">
        <v>32</v>
      </c>
      <c r="B32" s="114"/>
      <c r="C32" s="81"/>
      <c r="D32" s="135">
        <v>45779563</v>
      </c>
      <c r="E32" s="135">
        <f>SUM(O32,Y32,AI32,AR32,AZ32,BT32,CD32,CN32)+CX32</f>
        <v>42825704</v>
      </c>
      <c r="F32" s="136">
        <f t="shared" si="99"/>
        <v>0</v>
      </c>
      <c r="G32" s="136">
        <f t="shared" si="100"/>
        <v>2792902</v>
      </c>
      <c r="H32" s="136">
        <f t="shared" si="101"/>
        <v>0</v>
      </c>
      <c r="I32" s="136">
        <f t="shared" si="101"/>
        <v>0</v>
      </c>
      <c r="J32" s="136">
        <f t="shared" si="98"/>
        <v>45618606</v>
      </c>
      <c r="K32" s="136">
        <f t="shared" si="98"/>
        <v>35296551</v>
      </c>
      <c r="L32" s="136">
        <f>+V32+AF32+AP32+BG32+BQ32+DE32</f>
        <v>10312055</v>
      </c>
      <c r="M32" s="180">
        <f t="shared" si="14"/>
        <v>10000</v>
      </c>
      <c r="N32" s="135">
        <v>39402355</v>
      </c>
      <c r="O32" s="135">
        <f>+O31+O22</f>
        <v>36315941</v>
      </c>
      <c r="P32" s="136">
        <f>+P31+P22</f>
        <v>0</v>
      </c>
      <c r="Q32" s="136">
        <f>+Q31+Q22</f>
        <v>2792565</v>
      </c>
      <c r="R32" s="136">
        <f>+R31+R22</f>
        <v>0</v>
      </c>
      <c r="S32" s="136">
        <f>+S31+S22</f>
        <v>0</v>
      </c>
      <c r="T32" s="136">
        <f>SUM(O32:S32)</f>
        <v>39108506</v>
      </c>
      <c r="U32" s="136">
        <f>+T32-V32-W32</f>
        <v>32509936</v>
      </c>
      <c r="V32" s="136">
        <f>V22+V31</f>
        <v>6598570</v>
      </c>
      <c r="W32" s="180">
        <f>W22+W31</f>
        <v>0</v>
      </c>
      <c r="X32" s="179">
        <v>921776</v>
      </c>
      <c r="Y32" s="135">
        <f t="shared" ref="Y32:AF32" si="132">Y22+Y31</f>
        <v>1013495</v>
      </c>
      <c r="Z32" s="136">
        <f t="shared" si="132"/>
        <v>0</v>
      </c>
      <c r="AA32" s="136">
        <f t="shared" si="132"/>
        <v>-2074</v>
      </c>
      <c r="AB32" s="136">
        <f t="shared" si="132"/>
        <v>0</v>
      </c>
      <c r="AC32" s="136">
        <f t="shared" ref="AC32" si="133">AC22+AC31</f>
        <v>0</v>
      </c>
      <c r="AD32" s="136">
        <f>+Z32+Y32+AA32+AB32+AC32</f>
        <v>1011421</v>
      </c>
      <c r="AE32" s="136">
        <f t="shared" si="56"/>
        <v>999621</v>
      </c>
      <c r="AF32" s="136">
        <f t="shared" si="132"/>
        <v>1800</v>
      </c>
      <c r="AG32" s="180">
        <f>AG22+AG31</f>
        <v>10000</v>
      </c>
      <c r="AH32" s="179">
        <v>4791316</v>
      </c>
      <c r="AI32" s="135">
        <f t="shared" ref="AI32:AP32" si="134">AI22+AI31</f>
        <v>4763579</v>
      </c>
      <c r="AJ32" s="136">
        <f t="shared" si="134"/>
        <v>0</v>
      </c>
      <c r="AK32" s="136">
        <f t="shared" si="134"/>
        <v>2025</v>
      </c>
      <c r="AL32" s="136">
        <f t="shared" si="134"/>
        <v>0</v>
      </c>
      <c r="AM32" s="136">
        <f t="shared" ref="AM32" si="135">AM22+AM31</f>
        <v>0</v>
      </c>
      <c r="AN32" s="136">
        <f>+AJ32+AK32+AI32+AL32+AM32</f>
        <v>4765604</v>
      </c>
      <c r="AO32" s="136">
        <f>AO22+AO31</f>
        <v>1061419</v>
      </c>
      <c r="AP32" s="136">
        <f t="shared" si="134"/>
        <v>3704185</v>
      </c>
      <c r="AQ32" s="180">
        <f>AQ22+AQ31</f>
        <v>0</v>
      </c>
      <c r="AR32" s="135"/>
      <c r="AS32" s="136"/>
      <c r="AT32" s="136"/>
      <c r="AU32" s="136"/>
      <c r="AV32" s="136"/>
      <c r="AW32" s="136"/>
      <c r="AX32" s="181"/>
      <c r="AY32" s="179">
        <v>13948</v>
      </c>
      <c r="AZ32" s="135">
        <f t="shared" ref="AZ32:BG32" si="136">AZ22+AZ31</f>
        <v>15000</v>
      </c>
      <c r="BA32" s="136">
        <f t="shared" si="136"/>
        <v>0</v>
      </c>
      <c r="BB32" s="136">
        <f t="shared" si="136"/>
        <v>0</v>
      </c>
      <c r="BC32" s="136">
        <f t="shared" si="136"/>
        <v>0</v>
      </c>
      <c r="BD32" s="136">
        <f t="shared" ref="BD32" si="137">BD22+BD31</f>
        <v>0</v>
      </c>
      <c r="BE32" s="136">
        <f>+BA32+BB32+AZ32+BC32+BD32</f>
        <v>15000</v>
      </c>
      <c r="BF32" s="136">
        <f>BF22+BF31</f>
        <v>15000</v>
      </c>
      <c r="BG32" s="136">
        <f t="shared" si="136"/>
        <v>0</v>
      </c>
      <c r="BH32" s="180">
        <f>BH22+BH31</f>
        <v>0</v>
      </c>
      <c r="BI32" s="179">
        <v>393352</v>
      </c>
      <c r="BJ32" s="135">
        <f t="shared" ref="BJ32:CA32" si="138">BJ22+BJ31</f>
        <v>413115</v>
      </c>
      <c r="BK32" s="136">
        <f t="shared" si="138"/>
        <v>0</v>
      </c>
      <c r="BL32" s="182">
        <f t="shared" si="41"/>
        <v>386</v>
      </c>
      <c r="BM32" s="182">
        <f t="shared" si="42"/>
        <v>0</v>
      </c>
      <c r="BN32" s="182">
        <f t="shared" si="43"/>
        <v>0</v>
      </c>
      <c r="BO32" s="136">
        <f>SUM(BJ32:BN32)</f>
        <v>413501</v>
      </c>
      <c r="BP32" s="136">
        <f>BP22+BP31</f>
        <v>406001</v>
      </c>
      <c r="BQ32" s="136">
        <f>BQ22+BQ31</f>
        <v>7500</v>
      </c>
      <c r="BR32" s="180">
        <f t="shared" si="138"/>
        <v>0</v>
      </c>
      <c r="BS32" s="179">
        <v>204850</v>
      </c>
      <c r="BT32" s="135">
        <f t="shared" si="138"/>
        <v>222563</v>
      </c>
      <c r="BU32" s="136">
        <f t="shared" si="138"/>
        <v>0</v>
      </c>
      <c r="BV32" s="136">
        <f t="shared" si="138"/>
        <v>0</v>
      </c>
      <c r="BW32" s="136">
        <f t="shared" si="138"/>
        <v>0</v>
      </c>
      <c r="BX32" s="136">
        <f t="shared" ref="BX32" si="139">BX22+BX31</f>
        <v>0</v>
      </c>
      <c r="BY32" s="179">
        <f>+BU32+BV32+BT32+BW32+BX32</f>
        <v>222563</v>
      </c>
      <c r="BZ32" s="136">
        <f>BZ22+BZ31</f>
        <v>222563</v>
      </c>
      <c r="CA32" s="136">
        <f t="shared" si="138"/>
        <v>0</v>
      </c>
      <c r="CB32" s="180">
        <f>CB22+CB31</f>
        <v>0</v>
      </c>
      <c r="CC32" s="179">
        <v>2279</v>
      </c>
      <c r="CD32" s="135">
        <f t="shared" ref="CD32:CK32" si="140">CD22+CD31</f>
        <v>0</v>
      </c>
      <c r="CE32" s="136">
        <f t="shared" si="140"/>
        <v>0</v>
      </c>
      <c r="CF32" s="136">
        <f t="shared" si="140"/>
        <v>0</v>
      </c>
      <c r="CG32" s="136">
        <f t="shared" si="140"/>
        <v>0</v>
      </c>
      <c r="CH32" s="136">
        <f t="shared" ref="CH32" si="141">CH22+CH31</f>
        <v>0</v>
      </c>
      <c r="CI32" s="136">
        <f>+CE32+CF32+CD32+CG32+CH32</f>
        <v>0</v>
      </c>
      <c r="CJ32" s="136">
        <f>CJ22+CJ31</f>
        <v>0</v>
      </c>
      <c r="CK32" s="136">
        <f t="shared" si="140"/>
        <v>0</v>
      </c>
      <c r="CL32" s="180">
        <f>CL22+CL31</f>
        <v>0</v>
      </c>
      <c r="CM32" s="179">
        <v>186723</v>
      </c>
      <c r="CN32" s="135">
        <f t="shared" ref="CN32:CU32" si="142">CN22+CN31</f>
        <v>190552</v>
      </c>
      <c r="CO32" s="136">
        <f t="shared" si="142"/>
        <v>0</v>
      </c>
      <c r="CP32" s="136">
        <f t="shared" si="142"/>
        <v>386</v>
      </c>
      <c r="CQ32" s="136">
        <f t="shared" si="142"/>
        <v>0</v>
      </c>
      <c r="CR32" s="136">
        <f t="shared" ref="CR32" si="143">CR22+CR31</f>
        <v>0</v>
      </c>
      <c r="CS32" s="136">
        <f>SUM(CN32:CP32)+CQ32+CR32</f>
        <v>190938</v>
      </c>
      <c r="CT32" s="136">
        <f>CT22+CT31</f>
        <v>183438</v>
      </c>
      <c r="CU32" s="136">
        <f t="shared" si="142"/>
        <v>7500</v>
      </c>
      <c r="CV32" s="180">
        <f>CV22+CV31</f>
        <v>0</v>
      </c>
      <c r="CW32" s="179">
        <v>256316</v>
      </c>
      <c r="CX32" s="135">
        <f t="shared" ref="CX32:DF32" si="144">CX22+CX31</f>
        <v>304574</v>
      </c>
      <c r="CY32" s="136">
        <f t="shared" si="144"/>
        <v>0</v>
      </c>
      <c r="CZ32" s="136">
        <f t="shared" si="144"/>
        <v>0</v>
      </c>
      <c r="DA32" s="136">
        <f t="shared" si="144"/>
        <v>0</v>
      </c>
      <c r="DB32" s="136">
        <f t="shared" ref="DB32" si="145">DB22+DB31</f>
        <v>0</v>
      </c>
      <c r="DC32" s="136">
        <f>+CY32+CZ32+CX32+DA32+DB32</f>
        <v>304574</v>
      </c>
      <c r="DD32" s="136">
        <f t="shared" si="144"/>
        <v>304574</v>
      </c>
      <c r="DE32" s="136">
        <f t="shared" si="144"/>
        <v>0</v>
      </c>
      <c r="DF32" s="180">
        <f t="shared" si="144"/>
        <v>0</v>
      </c>
      <c r="DG32" s="236"/>
      <c r="DH32" s="236"/>
      <c r="DI32" s="236"/>
      <c r="DJ32" s="236"/>
      <c r="DK32" s="236"/>
      <c r="DL32" s="237"/>
      <c r="DM32" s="237"/>
      <c r="DN32" s="237"/>
      <c r="DO32" s="237"/>
      <c r="DP32" s="237"/>
      <c r="DQ32" s="237"/>
      <c r="DR32" s="237"/>
      <c r="DS32" s="237"/>
      <c r="DT32" s="237"/>
      <c r="DU32" s="237"/>
      <c r="DV32" s="237"/>
      <c r="DW32" s="237"/>
      <c r="DX32" s="237"/>
      <c r="DY32" s="237"/>
      <c r="DZ32" s="237"/>
      <c r="EA32" s="237"/>
      <c r="EB32" s="237"/>
      <c r="EC32" s="237"/>
      <c r="ED32" s="237"/>
      <c r="EE32" s="237"/>
      <c r="EF32" s="237"/>
      <c r="EG32" s="237"/>
      <c r="EH32" s="237"/>
      <c r="EI32" s="237"/>
      <c r="EJ32" s="237"/>
      <c r="EK32" s="237"/>
      <c r="EL32" s="237"/>
      <c r="EM32" s="237"/>
      <c r="EN32" s="237"/>
      <c r="EO32" s="237"/>
      <c r="EP32" s="237"/>
      <c r="EQ32" s="237"/>
      <c r="ER32" s="237"/>
      <c r="ES32" s="237"/>
      <c r="ET32" s="237"/>
      <c r="EU32" s="237"/>
      <c r="EV32" s="237"/>
      <c r="EW32" s="237"/>
      <c r="EX32" s="237"/>
      <c r="EY32" s="237"/>
      <c r="EZ32" s="238"/>
    </row>
    <row r="33" spans="1:156" s="2" customFormat="1" x14ac:dyDescent="0.2">
      <c r="A33" s="66" t="s">
        <v>68</v>
      </c>
      <c r="B33" s="67" t="s">
        <v>21</v>
      </c>
      <c r="C33" s="68"/>
      <c r="D33" s="265"/>
      <c r="E33" s="123"/>
      <c r="F33" s="124"/>
      <c r="G33" s="124"/>
      <c r="H33" s="124"/>
      <c r="I33" s="124"/>
      <c r="J33" s="124"/>
      <c r="K33" s="124"/>
      <c r="L33" s="124"/>
      <c r="M33" s="158"/>
      <c r="N33" s="123"/>
      <c r="O33" s="123"/>
      <c r="P33" s="124"/>
      <c r="Q33" s="124"/>
      <c r="R33" s="124"/>
      <c r="S33" s="124"/>
      <c r="T33" s="124"/>
      <c r="U33" s="161"/>
      <c r="V33" s="124"/>
      <c r="W33" s="158"/>
      <c r="X33" s="157"/>
      <c r="Y33" s="123"/>
      <c r="Z33" s="124"/>
      <c r="AA33" s="124"/>
      <c r="AB33" s="124"/>
      <c r="AC33" s="124"/>
      <c r="AD33" s="124"/>
      <c r="AE33" s="128"/>
      <c r="AF33" s="124"/>
      <c r="AG33" s="158"/>
      <c r="AH33" s="157"/>
      <c r="AI33" s="123"/>
      <c r="AJ33" s="124"/>
      <c r="AK33" s="124"/>
      <c r="AL33" s="124"/>
      <c r="AM33" s="124"/>
      <c r="AN33" s="124"/>
      <c r="AO33" s="124"/>
      <c r="AP33" s="124"/>
      <c r="AQ33" s="158"/>
      <c r="AR33" s="123"/>
      <c r="AS33" s="124"/>
      <c r="AT33" s="124"/>
      <c r="AU33" s="124"/>
      <c r="AV33" s="124"/>
      <c r="AW33" s="124"/>
      <c r="AX33" s="159"/>
      <c r="AY33" s="157"/>
      <c r="AZ33" s="123"/>
      <c r="BA33" s="124"/>
      <c r="BB33" s="124"/>
      <c r="BC33" s="124"/>
      <c r="BD33" s="124"/>
      <c r="BE33" s="124"/>
      <c r="BF33" s="124"/>
      <c r="BG33" s="124"/>
      <c r="BH33" s="158"/>
      <c r="BI33" s="157"/>
      <c r="BJ33" s="123"/>
      <c r="BK33" s="124"/>
      <c r="BL33" s="126"/>
      <c r="BM33" s="126"/>
      <c r="BN33" s="126"/>
      <c r="BO33" s="124"/>
      <c r="BP33" s="124"/>
      <c r="BQ33" s="124"/>
      <c r="BR33" s="158"/>
      <c r="BS33" s="157"/>
      <c r="BT33" s="123"/>
      <c r="BU33" s="124"/>
      <c r="BV33" s="124"/>
      <c r="BW33" s="124"/>
      <c r="BX33" s="124"/>
      <c r="BY33" s="124"/>
      <c r="BZ33" s="124"/>
      <c r="CA33" s="124"/>
      <c r="CB33" s="158"/>
      <c r="CC33" s="157"/>
      <c r="CD33" s="123"/>
      <c r="CE33" s="124"/>
      <c r="CF33" s="124"/>
      <c r="CG33" s="124"/>
      <c r="CH33" s="124"/>
      <c r="CI33" s="124">
        <f>+CE33+CF33+CD33+CG33+CH33</f>
        <v>0</v>
      </c>
      <c r="CJ33" s="124"/>
      <c r="CK33" s="124"/>
      <c r="CL33" s="158"/>
      <c r="CM33" s="157"/>
      <c r="CN33" s="123"/>
      <c r="CO33" s="124"/>
      <c r="CP33" s="124"/>
      <c r="CQ33" s="124"/>
      <c r="CR33" s="124"/>
      <c r="CS33" s="124"/>
      <c r="CT33" s="124"/>
      <c r="CU33" s="124"/>
      <c r="CV33" s="158"/>
      <c r="CW33" s="157"/>
      <c r="CX33" s="123"/>
      <c r="CY33" s="124"/>
      <c r="CZ33" s="124"/>
      <c r="DA33" s="124"/>
      <c r="DB33" s="124"/>
      <c r="DC33" s="124"/>
      <c r="DD33" s="124"/>
      <c r="DE33" s="124"/>
      <c r="DF33" s="158"/>
      <c r="DG33" s="50"/>
      <c r="DH33" s="50"/>
      <c r="DI33" s="50"/>
      <c r="DJ33" s="50"/>
      <c r="DK33" s="50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</row>
    <row r="34" spans="1:156" s="1" customFormat="1" x14ac:dyDescent="0.2">
      <c r="A34" s="69"/>
      <c r="B34" s="70" t="s">
        <v>69</v>
      </c>
      <c r="C34" s="8" t="s">
        <v>99</v>
      </c>
      <c r="D34" s="160">
        <v>0</v>
      </c>
      <c r="E34" s="125">
        <f>SUM(O34,Y34,AI34,AR34,AZ34,BT34,CD34,CN34)+CX34</f>
        <v>2000000</v>
      </c>
      <c r="F34" s="161">
        <f t="shared" ref="F34:K38" si="146">+P34+Z34+AJ34+BA34+BK34+CY34</f>
        <v>0</v>
      </c>
      <c r="G34" s="161">
        <f t="shared" si="146"/>
        <v>0</v>
      </c>
      <c r="H34" s="161">
        <f t="shared" si="146"/>
        <v>0</v>
      </c>
      <c r="I34" s="161">
        <f t="shared" si="146"/>
        <v>0</v>
      </c>
      <c r="J34" s="161">
        <f t="shared" si="146"/>
        <v>2000000</v>
      </c>
      <c r="K34" s="161">
        <f t="shared" si="146"/>
        <v>0</v>
      </c>
      <c r="L34" s="161">
        <f t="shared" si="25"/>
        <v>2000000</v>
      </c>
      <c r="M34" s="162">
        <f t="shared" si="14"/>
        <v>0</v>
      </c>
      <c r="N34" s="161"/>
      <c r="O34" s="246">
        <v>2000000</v>
      </c>
      <c r="P34" s="161"/>
      <c r="Q34" s="161"/>
      <c r="R34" s="161"/>
      <c r="S34" s="161"/>
      <c r="T34" s="161">
        <f>SUM(O34:S34)</f>
        <v>2000000</v>
      </c>
      <c r="U34" s="161">
        <f>+T34-V34</f>
        <v>0</v>
      </c>
      <c r="V34" s="230">
        <v>2000000</v>
      </c>
      <c r="W34" s="163"/>
      <c r="X34" s="160"/>
      <c r="Y34" s="125"/>
      <c r="Z34" s="126"/>
      <c r="AA34" s="126"/>
      <c r="AB34" s="126"/>
      <c r="AC34" s="126"/>
      <c r="AD34" s="124"/>
      <c r="AE34" s="126">
        <f t="shared" si="56"/>
        <v>0</v>
      </c>
      <c r="AF34" s="126"/>
      <c r="AG34" s="163"/>
      <c r="AH34" s="160"/>
      <c r="AI34" s="125"/>
      <c r="AJ34" s="126"/>
      <c r="AK34" s="126"/>
      <c r="AL34" s="126"/>
      <c r="AM34" s="126"/>
      <c r="AN34" s="124"/>
      <c r="AO34" s="126">
        <f>AN34-AP34-AQ34</f>
        <v>0</v>
      </c>
      <c r="AP34" s="126"/>
      <c r="AQ34" s="163"/>
      <c r="AR34" s="125"/>
      <c r="AS34" s="126"/>
      <c r="AT34" s="126"/>
      <c r="AU34" s="126"/>
      <c r="AV34" s="126"/>
      <c r="AW34" s="126"/>
      <c r="AX34" s="164"/>
      <c r="AY34" s="160"/>
      <c r="AZ34" s="125"/>
      <c r="BA34" s="126"/>
      <c r="BB34" s="126"/>
      <c r="BC34" s="126"/>
      <c r="BD34" s="126"/>
      <c r="BE34" s="124"/>
      <c r="BF34" s="126">
        <f>BE34-BG34-BH34</f>
        <v>0</v>
      </c>
      <c r="BG34" s="126"/>
      <c r="BH34" s="163"/>
      <c r="BI34" s="160">
        <v>0</v>
      </c>
      <c r="BJ34" s="125">
        <f t="shared" ref="BJ34:BJ39" si="147">SUM(CD34,CN34,BT34)</f>
        <v>0</v>
      </c>
      <c r="BK34" s="126">
        <f t="shared" ref="BK34:BN39" si="148">SUM(CE34,CO34,BU34)</f>
        <v>0</v>
      </c>
      <c r="BL34" s="126">
        <f t="shared" si="148"/>
        <v>0</v>
      </c>
      <c r="BM34" s="126">
        <f t="shared" si="148"/>
        <v>0</v>
      </c>
      <c r="BN34" s="126">
        <f t="shared" si="148"/>
        <v>0</v>
      </c>
      <c r="BO34" s="161">
        <f t="shared" ref="BO34:BO39" si="149">SUM(BJ34:BN34)</f>
        <v>0</v>
      </c>
      <c r="BP34" s="126">
        <f t="shared" ref="BP34:BP39" si="150">SUM(CJ34,CT34,BZ34)</f>
        <v>0</v>
      </c>
      <c r="BQ34" s="126">
        <f t="shared" ref="BQ34:BQ39" si="151">SUM(CK34,CU34,CA34)</f>
        <v>0</v>
      </c>
      <c r="BR34" s="163">
        <f t="shared" ref="BR34:BR39" si="152">SUM(CL34,CV34,CB34)</f>
        <v>0</v>
      </c>
      <c r="BS34" s="160"/>
      <c r="BT34" s="125"/>
      <c r="BU34" s="126"/>
      <c r="BV34" s="126"/>
      <c r="BW34" s="126"/>
      <c r="BX34" s="126"/>
      <c r="BY34" s="124">
        <f>+BU34+BV34+BT34+BW34+BX34</f>
        <v>0</v>
      </c>
      <c r="BZ34" s="126">
        <f>BY34-CA34-CB34</f>
        <v>0</v>
      </c>
      <c r="CA34" s="126"/>
      <c r="CB34" s="163"/>
      <c r="CC34" s="160"/>
      <c r="CD34" s="125"/>
      <c r="CE34" s="126"/>
      <c r="CF34" s="126"/>
      <c r="CG34" s="126"/>
      <c r="CH34" s="126"/>
      <c r="CI34" s="124">
        <f t="shared" ref="CI34:CI39" si="153">+CE34+CF34+CD34+CG34+CH34</f>
        <v>0</v>
      </c>
      <c r="CJ34" s="126">
        <f>CI34-CK34-CL34</f>
        <v>0</v>
      </c>
      <c r="CK34" s="126"/>
      <c r="CL34" s="163"/>
      <c r="CM34" s="160"/>
      <c r="CN34" s="125"/>
      <c r="CO34" s="126"/>
      <c r="CP34" s="126"/>
      <c r="CQ34" s="126"/>
      <c r="CR34" s="126"/>
      <c r="CS34" s="124">
        <f>SUM(CN34:CP34)+CQ34+CR34</f>
        <v>0</v>
      </c>
      <c r="CT34" s="126">
        <f>CS34-CU34-CV34</f>
        <v>0</v>
      </c>
      <c r="CU34" s="126"/>
      <c r="CV34" s="163"/>
      <c r="CW34" s="160"/>
      <c r="CX34" s="125"/>
      <c r="CY34" s="126"/>
      <c r="CZ34" s="126"/>
      <c r="DA34" s="126"/>
      <c r="DB34" s="126"/>
      <c r="DC34" s="124">
        <f>+CY34+CZ34+CX34+DA34+DB34</f>
        <v>0</v>
      </c>
      <c r="DD34" s="126">
        <f>DC34-DE34-DF34</f>
        <v>0</v>
      </c>
      <c r="DE34" s="126"/>
      <c r="DF34" s="163"/>
      <c r="DG34" s="4"/>
      <c r="DH34" s="4"/>
      <c r="DI34" s="4"/>
      <c r="DJ34" s="4"/>
      <c r="DK34" s="4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</row>
    <row r="35" spans="1:156" s="1" customFormat="1" x14ac:dyDescent="0.2">
      <c r="A35" s="69"/>
      <c r="B35" s="70" t="s">
        <v>70</v>
      </c>
      <c r="C35" s="71" t="s">
        <v>30</v>
      </c>
      <c r="D35" s="160">
        <v>0</v>
      </c>
      <c r="E35" s="125">
        <f t="shared" ref="E35:E38" si="154">SUM(O35,Y35,AI35,AR35,AZ35,BT35,CD35,CN35)+CX35</f>
        <v>0</v>
      </c>
      <c r="F35" s="161">
        <f t="shared" si="146"/>
        <v>0</v>
      </c>
      <c r="G35" s="161">
        <f t="shared" si="146"/>
        <v>0</v>
      </c>
      <c r="H35" s="161">
        <f t="shared" si="146"/>
        <v>0</v>
      </c>
      <c r="I35" s="161">
        <f t="shared" si="146"/>
        <v>0</v>
      </c>
      <c r="J35" s="161">
        <f t="shared" si="146"/>
        <v>0</v>
      </c>
      <c r="K35" s="161">
        <f t="shared" si="146"/>
        <v>0</v>
      </c>
      <c r="L35" s="161">
        <f t="shared" si="25"/>
        <v>0</v>
      </c>
      <c r="M35" s="162">
        <f t="shared" si="14"/>
        <v>0</v>
      </c>
      <c r="N35" s="161"/>
      <c r="O35" s="246"/>
      <c r="P35" s="161"/>
      <c r="Q35" s="161"/>
      <c r="R35" s="161"/>
      <c r="S35" s="161"/>
      <c r="T35" s="161"/>
      <c r="U35" s="161">
        <f>+T35-V35</f>
        <v>0</v>
      </c>
      <c r="V35" s="126"/>
      <c r="W35" s="163"/>
      <c r="X35" s="160"/>
      <c r="Y35" s="125"/>
      <c r="Z35" s="126"/>
      <c r="AA35" s="126"/>
      <c r="AB35" s="126"/>
      <c r="AC35" s="126"/>
      <c r="AD35" s="124"/>
      <c r="AE35" s="126">
        <f t="shared" si="56"/>
        <v>0</v>
      </c>
      <c r="AF35" s="126"/>
      <c r="AG35" s="163"/>
      <c r="AH35" s="160"/>
      <c r="AI35" s="125"/>
      <c r="AJ35" s="126"/>
      <c r="AK35" s="126"/>
      <c r="AL35" s="126"/>
      <c r="AM35" s="126"/>
      <c r="AN35" s="124"/>
      <c r="AO35" s="126"/>
      <c r="AP35" s="126"/>
      <c r="AQ35" s="163"/>
      <c r="AR35" s="125"/>
      <c r="AS35" s="126"/>
      <c r="AT35" s="126"/>
      <c r="AU35" s="126"/>
      <c r="AV35" s="126"/>
      <c r="AW35" s="126"/>
      <c r="AX35" s="164"/>
      <c r="AY35" s="160"/>
      <c r="AZ35" s="125"/>
      <c r="BA35" s="126"/>
      <c r="BB35" s="126"/>
      <c r="BC35" s="126"/>
      <c r="BD35" s="126"/>
      <c r="BE35" s="124"/>
      <c r="BF35" s="126"/>
      <c r="BG35" s="126"/>
      <c r="BH35" s="163"/>
      <c r="BI35" s="160">
        <v>0</v>
      </c>
      <c r="BJ35" s="125">
        <f t="shared" si="147"/>
        <v>0</v>
      </c>
      <c r="BK35" s="126">
        <f t="shared" si="148"/>
        <v>0</v>
      </c>
      <c r="BL35" s="126">
        <f t="shared" si="148"/>
        <v>0</v>
      </c>
      <c r="BM35" s="126">
        <f t="shared" si="148"/>
        <v>0</v>
      </c>
      <c r="BN35" s="126">
        <f t="shared" si="148"/>
        <v>0</v>
      </c>
      <c r="BO35" s="161">
        <f t="shared" si="149"/>
        <v>0</v>
      </c>
      <c r="BP35" s="126">
        <f t="shared" si="150"/>
        <v>0</v>
      </c>
      <c r="BQ35" s="126">
        <f t="shared" si="151"/>
        <v>0</v>
      </c>
      <c r="BR35" s="163">
        <f t="shared" si="152"/>
        <v>0</v>
      </c>
      <c r="BS35" s="160"/>
      <c r="BT35" s="125"/>
      <c r="BU35" s="126"/>
      <c r="BV35" s="126"/>
      <c r="BW35" s="126"/>
      <c r="BX35" s="126"/>
      <c r="BY35" s="124">
        <f t="shared" ref="BY35:BY39" si="155">+BU35+BV35+BT35+BW35+BX35</f>
        <v>0</v>
      </c>
      <c r="BZ35" s="126"/>
      <c r="CA35" s="126"/>
      <c r="CB35" s="163"/>
      <c r="CC35" s="160"/>
      <c r="CD35" s="125"/>
      <c r="CE35" s="126"/>
      <c r="CF35" s="126"/>
      <c r="CG35" s="126"/>
      <c r="CH35" s="126"/>
      <c r="CI35" s="124">
        <f t="shared" si="153"/>
        <v>0</v>
      </c>
      <c r="CJ35" s="126"/>
      <c r="CK35" s="126"/>
      <c r="CL35" s="163"/>
      <c r="CM35" s="160"/>
      <c r="CN35" s="125"/>
      <c r="CO35" s="126"/>
      <c r="CP35" s="126"/>
      <c r="CQ35" s="126"/>
      <c r="CR35" s="126"/>
      <c r="CS35" s="124">
        <f t="shared" ref="CS35:CS39" si="156">SUM(CN35:CP35)+CQ35+CR35</f>
        <v>0</v>
      </c>
      <c r="CT35" s="126"/>
      <c r="CU35" s="126"/>
      <c r="CV35" s="163"/>
      <c r="CW35" s="160"/>
      <c r="CX35" s="125"/>
      <c r="CY35" s="126"/>
      <c r="CZ35" s="126"/>
      <c r="DA35" s="126"/>
      <c r="DB35" s="126"/>
      <c r="DC35" s="124">
        <f t="shared" ref="DC35:DC39" si="157">+CY35+CZ35+CX35+DA35+DB35</f>
        <v>0</v>
      </c>
      <c r="DD35" s="126"/>
      <c r="DE35" s="126"/>
      <c r="DF35" s="163"/>
      <c r="DG35" s="4"/>
      <c r="DH35" s="4"/>
      <c r="DI35" s="4"/>
      <c r="DJ35" s="4"/>
      <c r="DK35" s="4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</row>
    <row r="36" spans="1:156" s="1" customFormat="1" x14ac:dyDescent="0.2">
      <c r="A36" s="69"/>
      <c r="B36" s="70" t="s">
        <v>71</v>
      </c>
      <c r="C36" s="71" t="s">
        <v>33</v>
      </c>
      <c r="D36" s="160">
        <v>83000000</v>
      </c>
      <c r="E36" s="125">
        <f t="shared" si="154"/>
        <v>0</v>
      </c>
      <c r="F36" s="161">
        <f t="shared" si="146"/>
        <v>0</v>
      </c>
      <c r="G36" s="161">
        <f t="shared" si="146"/>
        <v>0</v>
      </c>
      <c r="H36" s="161">
        <f t="shared" si="146"/>
        <v>0</v>
      </c>
      <c r="I36" s="161">
        <f t="shared" si="146"/>
        <v>0</v>
      </c>
      <c r="J36" s="161">
        <f t="shared" si="146"/>
        <v>0</v>
      </c>
      <c r="K36" s="161">
        <f t="shared" si="146"/>
        <v>0</v>
      </c>
      <c r="L36" s="161">
        <f t="shared" si="25"/>
        <v>0</v>
      </c>
      <c r="M36" s="162">
        <f t="shared" si="14"/>
        <v>0</v>
      </c>
      <c r="N36" s="161">
        <v>83000000</v>
      </c>
      <c r="O36" s="246"/>
      <c r="P36" s="161"/>
      <c r="Q36" s="161"/>
      <c r="R36" s="161"/>
      <c r="S36" s="161"/>
      <c r="T36" s="161"/>
      <c r="U36" s="161">
        <f>+T36-V36</f>
        <v>0</v>
      </c>
      <c r="V36" s="126"/>
      <c r="W36" s="163"/>
      <c r="X36" s="160"/>
      <c r="Y36" s="125"/>
      <c r="Z36" s="126"/>
      <c r="AA36" s="126"/>
      <c r="AB36" s="126"/>
      <c r="AC36" s="126"/>
      <c r="AD36" s="124"/>
      <c r="AE36" s="126">
        <f t="shared" si="56"/>
        <v>0</v>
      </c>
      <c r="AF36" s="126"/>
      <c r="AG36" s="163"/>
      <c r="AH36" s="160"/>
      <c r="AI36" s="125"/>
      <c r="AJ36" s="126"/>
      <c r="AK36" s="126"/>
      <c r="AL36" s="126"/>
      <c r="AM36" s="126"/>
      <c r="AN36" s="124"/>
      <c r="AO36" s="126"/>
      <c r="AP36" s="126"/>
      <c r="AQ36" s="163"/>
      <c r="AR36" s="125"/>
      <c r="AS36" s="126"/>
      <c r="AT36" s="126"/>
      <c r="AU36" s="126"/>
      <c r="AV36" s="126"/>
      <c r="AW36" s="126"/>
      <c r="AX36" s="164"/>
      <c r="AY36" s="160"/>
      <c r="AZ36" s="125"/>
      <c r="BA36" s="126"/>
      <c r="BB36" s="126"/>
      <c r="BC36" s="126"/>
      <c r="BD36" s="126"/>
      <c r="BE36" s="124"/>
      <c r="BF36" s="126"/>
      <c r="BG36" s="126"/>
      <c r="BH36" s="163"/>
      <c r="BI36" s="160">
        <v>0</v>
      </c>
      <c r="BJ36" s="125">
        <f t="shared" si="147"/>
        <v>0</v>
      </c>
      <c r="BK36" s="126">
        <f t="shared" si="148"/>
        <v>0</v>
      </c>
      <c r="BL36" s="126">
        <f t="shared" si="148"/>
        <v>0</v>
      </c>
      <c r="BM36" s="126">
        <f t="shared" si="148"/>
        <v>0</v>
      </c>
      <c r="BN36" s="126">
        <f t="shared" si="148"/>
        <v>0</v>
      </c>
      <c r="BO36" s="161">
        <f t="shared" si="149"/>
        <v>0</v>
      </c>
      <c r="BP36" s="126">
        <f t="shared" si="150"/>
        <v>0</v>
      </c>
      <c r="BQ36" s="126">
        <f t="shared" si="151"/>
        <v>0</v>
      </c>
      <c r="BR36" s="163">
        <f t="shared" si="152"/>
        <v>0</v>
      </c>
      <c r="BS36" s="160"/>
      <c r="BT36" s="125"/>
      <c r="BU36" s="126"/>
      <c r="BV36" s="126"/>
      <c r="BW36" s="126"/>
      <c r="BX36" s="126"/>
      <c r="BY36" s="124">
        <f t="shared" si="155"/>
        <v>0</v>
      </c>
      <c r="BZ36" s="126"/>
      <c r="CA36" s="126"/>
      <c r="CB36" s="163"/>
      <c r="CC36" s="160"/>
      <c r="CD36" s="125"/>
      <c r="CE36" s="126"/>
      <c r="CF36" s="126"/>
      <c r="CG36" s="126"/>
      <c r="CH36" s="126"/>
      <c r="CI36" s="124">
        <f t="shared" si="153"/>
        <v>0</v>
      </c>
      <c r="CJ36" s="126"/>
      <c r="CK36" s="126"/>
      <c r="CL36" s="163"/>
      <c r="CM36" s="160"/>
      <c r="CN36" s="125"/>
      <c r="CO36" s="126"/>
      <c r="CP36" s="126"/>
      <c r="CQ36" s="126"/>
      <c r="CR36" s="126"/>
      <c r="CS36" s="124">
        <f t="shared" si="156"/>
        <v>0</v>
      </c>
      <c r="CT36" s="126"/>
      <c r="CU36" s="126"/>
      <c r="CV36" s="163"/>
      <c r="CW36" s="160"/>
      <c r="CX36" s="125"/>
      <c r="CY36" s="126"/>
      <c r="CZ36" s="126"/>
      <c r="DA36" s="126"/>
      <c r="DB36" s="126"/>
      <c r="DC36" s="124">
        <f t="shared" si="157"/>
        <v>0</v>
      </c>
      <c r="DD36" s="126"/>
      <c r="DE36" s="126"/>
      <c r="DF36" s="163"/>
      <c r="DG36" s="4"/>
      <c r="DH36" s="4"/>
      <c r="DI36" s="4"/>
      <c r="DJ36" s="4"/>
      <c r="DK36" s="4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</row>
    <row r="37" spans="1:156" s="1" customFormat="1" x14ac:dyDescent="0.2">
      <c r="A37" s="69"/>
      <c r="B37" s="70" t="s">
        <v>72</v>
      </c>
      <c r="C37" s="8" t="s">
        <v>100</v>
      </c>
      <c r="D37" s="160">
        <v>10776919</v>
      </c>
      <c r="E37" s="125">
        <f t="shared" si="154"/>
        <v>10528940</v>
      </c>
      <c r="F37" s="161">
        <f t="shared" si="146"/>
        <v>0</v>
      </c>
      <c r="G37" s="161">
        <f t="shared" si="146"/>
        <v>321980</v>
      </c>
      <c r="H37" s="161">
        <f t="shared" si="146"/>
        <v>0</v>
      </c>
      <c r="I37" s="161">
        <f t="shared" si="146"/>
        <v>0</v>
      </c>
      <c r="J37" s="161">
        <f t="shared" si="146"/>
        <v>10850920</v>
      </c>
      <c r="K37" s="161">
        <f t="shared" si="146"/>
        <v>10849822</v>
      </c>
      <c r="L37" s="161">
        <f t="shared" si="25"/>
        <v>1098</v>
      </c>
      <c r="M37" s="162">
        <f t="shared" si="14"/>
        <v>0</v>
      </c>
      <c r="N37" s="161">
        <v>10756374</v>
      </c>
      <c r="O37" s="246">
        <v>10528940</v>
      </c>
      <c r="P37" s="161">
        <v>0</v>
      </c>
      <c r="Q37" s="161">
        <v>300786</v>
      </c>
      <c r="R37" s="161"/>
      <c r="S37" s="161"/>
      <c r="T37" s="161">
        <f t="shared" ref="T37:T38" si="158">SUM(O37:S37)</f>
        <v>10829726</v>
      </c>
      <c r="U37" s="161">
        <f>+T37-V37</f>
        <v>10829233</v>
      </c>
      <c r="V37" s="126">
        <v>493</v>
      </c>
      <c r="W37" s="163"/>
      <c r="X37" s="160">
        <v>11132</v>
      </c>
      <c r="Y37" s="125"/>
      <c r="Z37" s="126">
        <v>0</v>
      </c>
      <c r="AA37" s="126">
        <v>13693</v>
      </c>
      <c r="AB37" s="126"/>
      <c r="AC37" s="126"/>
      <c r="AD37" s="183">
        <f>+Z37+Y37+AA37+AB37+AC37</f>
        <v>13693</v>
      </c>
      <c r="AE37" s="126">
        <f t="shared" si="56"/>
        <v>13693</v>
      </c>
      <c r="AF37" s="126"/>
      <c r="AG37" s="163"/>
      <c r="AH37" s="160">
        <v>3803</v>
      </c>
      <c r="AI37" s="125"/>
      <c r="AJ37" s="126"/>
      <c r="AK37" s="126">
        <v>605</v>
      </c>
      <c r="AL37" s="126"/>
      <c r="AM37" s="126"/>
      <c r="AN37" s="161">
        <f t="shared" ref="AN37:AN39" si="159">+AJ37+AK37+AI37+AL37+AM37</f>
        <v>605</v>
      </c>
      <c r="AO37" s="126">
        <f>AN37-AP37-AQ37</f>
        <v>0</v>
      </c>
      <c r="AP37" s="126">
        <v>605</v>
      </c>
      <c r="AQ37" s="163"/>
      <c r="AR37" s="125"/>
      <c r="AS37" s="126"/>
      <c r="AT37" s="126"/>
      <c r="AU37" s="126"/>
      <c r="AV37" s="126"/>
      <c r="AW37" s="126"/>
      <c r="AX37" s="164"/>
      <c r="AY37" s="160">
        <v>881</v>
      </c>
      <c r="AZ37" s="125"/>
      <c r="BA37" s="126"/>
      <c r="BB37" s="175">
        <v>284</v>
      </c>
      <c r="BC37" s="175"/>
      <c r="BD37" s="175"/>
      <c r="BE37" s="161">
        <f t="shared" ref="BE37:BE39" si="160">+BA37+BB37+AZ37+BC37+BD37</f>
        <v>284</v>
      </c>
      <c r="BF37" s="126">
        <f>BE37-BG37-BH37</f>
        <v>284</v>
      </c>
      <c r="BG37" s="126"/>
      <c r="BH37" s="163"/>
      <c r="BI37" s="160">
        <v>4729</v>
      </c>
      <c r="BJ37" s="125">
        <f t="shared" si="147"/>
        <v>0</v>
      </c>
      <c r="BK37" s="126">
        <f t="shared" si="148"/>
        <v>0</v>
      </c>
      <c r="BL37" s="126">
        <f t="shared" si="148"/>
        <v>4567</v>
      </c>
      <c r="BM37" s="126">
        <f t="shared" si="148"/>
        <v>0</v>
      </c>
      <c r="BN37" s="126">
        <f t="shared" si="148"/>
        <v>0</v>
      </c>
      <c r="BO37" s="161">
        <f t="shared" si="149"/>
        <v>4567</v>
      </c>
      <c r="BP37" s="126">
        <f t="shared" si="150"/>
        <v>4567</v>
      </c>
      <c r="BQ37" s="126">
        <f t="shared" si="151"/>
        <v>0</v>
      </c>
      <c r="BR37" s="163">
        <f t="shared" si="152"/>
        <v>0</v>
      </c>
      <c r="BS37" s="160">
        <v>1635</v>
      </c>
      <c r="BT37" s="125"/>
      <c r="BU37" s="126"/>
      <c r="BV37" s="126">
        <v>1977</v>
      </c>
      <c r="BW37" s="126"/>
      <c r="BX37" s="126"/>
      <c r="BY37" s="124">
        <f t="shared" si="155"/>
        <v>1977</v>
      </c>
      <c r="BZ37" s="126">
        <f>BY37-CA37-CB37</f>
        <v>1977</v>
      </c>
      <c r="CA37" s="126"/>
      <c r="CB37" s="163"/>
      <c r="CC37" s="160">
        <v>2415</v>
      </c>
      <c r="CD37" s="125"/>
      <c r="CE37" s="126"/>
      <c r="CF37" s="126">
        <v>1934</v>
      </c>
      <c r="CG37" s="175"/>
      <c r="CH37" s="175"/>
      <c r="CI37" s="124">
        <f t="shared" si="153"/>
        <v>1934</v>
      </c>
      <c r="CJ37" s="126">
        <f>CI37-CK37-CL37</f>
        <v>1934</v>
      </c>
      <c r="CK37" s="126"/>
      <c r="CL37" s="163"/>
      <c r="CM37" s="160">
        <v>679</v>
      </c>
      <c r="CN37" s="125"/>
      <c r="CO37" s="175"/>
      <c r="CP37" s="175">
        <v>656</v>
      </c>
      <c r="CQ37" s="175"/>
      <c r="CR37" s="175"/>
      <c r="CS37" s="124">
        <f t="shared" si="156"/>
        <v>656</v>
      </c>
      <c r="CT37" s="126">
        <f>CS37-CU37-CV37</f>
        <v>656</v>
      </c>
      <c r="CU37" s="126"/>
      <c r="CV37" s="163"/>
      <c r="CW37" s="160"/>
      <c r="CX37" s="125"/>
      <c r="CY37" s="126"/>
      <c r="CZ37" s="126">
        <v>2045</v>
      </c>
      <c r="DA37" s="175"/>
      <c r="DB37" s="175"/>
      <c r="DC37" s="124">
        <f t="shared" si="157"/>
        <v>2045</v>
      </c>
      <c r="DD37" s="126">
        <f>DC37-DE37-DF37</f>
        <v>2045</v>
      </c>
      <c r="DE37" s="126"/>
      <c r="DF37" s="163"/>
      <c r="DG37" s="4"/>
      <c r="DH37" s="4"/>
      <c r="DI37" s="4"/>
      <c r="DJ37" s="4"/>
      <c r="DK37" s="4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</row>
    <row r="38" spans="1:156" s="1" customFormat="1" x14ac:dyDescent="0.2">
      <c r="A38" s="69"/>
      <c r="B38" s="70" t="s">
        <v>73</v>
      </c>
      <c r="C38" s="71" t="s">
        <v>83</v>
      </c>
      <c r="D38" s="160">
        <v>2603841</v>
      </c>
      <c r="E38" s="125">
        <f t="shared" si="154"/>
        <v>0</v>
      </c>
      <c r="F38" s="161">
        <f t="shared" si="146"/>
        <v>0</v>
      </c>
      <c r="G38" s="161">
        <f t="shared" si="146"/>
        <v>1979985</v>
      </c>
      <c r="H38" s="161">
        <f t="shared" si="146"/>
        <v>0</v>
      </c>
      <c r="I38" s="161">
        <f t="shared" si="146"/>
        <v>0</v>
      </c>
      <c r="J38" s="161">
        <f t="shared" si="146"/>
        <v>1979985</v>
      </c>
      <c r="K38" s="161">
        <f t="shared" si="146"/>
        <v>1979985</v>
      </c>
      <c r="L38" s="161">
        <f t="shared" si="25"/>
        <v>0</v>
      </c>
      <c r="M38" s="162">
        <f t="shared" si="14"/>
        <v>0</v>
      </c>
      <c r="N38" s="161">
        <v>2603841</v>
      </c>
      <c r="O38" s="246"/>
      <c r="P38" s="161">
        <v>0</v>
      </c>
      <c r="Q38" s="161">
        <v>1979985</v>
      </c>
      <c r="R38" s="161"/>
      <c r="S38" s="161"/>
      <c r="T38" s="161">
        <f t="shared" si="158"/>
        <v>1979985</v>
      </c>
      <c r="U38" s="161">
        <f>+T38-V38</f>
        <v>1979985</v>
      </c>
      <c r="V38" s="126"/>
      <c r="W38" s="163"/>
      <c r="X38" s="160"/>
      <c r="Y38" s="125"/>
      <c r="Z38" s="126"/>
      <c r="AA38" s="126"/>
      <c r="AB38" s="126"/>
      <c r="AC38" s="126"/>
      <c r="AD38" s="124"/>
      <c r="AE38" s="126">
        <f t="shared" si="56"/>
        <v>0</v>
      </c>
      <c r="AF38" s="126"/>
      <c r="AG38" s="163"/>
      <c r="AH38" s="160"/>
      <c r="AI38" s="125"/>
      <c r="AJ38" s="126"/>
      <c r="AK38" s="126"/>
      <c r="AL38" s="126"/>
      <c r="AM38" s="126"/>
      <c r="AN38" s="124"/>
      <c r="AO38" s="126"/>
      <c r="AP38" s="126"/>
      <c r="AQ38" s="163"/>
      <c r="AR38" s="125"/>
      <c r="AS38" s="126"/>
      <c r="AT38" s="126"/>
      <c r="AU38" s="126"/>
      <c r="AV38" s="126"/>
      <c r="AW38" s="126"/>
      <c r="AX38" s="164"/>
      <c r="AY38" s="160"/>
      <c r="AZ38" s="125"/>
      <c r="BA38" s="126"/>
      <c r="BB38" s="126"/>
      <c r="BC38" s="126"/>
      <c r="BD38" s="126"/>
      <c r="BE38" s="124"/>
      <c r="BF38" s="126"/>
      <c r="BG38" s="126"/>
      <c r="BH38" s="163"/>
      <c r="BI38" s="160">
        <v>0</v>
      </c>
      <c r="BJ38" s="125">
        <f t="shared" si="147"/>
        <v>0</v>
      </c>
      <c r="BK38" s="126">
        <f t="shared" si="148"/>
        <v>0</v>
      </c>
      <c r="BL38" s="126">
        <f t="shared" si="148"/>
        <v>0</v>
      </c>
      <c r="BM38" s="126">
        <f t="shared" si="148"/>
        <v>0</v>
      </c>
      <c r="BN38" s="126">
        <f t="shared" si="148"/>
        <v>0</v>
      </c>
      <c r="BO38" s="161">
        <f t="shared" si="149"/>
        <v>0</v>
      </c>
      <c r="BP38" s="126">
        <f t="shared" si="150"/>
        <v>0</v>
      </c>
      <c r="BQ38" s="126">
        <f t="shared" si="151"/>
        <v>0</v>
      </c>
      <c r="BR38" s="163">
        <f t="shared" si="152"/>
        <v>0</v>
      </c>
      <c r="BS38" s="160"/>
      <c r="BT38" s="125"/>
      <c r="BU38" s="126"/>
      <c r="BV38" s="126"/>
      <c r="BW38" s="126"/>
      <c r="BX38" s="126"/>
      <c r="BY38" s="124">
        <f t="shared" si="155"/>
        <v>0</v>
      </c>
      <c r="BZ38" s="126">
        <f>BY38-CA38-CB38</f>
        <v>0</v>
      </c>
      <c r="CA38" s="126"/>
      <c r="CB38" s="163"/>
      <c r="CC38" s="160"/>
      <c r="CD38" s="125"/>
      <c r="CE38" s="126"/>
      <c r="CF38" s="126"/>
      <c r="CG38" s="126"/>
      <c r="CH38" s="126"/>
      <c r="CI38" s="124">
        <f t="shared" si="153"/>
        <v>0</v>
      </c>
      <c r="CJ38" s="126"/>
      <c r="CK38" s="126"/>
      <c r="CL38" s="163"/>
      <c r="CM38" s="160"/>
      <c r="CN38" s="125"/>
      <c r="CO38" s="126"/>
      <c r="CP38" s="126"/>
      <c r="CQ38" s="126"/>
      <c r="CR38" s="126"/>
      <c r="CS38" s="124">
        <f t="shared" si="156"/>
        <v>0</v>
      </c>
      <c r="CT38" s="126"/>
      <c r="CU38" s="126"/>
      <c r="CV38" s="163"/>
      <c r="CW38" s="160"/>
      <c r="CX38" s="125"/>
      <c r="CY38" s="126"/>
      <c r="CZ38" s="126"/>
      <c r="DA38" s="126"/>
      <c r="DB38" s="126"/>
      <c r="DC38" s="124">
        <f t="shared" si="157"/>
        <v>0</v>
      </c>
      <c r="DD38" s="126"/>
      <c r="DE38" s="126"/>
      <c r="DF38" s="163"/>
      <c r="DG38" s="4"/>
      <c r="DH38" s="4"/>
      <c r="DI38" s="4"/>
      <c r="DJ38" s="4"/>
      <c r="DK38" s="4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</row>
    <row r="39" spans="1:156" s="1" customFormat="1" x14ac:dyDescent="0.2">
      <c r="A39" s="69"/>
      <c r="B39" s="70" t="s">
        <v>74</v>
      </c>
      <c r="C39" s="71" t="s">
        <v>39</v>
      </c>
      <c r="D39" s="160">
        <v>18446688</v>
      </c>
      <c r="E39" s="125">
        <f>SUM(O39,Y39,AI39,AR39,AZ39,BT39,CD39,CN39)+CX39</f>
        <v>20641257</v>
      </c>
      <c r="F39" s="161">
        <f>+P39+Z39+AJ39+BA39+BK39+CY39</f>
        <v>0</v>
      </c>
      <c r="G39" s="161">
        <f>+Q39+AA39+AK39+BB39+BL39+CZ39</f>
        <v>945027</v>
      </c>
      <c r="H39" s="161">
        <f>+R39+AB39+AL39+BC39+BM39+DA39</f>
        <v>0</v>
      </c>
      <c r="I39" s="161"/>
      <c r="J39" s="161">
        <f>+T39+AD39+AN39+BE39+BO39+DC39</f>
        <v>21586284</v>
      </c>
      <c r="K39" s="161">
        <f>+U39+AE39+AO39+BF39+BP39+DD39</f>
        <v>16785899</v>
      </c>
      <c r="L39" s="161">
        <f>+V39+AF39+AP39+BG39+BQ39+DE39</f>
        <v>4796605</v>
      </c>
      <c r="M39" s="161">
        <f>+W39+AG39+AQ39+BH39+BR39+DF39</f>
        <v>3780</v>
      </c>
      <c r="N39" s="251"/>
      <c r="O39" s="125"/>
      <c r="P39" s="161"/>
      <c r="Q39" s="161"/>
      <c r="R39" s="161"/>
      <c r="S39" s="161"/>
      <c r="T39" s="161"/>
      <c r="U39" s="161"/>
      <c r="V39" s="126"/>
      <c r="W39" s="163"/>
      <c r="X39" s="160">
        <v>5505331</v>
      </c>
      <c r="Y39" s="246">
        <v>6427206</v>
      </c>
      <c r="Z39" s="126">
        <v>0</v>
      </c>
      <c r="AA39" s="126">
        <v>349099</v>
      </c>
      <c r="AB39" s="126"/>
      <c r="AC39" s="126"/>
      <c r="AD39" s="183">
        <f>+Z39+Y39+AA39+AB39+AC39</f>
        <v>6776305</v>
      </c>
      <c r="AE39" s="126">
        <f t="shared" si="56"/>
        <v>6367442</v>
      </c>
      <c r="AF39" s="230">
        <v>405083</v>
      </c>
      <c r="AG39" s="163">
        <v>3780</v>
      </c>
      <c r="AH39" s="160">
        <v>1909571</v>
      </c>
      <c r="AI39" s="246">
        <v>2427323</v>
      </c>
      <c r="AJ39" s="126"/>
      <c r="AK39" s="126">
        <v>135896</v>
      </c>
      <c r="AL39" s="126"/>
      <c r="AM39" s="126"/>
      <c r="AN39" s="161">
        <f t="shared" si="159"/>
        <v>2563219</v>
      </c>
      <c r="AO39" s="126">
        <f>+AN39-AP39</f>
        <v>240785</v>
      </c>
      <c r="AP39" s="230">
        <v>2322434</v>
      </c>
      <c r="AQ39" s="163"/>
      <c r="AR39" s="125"/>
      <c r="AS39" s="126"/>
      <c r="AT39" s="126"/>
      <c r="AU39" s="126"/>
      <c r="AV39" s="126"/>
      <c r="AW39" s="126"/>
      <c r="AX39" s="164"/>
      <c r="AY39" s="160">
        <v>623359</v>
      </c>
      <c r="AZ39" s="246">
        <v>818648</v>
      </c>
      <c r="BA39" s="126"/>
      <c r="BB39" s="126">
        <v>42255</v>
      </c>
      <c r="BC39" s="126"/>
      <c r="BD39" s="126"/>
      <c r="BE39" s="161">
        <f t="shared" si="160"/>
        <v>860903</v>
      </c>
      <c r="BF39" s="126">
        <f>BE39-BG39-BH39</f>
        <v>803537</v>
      </c>
      <c r="BG39" s="230">
        <v>57366</v>
      </c>
      <c r="BH39" s="163"/>
      <c r="BI39" s="160">
        <v>4905419</v>
      </c>
      <c r="BJ39" s="125">
        <f t="shared" si="147"/>
        <v>5089395</v>
      </c>
      <c r="BK39" s="126">
        <f t="shared" si="148"/>
        <v>0</v>
      </c>
      <c r="BL39" s="126">
        <f t="shared" si="148"/>
        <v>308778</v>
      </c>
      <c r="BM39" s="126">
        <f t="shared" si="148"/>
        <v>0</v>
      </c>
      <c r="BN39" s="126">
        <f t="shared" si="148"/>
        <v>0</v>
      </c>
      <c r="BO39" s="161">
        <f t="shared" si="149"/>
        <v>5398173</v>
      </c>
      <c r="BP39" s="126">
        <f t="shared" si="150"/>
        <v>4602189</v>
      </c>
      <c r="BQ39" s="126">
        <f t="shared" si="151"/>
        <v>795984</v>
      </c>
      <c r="BR39" s="163">
        <f t="shared" si="152"/>
        <v>0</v>
      </c>
      <c r="BS39" s="160">
        <v>3057019</v>
      </c>
      <c r="BT39" s="246">
        <v>3311213</v>
      </c>
      <c r="BU39" s="126"/>
      <c r="BV39" s="126">
        <v>104877</v>
      </c>
      <c r="BW39" s="126"/>
      <c r="BX39" s="126"/>
      <c r="BY39" s="124">
        <f t="shared" si="155"/>
        <v>3416090</v>
      </c>
      <c r="BZ39" s="126">
        <f>BY39-CA39-CB39</f>
        <v>3041574</v>
      </c>
      <c r="CA39" s="230">
        <v>374516</v>
      </c>
      <c r="CB39" s="163"/>
      <c r="CC39" s="160">
        <v>795941</v>
      </c>
      <c r="CD39" s="246">
        <v>690382</v>
      </c>
      <c r="CE39" s="126"/>
      <c r="CF39" s="126">
        <v>86381</v>
      </c>
      <c r="CG39" s="126"/>
      <c r="CH39" s="126"/>
      <c r="CI39" s="124">
        <f t="shared" si="153"/>
        <v>776763</v>
      </c>
      <c r="CJ39" s="126">
        <f>CI39-CK39-CL39</f>
        <v>632248</v>
      </c>
      <c r="CK39" s="230">
        <v>144515</v>
      </c>
      <c r="CL39" s="163"/>
      <c r="CM39" s="160">
        <v>1052459</v>
      </c>
      <c r="CN39" s="246">
        <v>1087800</v>
      </c>
      <c r="CO39" s="126"/>
      <c r="CP39" s="126">
        <v>117520</v>
      </c>
      <c r="CQ39" s="126"/>
      <c r="CR39" s="126"/>
      <c r="CS39" s="124">
        <f t="shared" si="156"/>
        <v>1205320</v>
      </c>
      <c r="CT39" s="126">
        <f>CS39-CU39-CV39</f>
        <v>928367</v>
      </c>
      <c r="CU39" s="230">
        <v>276953</v>
      </c>
      <c r="CV39" s="163"/>
      <c r="CW39" s="160">
        <v>5503008</v>
      </c>
      <c r="CX39" s="246">
        <v>5878685</v>
      </c>
      <c r="CY39" s="126"/>
      <c r="CZ39" s="126">
        <v>108999</v>
      </c>
      <c r="DA39" s="126"/>
      <c r="DB39" s="126"/>
      <c r="DC39" s="124">
        <f t="shared" si="157"/>
        <v>5987684</v>
      </c>
      <c r="DD39" s="126">
        <f>DC39-DE39-DF39</f>
        <v>4771946</v>
      </c>
      <c r="DE39" s="230">
        <v>1215738</v>
      </c>
      <c r="DF39" s="163"/>
      <c r="DG39" s="4"/>
      <c r="DH39" s="4"/>
      <c r="DI39" s="4"/>
      <c r="DJ39" s="4"/>
      <c r="DK39" s="4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</row>
    <row r="40" spans="1:156" s="89" customFormat="1" ht="23.25" customHeight="1" x14ac:dyDescent="0.2">
      <c r="A40" s="79" t="s">
        <v>31</v>
      </c>
      <c r="B40" s="114"/>
      <c r="C40" s="81"/>
      <c r="D40" s="179">
        <v>96380760</v>
      </c>
      <c r="E40" s="135">
        <f>SUM(E34:E38)</f>
        <v>12528940</v>
      </c>
      <c r="F40" s="135">
        <f>SUM(F34:F38)</f>
        <v>0</v>
      </c>
      <c r="G40" s="135">
        <f>SUM(G34:G38)</f>
        <v>2301965</v>
      </c>
      <c r="H40" s="135">
        <f>SUM(H34:H38)</f>
        <v>0</v>
      </c>
      <c r="I40" s="136">
        <f>+I37+I34+I35+I36</f>
        <v>0</v>
      </c>
      <c r="J40" s="135">
        <f>SUM(J34:J38)</f>
        <v>14830905</v>
      </c>
      <c r="K40" s="135">
        <f>SUM(K34:K38)</f>
        <v>12829807</v>
      </c>
      <c r="L40" s="135">
        <f>SUM(L34:L38)</f>
        <v>2001098</v>
      </c>
      <c r="M40" s="184">
        <f>SUM(M34:M38)</f>
        <v>0</v>
      </c>
      <c r="N40" s="135">
        <v>96360215</v>
      </c>
      <c r="O40" s="135">
        <f>SUM(O34:O39)</f>
        <v>12528940</v>
      </c>
      <c r="P40" s="136">
        <f t="shared" ref="P40:W40" si="161">SUM(P34:P39)</f>
        <v>0</v>
      </c>
      <c r="Q40" s="136">
        <f t="shared" si="161"/>
        <v>2280771</v>
      </c>
      <c r="R40" s="136">
        <f t="shared" si="161"/>
        <v>0</v>
      </c>
      <c r="S40" s="136">
        <f t="shared" ref="S40" si="162">SUM(S34:S39)</f>
        <v>0</v>
      </c>
      <c r="T40" s="136">
        <f>SUM(O40:S40)</f>
        <v>14809711</v>
      </c>
      <c r="U40" s="136">
        <f t="shared" si="161"/>
        <v>12809218</v>
      </c>
      <c r="V40" s="136">
        <f t="shared" si="161"/>
        <v>2000493</v>
      </c>
      <c r="W40" s="180">
        <f t="shared" si="161"/>
        <v>0</v>
      </c>
      <c r="X40" s="179">
        <v>5516463</v>
      </c>
      <c r="Y40" s="135">
        <f t="shared" ref="Y40:AF40" si="163">SUM(Y34:Y39)</f>
        <v>6427206</v>
      </c>
      <c r="Z40" s="136">
        <f t="shared" si="163"/>
        <v>0</v>
      </c>
      <c r="AA40" s="136">
        <f>SUM(AA34:AA39)</f>
        <v>362792</v>
      </c>
      <c r="AB40" s="136">
        <f>SUM(AB34:AB39)</f>
        <v>0</v>
      </c>
      <c r="AC40" s="136">
        <f>SUM(AC34:AC39)</f>
        <v>0</v>
      </c>
      <c r="AD40" s="136">
        <f>+Z40+Y40+AA40+AB40+AC40</f>
        <v>6789998</v>
      </c>
      <c r="AE40" s="136">
        <f t="shared" si="56"/>
        <v>6381135</v>
      </c>
      <c r="AF40" s="136">
        <f t="shared" si="163"/>
        <v>405083</v>
      </c>
      <c r="AG40" s="180">
        <f>SUM(AG34:AG39)</f>
        <v>3780</v>
      </c>
      <c r="AH40" s="179">
        <v>1913374</v>
      </c>
      <c r="AI40" s="135">
        <f t="shared" ref="AI40:AP40" si="164">SUM(AI34:AI39)</f>
        <v>2427323</v>
      </c>
      <c r="AJ40" s="136">
        <f t="shared" si="164"/>
        <v>0</v>
      </c>
      <c r="AK40" s="136">
        <f t="shared" si="164"/>
        <v>136501</v>
      </c>
      <c r="AL40" s="136">
        <f t="shared" si="164"/>
        <v>0</v>
      </c>
      <c r="AM40" s="136">
        <f t="shared" ref="AM40" si="165">SUM(AM34:AM39)</f>
        <v>0</v>
      </c>
      <c r="AN40" s="136">
        <f>+AJ40+AK40+AI40+AL40+AM40</f>
        <v>2563824</v>
      </c>
      <c r="AO40" s="136">
        <f>SUM(AO34:AO39)</f>
        <v>240785</v>
      </c>
      <c r="AP40" s="136">
        <f t="shared" si="164"/>
        <v>2323039</v>
      </c>
      <c r="AQ40" s="180">
        <f>SUM(AQ34:AQ39)</f>
        <v>0</v>
      </c>
      <c r="AR40" s="135"/>
      <c r="AS40" s="136"/>
      <c r="AT40" s="136"/>
      <c r="AU40" s="136"/>
      <c r="AV40" s="136"/>
      <c r="AW40" s="136"/>
      <c r="AX40" s="181"/>
      <c r="AY40" s="179">
        <v>624240</v>
      </c>
      <c r="AZ40" s="135">
        <f t="shared" ref="AZ40:BG40" si="166">SUM(AZ34:AZ39)</f>
        <v>818648</v>
      </c>
      <c r="BA40" s="136">
        <f t="shared" si="166"/>
        <v>0</v>
      </c>
      <c r="BB40" s="136">
        <f t="shared" si="166"/>
        <v>42539</v>
      </c>
      <c r="BC40" s="136">
        <f t="shared" si="166"/>
        <v>0</v>
      </c>
      <c r="BD40" s="136">
        <f t="shared" ref="BD40" si="167">SUM(BD34:BD39)</f>
        <v>0</v>
      </c>
      <c r="BE40" s="136">
        <f>+BA40+BB40+AZ40+BC40+BD40</f>
        <v>861187</v>
      </c>
      <c r="BF40" s="136">
        <f>SUM(BF34:BF39)</f>
        <v>803821</v>
      </c>
      <c r="BG40" s="136">
        <f t="shared" si="166"/>
        <v>57366</v>
      </c>
      <c r="BH40" s="180">
        <f>SUM(BH34:BH39)</f>
        <v>0</v>
      </c>
      <c r="BI40" s="179">
        <v>4910148</v>
      </c>
      <c r="BJ40" s="135">
        <f t="shared" ref="BJ40:CA40" si="168">SUM(BJ34:BJ39)</f>
        <v>5089395</v>
      </c>
      <c r="BK40" s="136">
        <f t="shared" si="168"/>
        <v>0</v>
      </c>
      <c r="BL40" s="136">
        <f t="shared" ref="BL40:BN41" si="169">SUM(CF40,CP40,BV40)</f>
        <v>313345</v>
      </c>
      <c r="BM40" s="136">
        <f t="shared" si="169"/>
        <v>0</v>
      </c>
      <c r="BN40" s="136">
        <f t="shared" si="169"/>
        <v>0</v>
      </c>
      <c r="BO40" s="136">
        <f>SUM(BJ40:BN40)</f>
        <v>5402740</v>
      </c>
      <c r="BP40" s="136">
        <f>SUM(BP34:BP39)</f>
        <v>4606756</v>
      </c>
      <c r="BQ40" s="136">
        <f>SUM(BQ34:BQ39)</f>
        <v>795984</v>
      </c>
      <c r="BR40" s="180">
        <f t="shared" si="168"/>
        <v>0</v>
      </c>
      <c r="BS40" s="179">
        <v>3058654</v>
      </c>
      <c r="BT40" s="135">
        <f t="shared" si="168"/>
        <v>3311213</v>
      </c>
      <c r="BU40" s="136">
        <f t="shared" si="168"/>
        <v>0</v>
      </c>
      <c r="BV40" s="136">
        <f t="shared" si="168"/>
        <v>106854</v>
      </c>
      <c r="BW40" s="136">
        <f t="shared" si="168"/>
        <v>0</v>
      </c>
      <c r="BX40" s="181">
        <f t="shared" ref="BX40" si="170">SUM(BX34:BX39)</f>
        <v>0</v>
      </c>
      <c r="BY40" s="136">
        <f>+BU40+BV40+BT40+BW40+BX40</f>
        <v>3418067</v>
      </c>
      <c r="BZ40" s="136">
        <f>SUM(BZ34:BZ39)</f>
        <v>3043551</v>
      </c>
      <c r="CA40" s="136">
        <f t="shared" si="168"/>
        <v>374516</v>
      </c>
      <c r="CB40" s="180">
        <f>SUM(CB34:CB39)</f>
        <v>0</v>
      </c>
      <c r="CC40" s="179">
        <v>798356</v>
      </c>
      <c r="CD40" s="135">
        <f t="shared" ref="CD40:CK40" si="171">SUM(CD34:CD39)</f>
        <v>690382</v>
      </c>
      <c r="CE40" s="136">
        <f t="shared" si="171"/>
        <v>0</v>
      </c>
      <c r="CF40" s="136">
        <f t="shared" si="171"/>
        <v>88315</v>
      </c>
      <c r="CG40" s="136">
        <f t="shared" si="171"/>
        <v>0</v>
      </c>
      <c r="CH40" s="136">
        <f t="shared" ref="CH40" si="172">SUM(CH34:CH39)</f>
        <v>0</v>
      </c>
      <c r="CI40" s="136">
        <f>+CE40+CF40+CD40+CG40+CH40</f>
        <v>778697</v>
      </c>
      <c r="CJ40" s="136">
        <f>SUM(CJ34:CJ39)</f>
        <v>634182</v>
      </c>
      <c r="CK40" s="136">
        <f t="shared" si="171"/>
        <v>144515</v>
      </c>
      <c r="CL40" s="180">
        <f>SUM(CL34:CL39)</f>
        <v>0</v>
      </c>
      <c r="CM40" s="179">
        <v>1053138</v>
      </c>
      <c r="CN40" s="135">
        <f t="shared" ref="CN40:CU40" si="173">SUM(CN34:CN39)</f>
        <v>1087800</v>
      </c>
      <c r="CO40" s="136">
        <f t="shared" si="173"/>
        <v>0</v>
      </c>
      <c r="CP40" s="136">
        <f t="shared" si="173"/>
        <v>118176</v>
      </c>
      <c r="CQ40" s="136">
        <f t="shared" si="173"/>
        <v>0</v>
      </c>
      <c r="CR40" s="136">
        <f t="shared" ref="CR40" si="174">SUM(CR34:CR39)</f>
        <v>0</v>
      </c>
      <c r="CS40" s="136">
        <f>SUM(CN40:CP40)+CQ40+CR40</f>
        <v>1205976</v>
      </c>
      <c r="CT40" s="136">
        <f>SUM(CT34:CT39)</f>
        <v>929023</v>
      </c>
      <c r="CU40" s="136">
        <f t="shared" si="173"/>
        <v>276953</v>
      </c>
      <c r="CV40" s="180">
        <f t="shared" ref="CV40:DB40" si="175">SUM(CV34:CV39)</f>
        <v>0</v>
      </c>
      <c r="CW40" s="179">
        <v>5503008</v>
      </c>
      <c r="CX40" s="135">
        <f t="shared" si="175"/>
        <v>5878685</v>
      </c>
      <c r="CY40" s="136">
        <f t="shared" si="175"/>
        <v>0</v>
      </c>
      <c r="CZ40" s="136">
        <f t="shared" si="175"/>
        <v>111044</v>
      </c>
      <c r="DA40" s="136">
        <f t="shared" si="175"/>
        <v>0</v>
      </c>
      <c r="DB40" s="136">
        <f t="shared" si="175"/>
        <v>0</v>
      </c>
      <c r="DC40" s="136">
        <f>+CY40+CZ40+CX40+DA40+DB40</f>
        <v>5989729</v>
      </c>
      <c r="DD40" s="136">
        <f>SUM(DD34:DD39)</f>
        <v>4773991</v>
      </c>
      <c r="DE40" s="136">
        <f>SUM(DE34:DE39)</f>
        <v>1215738</v>
      </c>
      <c r="DF40" s="180">
        <f>SUM(DF34:DF39)</f>
        <v>0</v>
      </c>
      <c r="DG40" s="236"/>
      <c r="DH40" s="236"/>
      <c r="DI40" s="236"/>
      <c r="DJ40" s="236"/>
      <c r="DK40" s="236"/>
      <c r="DL40" s="237"/>
      <c r="DM40" s="237"/>
      <c r="DN40" s="237"/>
      <c r="DO40" s="237"/>
      <c r="DP40" s="237"/>
      <c r="DQ40" s="237"/>
      <c r="DR40" s="237"/>
      <c r="DS40" s="237"/>
      <c r="DT40" s="237"/>
      <c r="DU40" s="237"/>
      <c r="DV40" s="237"/>
      <c r="DW40" s="237"/>
      <c r="DX40" s="237"/>
      <c r="DY40" s="237"/>
      <c r="DZ40" s="237"/>
      <c r="EA40" s="237"/>
      <c r="EB40" s="237"/>
      <c r="EC40" s="237"/>
      <c r="ED40" s="237"/>
      <c r="EE40" s="237"/>
      <c r="EF40" s="237"/>
      <c r="EG40" s="237"/>
      <c r="EH40" s="237"/>
      <c r="EI40" s="237"/>
      <c r="EJ40" s="237"/>
      <c r="EK40" s="237"/>
      <c r="EL40" s="237"/>
      <c r="EM40" s="237"/>
      <c r="EN40" s="237"/>
      <c r="EO40" s="237"/>
      <c r="EP40" s="237"/>
      <c r="EQ40" s="237"/>
      <c r="ER40" s="237"/>
      <c r="ES40" s="237"/>
      <c r="ET40" s="237"/>
      <c r="EU40" s="237"/>
      <c r="EV40" s="237"/>
      <c r="EW40" s="237"/>
      <c r="EX40" s="237"/>
      <c r="EY40" s="237"/>
      <c r="EZ40" s="238"/>
    </row>
    <row r="41" spans="1:156" s="90" customFormat="1" ht="30" customHeight="1" x14ac:dyDescent="0.2">
      <c r="A41" s="352" t="s">
        <v>4</v>
      </c>
      <c r="B41" s="353"/>
      <c r="C41" s="354"/>
      <c r="D41" s="137">
        <v>142160323</v>
      </c>
      <c r="E41" s="137">
        <f>+E40+E32</f>
        <v>55354644</v>
      </c>
      <c r="F41" s="138">
        <f t="shared" ref="F41:M41" si="176">+F40+F32</f>
        <v>0</v>
      </c>
      <c r="G41" s="138">
        <f t="shared" si="176"/>
        <v>5094867</v>
      </c>
      <c r="H41" s="138">
        <f t="shared" si="176"/>
        <v>0</v>
      </c>
      <c r="I41" s="138">
        <f t="shared" ref="I41" si="177">+I40+I32</f>
        <v>0</v>
      </c>
      <c r="J41" s="138">
        <f>+J40+J32</f>
        <v>60449511</v>
      </c>
      <c r="K41" s="138">
        <f>+K40+K32</f>
        <v>48126358</v>
      </c>
      <c r="L41" s="138">
        <f t="shared" si="176"/>
        <v>12313153</v>
      </c>
      <c r="M41" s="186">
        <f t="shared" si="176"/>
        <v>10000</v>
      </c>
      <c r="N41" s="138">
        <v>135762570</v>
      </c>
      <c r="O41" s="137">
        <f>+O40+O32</f>
        <v>48844881</v>
      </c>
      <c r="P41" s="138">
        <f>+P40+P32</f>
        <v>0</v>
      </c>
      <c r="Q41" s="138">
        <f>+Q40+Q32</f>
        <v>5073336</v>
      </c>
      <c r="R41" s="138">
        <f>+R40+R32</f>
        <v>0</v>
      </c>
      <c r="S41" s="138">
        <f>+S40+S32</f>
        <v>0</v>
      </c>
      <c r="T41" s="138">
        <f>SUM(O41:S41)</f>
        <v>53918217</v>
      </c>
      <c r="U41" s="138">
        <f>+T41-V41-W41</f>
        <v>45319154</v>
      </c>
      <c r="V41" s="138">
        <f>V32+V40</f>
        <v>8599063</v>
      </c>
      <c r="W41" s="186">
        <f>W32+W40</f>
        <v>0</v>
      </c>
      <c r="X41" s="185">
        <v>6438239</v>
      </c>
      <c r="Y41" s="137">
        <f t="shared" ref="Y41:AG41" si="178">Y32+Y40</f>
        <v>7440701</v>
      </c>
      <c r="Z41" s="138">
        <f t="shared" si="178"/>
        <v>0</v>
      </c>
      <c r="AA41" s="138">
        <f t="shared" si="178"/>
        <v>360718</v>
      </c>
      <c r="AB41" s="138">
        <f t="shared" si="178"/>
        <v>0</v>
      </c>
      <c r="AC41" s="138">
        <f t="shared" ref="AC41" si="179">AC32+AC40</f>
        <v>0</v>
      </c>
      <c r="AD41" s="138">
        <f>+Z41+Y41+AA41+AB41+AC41</f>
        <v>7801419</v>
      </c>
      <c r="AE41" s="138">
        <f t="shared" si="56"/>
        <v>7380756</v>
      </c>
      <c r="AF41" s="138">
        <f t="shared" si="178"/>
        <v>406883</v>
      </c>
      <c r="AG41" s="186">
        <f t="shared" si="178"/>
        <v>13780</v>
      </c>
      <c r="AH41" s="185">
        <v>6704690</v>
      </c>
      <c r="AI41" s="137">
        <f t="shared" ref="AI41:AQ41" si="180">AI32+AI40</f>
        <v>7190902</v>
      </c>
      <c r="AJ41" s="138">
        <f t="shared" si="180"/>
        <v>0</v>
      </c>
      <c r="AK41" s="138">
        <f t="shared" si="180"/>
        <v>138526</v>
      </c>
      <c r="AL41" s="138">
        <f t="shared" si="180"/>
        <v>0</v>
      </c>
      <c r="AM41" s="138">
        <f t="shared" ref="AM41" si="181">AM32+AM40</f>
        <v>0</v>
      </c>
      <c r="AN41" s="138">
        <f>+AJ41+AK41+AI41+AL41+AM41</f>
        <v>7329428</v>
      </c>
      <c r="AO41" s="138">
        <f t="shared" si="180"/>
        <v>1302204</v>
      </c>
      <c r="AP41" s="138">
        <f t="shared" si="180"/>
        <v>6027224</v>
      </c>
      <c r="AQ41" s="186">
        <f t="shared" si="180"/>
        <v>0</v>
      </c>
      <c r="AR41" s="137"/>
      <c r="AS41" s="138"/>
      <c r="AT41" s="138"/>
      <c r="AU41" s="138"/>
      <c r="AV41" s="138"/>
      <c r="AW41" s="138"/>
      <c r="AX41" s="187"/>
      <c r="AY41" s="185">
        <v>638188</v>
      </c>
      <c r="AZ41" s="137">
        <f t="shared" ref="AZ41:BH41" si="182">AZ32+AZ40</f>
        <v>833648</v>
      </c>
      <c r="BA41" s="138">
        <f t="shared" si="182"/>
        <v>0</v>
      </c>
      <c r="BB41" s="138">
        <f t="shared" si="182"/>
        <v>42539</v>
      </c>
      <c r="BC41" s="138">
        <f t="shared" si="182"/>
        <v>0</v>
      </c>
      <c r="BD41" s="138">
        <f t="shared" ref="BD41" si="183">BD32+BD40</f>
        <v>0</v>
      </c>
      <c r="BE41" s="138">
        <f>+BA41+BB41+AZ41+BC41+BD41</f>
        <v>876187</v>
      </c>
      <c r="BF41" s="138">
        <f>BF32+BF40</f>
        <v>818821</v>
      </c>
      <c r="BG41" s="138">
        <f t="shared" si="182"/>
        <v>57366</v>
      </c>
      <c r="BH41" s="186">
        <f t="shared" si="182"/>
        <v>0</v>
      </c>
      <c r="BI41" s="185">
        <v>5303500</v>
      </c>
      <c r="BJ41" s="137">
        <f t="shared" ref="BJ41:CB41" si="184">BJ32+BJ40</f>
        <v>5502510</v>
      </c>
      <c r="BK41" s="138">
        <f t="shared" si="184"/>
        <v>0</v>
      </c>
      <c r="BL41" s="138">
        <f t="shared" si="169"/>
        <v>313731</v>
      </c>
      <c r="BM41" s="138">
        <f t="shared" si="169"/>
        <v>0</v>
      </c>
      <c r="BN41" s="138">
        <f t="shared" si="169"/>
        <v>0</v>
      </c>
      <c r="BO41" s="138">
        <f>SUM(BJ41:BN41)</f>
        <v>5816241</v>
      </c>
      <c r="BP41" s="138">
        <f>BP32+BP40</f>
        <v>5012757</v>
      </c>
      <c r="BQ41" s="138">
        <f>BQ32+BQ40</f>
        <v>803484</v>
      </c>
      <c r="BR41" s="186">
        <f t="shared" si="184"/>
        <v>0</v>
      </c>
      <c r="BS41" s="185">
        <v>3263504</v>
      </c>
      <c r="BT41" s="137">
        <f t="shared" si="184"/>
        <v>3533776</v>
      </c>
      <c r="BU41" s="138">
        <f t="shared" si="184"/>
        <v>0</v>
      </c>
      <c r="BV41" s="138">
        <f t="shared" si="184"/>
        <v>106854</v>
      </c>
      <c r="BW41" s="138">
        <f t="shared" si="184"/>
        <v>0</v>
      </c>
      <c r="BX41" s="138">
        <f t="shared" ref="BX41" si="185">BX32+BX40</f>
        <v>0</v>
      </c>
      <c r="BY41" s="138">
        <f>+BU41+BV41+BT41+BW41+BX41</f>
        <v>3640630</v>
      </c>
      <c r="BZ41" s="138">
        <f>BZ32+BZ40</f>
        <v>3266114</v>
      </c>
      <c r="CA41" s="138">
        <f t="shared" si="184"/>
        <v>374516</v>
      </c>
      <c r="CB41" s="186">
        <f t="shared" si="184"/>
        <v>0</v>
      </c>
      <c r="CC41" s="185">
        <v>800635</v>
      </c>
      <c r="CD41" s="137">
        <f t="shared" ref="CD41:CL41" si="186">CD32+CD40</f>
        <v>690382</v>
      </c>
      <c r="CE41" s="138">
        <f t="shared" si="186"/>
        <v>0</v>
      </c>
      <c r="CF41" s="138">
        <f t="shared" si="186"/>
        <v>88315</v>
      </c>
      <c r="CG41" s="138">
        <f t="shared" si="186"/>
        <v>0</v>
      </c>
      <c r="CH41" s="138">
        <f t="shared" ref="CH41" si="187">CH32+CH40</f>
        <v>0</v>
      </c>
      <c r="CI41" s="138">
        <f>+CE41+CF41+CD41+CG41+CH41</f>
        <v>778697</v>
      </c>
      <c r="CJ41" s="138">
        <f>CJ32+CJ40</f>
        <v>634182</v>
      </c>
      <c r="CK41" s="138">
        <f t="shared" si="186"/>
        <v>144515</v>
      </c>
      <c r="CL41" s="186">
        <f t="shared" si="186"/>
        <v>0</v>
      </c>
      <c r="CM41" s="185">
        <v>1239861</v>
      </c>
      <c r="CN41" s="137">
        <f t="shared" ref="CN41:CV41" si="188">CN32+CN40</f>
        <v>1278352</v>
      </c>
      <c r="CO41" s="138">
        <f t="shared" si="188"/>
        <v>0</v>
      </c>
      <c r="CP41" s="138">
        <f t="shared" si="188"/>
        <v>118562</v>
      </c>
      <c r="CQ41" s="138">
        <f t="shared" si="188"/>
        <v>0</v>
      </c>
      <c r="CR41" s="138">
        <f t="shared" ref="CR41" si="189">CR32+CR40</f>
        <v>0</v>
      </c>
      <c r="CS41" s="138">
        <f>SUM(CN41:CP41)+CQ41+CR41</f>
        <v>1396914</v>
      </c>
      <c r="CT41" s="138">
        <f>CT32+CT40</f>
        <v>1112461</v>
      </c>
      <c r="CU41" s="138">
        <f t="shared" si="188"/>
        <v>284453</v>
      </c>
      <c r="CV41" s="186">
        <f t="shared" si="188"/>
        <v>0</v>
      </c>
      <c r="CW41" s="185">
        <v>5759324</v>
      </c>
      <c r="CX41" s="137">
        <f>CX32+CX40</f>
        <v>6183259</v>
      </c>
      <c r="CY41" s="138">
        <f>CY32+CY40</f>
        <v>0</v>
      </c>
      <c r="CZ41" s="138">
        <f>CZ32+CZ40</f>
        <v>111044</v>
      </c>
      <c r="DA41" s="138">
        <f>DA32+DA40</f>
        <v>0</v>
      </c>
      <c r="DB41" s="138">
        <f>DB32+DB40</f>
        <v>0</v>
      </c>
      <c r="DC41" s="138">
        <f>+CY41+CZ41+CX41+DA41+DB41</f>
        <v>6294303</v>
      </c>
      <c r="DD41" s="138">
        <f>DD32+DD40</f>
        <v>5078565</v>
      </c>
      <c r="DE41" s="138">
        <f>DE32+DE40</f>
        <v>1215738</v>
      </c>
      <c r="DF41" s="186">
        <f>DF32+DF40</f>
        <v>0</v>
      </c>
      <c r="DG41" s="3"/>
      <c r="DH41" s="3"/>
      <c r="DI41" s="3"/>
      <c r="DJ41" s="3"/>
      <c r="DK41" s="3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11"/>
    </row>
    <row r="42" spans="1:156" s="96" customFormat="1" ht="28.5" customHeight="1" x14ac:dyDescent="0.15">
      <c r="A42" s="341" t="s">
        <v>1</v>
      </c>
      <c r="B42" s="342"/>
      <c r="C42" s="343"/>
      <c r="D42" s="244"/>
      <c r="E42" s="268"/>
      <c r="F42" s="188"/>
      <c r="G42" s="189"/>
      <c r="H42" s="189"/>
      <c r="I42" s="189"/>
      <c r="J42" s="188"/>
      <c r="K42" s="188"/>
      <c r="L42" s="188"/>
      <c r="M42" s="190"/>
      <c r="N42" s="254"/>
      <c r="O42" s="139"/>
      <c r="P42" s="188"/>
      <c r="Q42" s="188"/>
      <c r="R42" s="188"/>
      <c r="S42" s="188"/>
      <c r="T42" s="188"/>
      <c r="U42" s="188"/>
      <c r="V42" s="140"/>
      <c r="W42" s="192"/>
      <c r="X42" s="191"/>
      <c r="Y42" s="139"/>
      <c r="Z42" s="140"/>
      <c r="AA42" s="140"/>
      <c r="AB42" s="140"/>
      <c r="AC42" s="140"/>
      <c r="AD42" s="188"/>
      <c r="AE42" s="193"/>
      <c r="AF42" s="140"/>
      <c r="AG42" s="192"/>
      <c r="AH42" s="191"/>
      <c r="AI42" s="139"/>
      <c r="AJ42" s="140"/>
      <c r="AK42" s="140"/>
      <c r="AL42" s="140"/>
      <c r="AM42" s="140"/>
      <c r="AN42" s="188"/>
      <c r="AO42" s="140"/>
      <c r="AP42" s="140"/>
      <c r="AQ42" s="192"/>
      <c r="AR42" s="139"/>
      <c r="AS42" s="140"/>
      <c r="AT42" s="140"/>
      <c r="AU42" s="140"/>
      <c r="AV42" s="140"/>
      <c r="AW42" s="140"/>
      <c r="AX42" s="194"/>
      <c r="AY42" s="191"/>
      <c r="AZ42" s="139"/>
      <c r="BA42" s="140"/>
      <c r="BB42" s="140"/>
      <c r="BC42" s="140"/>
      <c r="BD42" s="140"/>
      <c r="BE42" s="188"/>
      <c r="BF42" s="140"/>
      <c r="BG42" s="140"/>
      <c r="BH42" s="192"/>
      <c r="BI42" s="191"/>
      <c r="BJ42" s="139"/>
      <c r="BK42" s="140"/>
      <c r="BL42" s="195"/>
      <c r="BM42" s="195"/>
      <c r="BN42" s="195"/>
      <c r="BO42" s="140"/>
      <c r="BP42" s="140"/>
      <c r="BQ42" s="140"/>
      <c r="BR42" s="192"/>
      <c r="BS42" s="191"/>
      <c r="BT42" s="139"/>
      <c r="BU42" s="140"/>
      <c r="BV42" s="140"/>
      <c r="BW42" s="140"/>
      <c r="BX42" s="140"/>
      <c r="BY42" s="188"/>
      <c r="BZ42" s="140"/>
      <c r="CA42" s="140"/>
      <c r="CB42" s="192"/>
      <c r="CC42" s="191"/>
      <c r="CD42" s="139"/>
      <c r="CE42" s="140"/>
      <c r="CF42" s="140"/>
      <c r="CG42" s="140"/>
      <c r="CH42" s="140"/>
      <c r="CI42" s="188"/>
      <c r="CJ42" s="140"/>
      <c r="CK42" s="140"/>
      <c r="CL42" s="192"/>
      <c r="CM42" s="191"/>
      <c r="CN42" s="139"/>
      <c r="CO42" s="140"/>
      <c r="CP42" s="140"/>
      <c r="CQ42" s="140"/>
      <c r="CR42" s="140"/>
      <c r="CS42" s="188"/>
      <c r="CT42" s="140"/>
      <c r="CU42" s="140"/>
      <c r="CV42" s="192"/>
      <c r="CW42" s="191"/>
      <c r="CX42" s="139"/>
      <c r="CY42" s="140"/>
      <c r="CZ42" s="140"/>
      <c r="DA42" s="140"/>
      <c r="DB42" s="140"/>
      <c r="DC42" s="188"/>
      <c r="DD42" s="140"/>
      <c r="DE42" s="140"/>
      <c r="DF42" s="192"/>
      <c r="DG42" s="3"/>
      <c r="DH42" s="3"/>
      <c r="DI42" s="3"/>
      <c r="DJ42" s="3"/>
      <c r="DK42" s="3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31"/>
    </row>
    <row r="43" spans="1:156" s="86" customFormat="1" ht="10.5" x14ac:dyDescent="0.15">
      <c r="A43" s="73" t="s">
        <v>58</v>
      </c>
      <c r="B43" s="355" t="s">
        <v>7</v>
      </c>
      <c r="C43" s="356"/>
      <c r="D43" s="165">
        <v>16486834</v>
      </c>
      <c r="E43" s="127">
        <f t="shared" ref="E43:M43" si="190">+O43+Y43+AI43+AZ43+BJ43+CX43</f>
        <v>17988239</v>
      </c>
      <c r="F43" s="196">
        <f t="shared" si="190"/>
        <v>0</v>
      </c>
      <c r="G43" s="196">
        <f t="shared" si="190"/>
        <v>190150</v>
      </c>
      <c r="H43" s="196">
        <f t="shared" si="190"/>
        <v>0</v>
      </c>
      <c r="I43" s="196">
        <f t="shared" si="190"/>
        <v>0</v>
      </c>
      <c r="J43" s="196">
        <f t="shared" si="190"/>
        <v>18178389</v>
      </c>
      <c r="K43" s="196">
        <f t="shared" si="190"/>
        <v>12055408</v>
      </c>
      <c r="L43" s="128">
        <f t="shared" si="190"/>
        <v>6122981</v>
      </c>
      <c r="M43" s="158">
        <f t="shared" si="190"/>
        <v>0</v>
      </c>
      <c r="N43" s="124">
        <v>307039</v>
      </c>
      <c r="O43" s="249">
        <v>514094</v>
      </c>
      <c r="P43" s="124">
        <v>0</v>
      </c>
      <c r="Q43" s="124">
        <v>8342</v>
      </c>
      <c r="R43" s="124"/>
      <c r="S43" s="124"/>
      <c r="T43" s="124">
        <f>SUM(O43:S43)</f>
        <v>522436</v>
      </c>
      <c r="U43" s="124">
        <f>+T43-V43-W43</f>
        <v>362570</v>
      </c>
      <c r="V43" s="232">
        <v>159866</v>
      </c>
      <c r="W43" s="233"/>
      <c r="X43" s="269">
        <v>3179983</v>
      </c>
      <c r="Y43" s="249">
        <v>3799276</v>
      </c>
      <c r="Z43" s="128">
        <v>0</v>
      </c>
      <c r="AA43" s="128">
        <v>1185</v>
      </c>
      <c r="AB43" s="128"/>
      <c r="AC43" s="128"/>
      <c r="AD43" s="124">
        <f>+Z43+Y43+AA43+AB43+AC43</f>
        <v>3800461</v>
      </c>
      <c r="AE43" s="128">
        <f t="shared" si="56"/>
        <v>3598446</v>
      </c>
      <c r="AF43" s="232">
        <v>202015</v>
      </c>
      <c r="AG43" s="166"/>
      <c r="AH43" s="165">
        <v>4859984</v>
      </c>
      <c r="AI43" s="249">
        <v>4968469</v>
      </c>
      <c r="AJ43" s="128"/>
      <c r="AK43" s="128">
        <v>15964</v>
      </c>
      <c r="AL43" s="128"/>
      <c r="AM43" s="128"/>
      <c r="AN43" s="124">
        <f>+AJ43+AK43+AI43+AL43+AM43</f>
        <v>4984433</v>
      </c>
      <c r="AO43" s="128">
        <f t="shared" ref="AO43:AO53" si="191">AN43-AP43-AQ43</f>
        <v>965202</v>
      </c>
      <c r="AP43" s="232">
        <v>4019231</v>
      </c>
      <c r="AQ43" s="166"/>
      <c r="AR43" s="127"/>
      <c r="AS43" s="128"/>
      <c r="AT43" s="128"/>
      <c r="AU43" s="128"/>
      <c r="AV43" s="128"/>
      <c r="AW43" s="128"/>
      <c r="AX43" s="167"/>
      <c r="AY43" s="165">
        <v>416995</v>
      </c>
      <c r="AZ43" s="249">
        <v>571559</v>
      </c>
      <c r="BA43" s="128"/>
      <c r="BB43" s="128">
        <v>4487</v>
      </c>
      <c r="BC43" s="128"/>
      <c r="BD43" s="128"/>
      <c r="BE43" s="128">
        <f>+BA43+BB43+AZ43+BC43+BD43</f>
        <v>576046</v>
      </c>
      <c r="BF43" s="128">
        <f t="shared" ref="BF43:BF53" si="192">BE43-BG43-BH43</f>
        <v>554999</v>
      </c>
      <c r="BG43" s="232">
        <v>21047</v>
      </c>
      <c r="BH43" s="166"/>
      <c r="BI43" s="165">
        <v>3722393</v>
      </c>
      <c r="BJ43" s="127">
        <f t="shared" ref="BJ43:BN46" si="193">SUM(CD43,CN43,BT43)</f>
        <v>3757387</v>
      </c>
      <c r="BK43" s="128">
        <f t="shared" si="193"/>
        <v>0</v>
      </c>
      <c r="BL43" s="128">
        <f t="shared" si="193"/>
        <v>129638</v>
      </c>
      <c r="BM43" s="128">
        <f t="shared" si="193"/>
        <v>0</v>
      </c>
      <c r="BN43" s="128">
        <f t="shared" si="193"/>
        <v>0</v>
      </c>
      <c r="BO43" s="124">
        <f>SUM(BJ43:BN43)</f>
        <v>3887025</v>
      </c>
      <c r="BP43" s="128">
        <f t="shared" ref="BP43:BR46" si="194">SUM(CJ43,CT43,BZ43)</f>
        <v>3285394</v>
      </c>
      <c r="BQ43" s="128">
        <f t="shared" si="194"/>
        <v>601631</v>
      </c>
      <c r="BR43" s="166">
        <f t="shared" si="194"/>
        <v>0</v>
      </c>
      <c r="BS43" s="165">
        <v>2390798</v>
      </c>
      <c r="BT43" s="249">
        <v>2572651</v>
      </c>
      <c r="BU43" s="128"/>
      <c r="BV43" s="128">
        <v>17107</v>
      </c>
      <c r="BW43" s="128"/>
      <c r="BX43" s="128"/>
      <c r="BY43" s="124">
        <f>+BU43+BV43+BT43+BW43+BX43</f>
        <v>2589758</v>
      </c>
      <c r="BZ43" s="128">
        <f t="shared" ref="BZ43:BZ53" si="195">BY43-CA43-CB43</f>
        <v>2265626</v>
      </c>
      <c r="CA43" s="232">
        <v>324132</v>
      </c>
      <c r="CB43" s="166"/>
      <c r="CC43" s="165">
        <v>662066</v>
      </c>
      <c r="CD43" s="249">
        <v>546826</v>
      </c>
      <c r="CE43" s="128"/>
      <c r="CF43" s="128">
        <v>74673</v>
      </c>
      <c r="CG43" s="128"/>
      <c r="CH43" s="128"/>
      <c r="CI43" s="124">
        <f>+CE43+CF43+CD43+CG43+CH43</f>
        <v>621499</v>
      </c>
      <c r="CJ43" s="128">
        <f t="shared" ref="CJ43:CJ53" si="196">CI43-CK43-CL43</f>
        <v>493799</v>
      </c>
      <c r="CK43" s="232">
        <v>127700</v>
      </c>
      <c r="CL43" s="166"/>
      <c r="CM43" s="165">
        <v>669529</v>
      </c>
      <c r="CN43" s="249">
        <v>637910</v>
      </c>
      <c r="CO43" s="128"/>
      <c r="CP43" s="128">
        <v>37858</v>
      </c>
      <c r="CQ43" s="128"/>
      <c r="CR43" s="128"/>
      <c r="CS43" s="124">
        <f>SUM(CN43:CP43)+CQ43+CR43</f>
        <v>675768</v>
      </c>
      <c r="CT43" s="128">
        <f t="shared" ref="CT43:CT53" si="197">CS43-CU43-CV43</f>
        <v>525969</v>
      </c>
      <c r="CU43" s="232">
        <v>149799</v>
      </c>
      <c r="CV43" s="166"/>
      <c r="CW43" s="165">
        <v>4000440</v>
      </c>
      <c r="CX43" s="249">
        <v>4377454</v>
      </c>
      <c r="CY43" s="128"/>
      <c r="CZ43" s="128">
        <v>30534</v>
      </c>
      <c r="DA43" s="128"/>
      <c r="DB43" s="128"/>
      <c r="DC43" s="128">
        <f>+CY43+CZ43+CX43+DA43+DB43</f>
        <v>4407988</v>
      </c>
      <c r="DD43" s="128">
        <f>DC43-DE43-DF43</f>
        <v>3288797</v>
      </c>
      <c r="DE43" s="232">
        <v>1119191</v>
      </c>
      <c r="DF43" s="166"/>
      <c r="DG43" s="222"/>
      <c r="DH43" s="222"/>
      <c r="DI43" s="222"/>
      <c r="DJ43" s="222"/>
      <c r="DK43" s="222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</row>
    <row r="44" spans="1:156" s="86" customFormat="1" ht="10.5" x14ac:dyDescent="0.15">
      <c r="A44" s="73" t="s">
        <v>59</v>
      </c>
      <c r="B44" s="355" t="s">
        <v>8</v>
      </c>
      <c r="C44" s="356"/>
      <c r="D44" s="165">
        <v>2127401</v>
      </c>
      <c r="E44" s="127">
        <f t="shared" ref="E44:E47" si="198">+O44+Y44+AI44+AZ44+BJ44+CX44</f>
        <v>2412968</v>
      </c>
      <c r="F44" s="196">
        <f t="shared" ref="F44:F62" si="199">+P44+Z44+AJ44+BA44+BK44+CY44</f>
        <v>0</v>
      </c>
      <c r="G44" s="196">
        <f>+Q44+AA44+AK44+BB44+BL44+CZ44</f>
        <v>25358</v>
      </c>
      <c r="H44" s="196">
        <f t="shared" ref="H44:H62" si="200">+R44+AB44+AL44+BC44+BM44+DA44</f>
        <v>0</v>
      </c>
      <c r="I44" s="196">
        <f t="shared" ref="I44:I62" si="201">+S44+AC44+AM44+BD44+BN44+DB44</f>
        <v>0</v>
      </c>
      <c r="J44" s="196">
        <f t="shared" ref="J44:J62" si="202">+T44+AD44+AN44+BE44+BO44+DC44</f>
        <v>2438326</v>
      </c>
      <c r="K44" s="196">
        <f t="shared" ref="K44:K62" si="203">+U44+AE44+AO44+BF44+BP44+DD44</f>
        <v>1684500</v>
      </c>
      <c r="L44" s="128">
        <f t="shared" ref="L44:L62" si="204">+V44+AF44+AP44+BG44+BQ44+DE44</f>
        <v>753826</v>
      </c>
      <c r="M44" s="158">
        <f t="shared" ref="M44:M62" si="205">+W44+AG44+AQ44+BH44+BR44+DF44</f>
        <v>0</v>
      </c>
      <c r="N44" s="124">
        <v>44062</v>
      </c>
      <c r="O44" s="249">
        <v>72285</v>
      </c>
      <c r="P44" s="124">
        <v>0</v>
      </c>
      <c r="Q44" s="124">
        <v>1916</v>
      </c>
      <c r="R44" s="124"/>
      <c r="S44" s="124"/>
      <c r="T44" s="124">
        <f t="shared" ref="T44:T61" si="206">SUM(O44:S44)</f>
        <v>74201</v>
      </c>
      <c r="U44" s="124">
        <f t="shared" ref="U44:U53" si="207">+T44-V44-W44</f>
        <v>51328</v>
      </c>
      <c r="V44" s="232">
        <v>22873</v>
      </c>
      <c r="W44" s="233"/>
      <c r="X44" s="269">
        <v>431781</v>
      </c>
      <c r="Y44" s="249">
        <v>492996</v>
      </c>
      <c r="Z44" s="128">
        <v>0</v>
      </c>
      <c r="AA44" s="128"/>
      <c r="AB44" s="128"/>
      <c r="AC44" s="128"/>
      <c r="AD44" s="124">
        <f t="shared" ref="AD44:AD62" si="208">+Z44+Y44+AA44+AB44+AC44</f>
        <v>492996</v>
      </c>
      <c r="AE44" s="128">
        <f t="shared" si="56"/>
        <v>466830</v>
      </c>
      <c r="AF44" s="232">
        <v>26166</v>
      </c>
      <c r="AG44" s="166"/>
      <c r="AH44" s="165">
        <v>499280</v>
      </c>
      <c r="AI44" s="249">
        <v>606067</v>
      </c>
      <c r="AJ44" s="128"/>
      <c r="AK44" s="128">
        <v>3706</v>
      </c>
      <c r="AL44" s="128"/>
      <c r="AM44" s="128"/>
      <c r="AN44" s="124">
        <f t="shared" ref="AN44:AN62" si="209">+AJ44+AK44+AI44+AL44+AM44</f>
        <v>609773</v>
      </c>
      <c r="AO44" s="128">
        <f t="shared" si="191"/>
        <v>123349</v>
      </c>
      <c r="AP44" s="232">
        <v>486424</v>
      </c>
      <c r="AQ44" s="166"/>
      <c r="AR44" s="127"/>
      <c r="AS44" s="128"/>
      <c r="AT44" s="128"/>
      <c r="AU44" s="128"/>
      <c r="AV44" s="128"/>
      <c r="AW44" s="128"/>
      <c r="AX44" s="167"/>
      <c r="AY44" s="165">
        <v>58169</v>
      </c>
      <c r="AZ44" s="249">
        <v>76950</v>
      </c>
      <c r="BA44" s="128"/>
      <c r="BB44" s="128">
        <v>525</v>
      </c>
      <c r="BC44" s="128"/>
      <c r="BD44" s="128"/>
      <c r="BE44" s="128">
        <f t="shared" ref="BE44:BE62" si="210">+BA44+BB44+AZ44+BC44+BD44</f>
        <v>77475</v>
      </c>
      <c r="BF44" s="128">
        <f t="shared" si="192"/>
        <v>74797</v>
      </c>
      <c r="BG44" s="232">
        <v>2678</v>
      </c>
      <c r="BH44" s="166"/>
      <c r="BI44" s="165">
        <v>532169</v>
      </c>
      <c r="BJ44" s="127">
        <f t="shared" si="193"/>
        <v>529810</v>
      </c>
      <c r="BK44" s="128">
        <f t="shared" si="193"/>
        <v>0</v>
      </c>
      <c r="BL44" s="128">
        <f t="shared" si="193"/>
        <v>16402</v>
      </c>
      <c r="BM44" s="128">
        <f t="shared" si="193"/>
        <v>0</v>
      </c>
      <c r="BN44" s="128">
        <f t="shared" si="193"/>
        <v>0</v>
      </c>
      <c r="BO44" s="124">
        <f t="shared" ref="BO44:BO62" si="211">SUM(BJ44:BN44)</f>
        <v>546212</v>
      </c>
      <c r="BP44" s="128">
        <f t="shared" si="194"/>
        <v>468416</v>
      </c>
      <c r="BQ44" s="128">
        <f t="shared" si="194"/>
        <v>77796</v>
      </c>
      <c r="BR44" s="166">
        <f t="shared" si="194"/>
        <v>0</v>
      </c>
      <c r="BS44" s="165">
        <v>356529</v>
      </c>
      <c r="BT44" s="249">
        <v>368189</v>
      </c>
      <c r="BU44" s="128"/>
      <c r="BV44" s="128">
        <v>2224</v>
      </c>
      <c r="BW44" s="128"/>
      <c r="BX44" s="128"/>
      <c r="BY44" s="124">
        <f t="shared" ref="BY44:BY62" si="212">+BU44+BV44+BT44+BW44+BX44</f>
        <v>370413</v>
      </c>
      <c r="BZ44" s="128">
        <f t="shared" si="195"/>
        <v>328072</v>
      </c>
      <c r="CA44" s="232">
        <v>42341</v>
      </c>
      <c r="CB44" s="166"/>
      <c r="CC44" s="165">
        <v>90811</v>
      </c>
      <c r="CD44" s="249">
        <v>73288</v>
      </c>
      <c r="CE44" s="128"/>
      <c r="CF44" s="128">
        <v>9407</v>
      </c>
      <c r="CG44" s="128"/>
      <c r="CH44" s="128"/>
      <c r="CI44" s="124">
        <f t="shared" ref="CI44:CI62" si="213">+CE44+CF44+CD44+CG44+CH44</f>
        <v>82695</v>
      </c>
      <c r="CJ44" s="128">
        <f t="shared" si="196"/>
        <v>66453</v>
      </c>
      <c r="CK44" s="232">
        <v>16242</v>
      </c>
      <c r="CL44" s="166"/>
      <c r="CM44" s="165">
        <v>84829</v>
      </c>
      <c r="CN44" s="249">
        <v>88333</v>
      </c>
      <c r="CO44" s="128"/>
      <c r="CP44" s="128">
        <v>4771</v>
      </c>
      <c r="CQ44" s="128"/>
      <c r="CR44" s="128"/>
      <c r="CS44" s="124">
        <f t="shared" ref="CS44:CS62" si="214">SUM(CN44:CP44)+CQ44+CR44</f>
        <v>93104</v>
      </c>
      <c r="CT44" s="128">
        <f t="shared" si="197"/>
        <v>73891</v>
      </c>
      <c r="CU44" s="232">
        <v>19213</v>
      </c>
      <c r="CV44" s="166"/>
      <c r="CW44" s="165">
        <v>561940</v>
      </c>
      <c r="CX44" s="249">
        <v>634860</v>
      </c>
      <c r="CY44" s="128"/>
      <c r="CZ44" s="128">
        <v>2809</v>
      </c>
      <c r="DA44" s="128"/>
      <c r="DB44" s="128"/>
      <c r="DC44" s="128">
        <f t="shared" ref="DC44:DC62" si="215">+CY44+CZ44+CX44+DA44+DB44</f>
        <v>637669</v>
      </c>
      <c r="DD44" s="128">
        <f>DC44-DE44-DF44</f>
        <v>499780</v>
      </c>
      <c r="DE44" s="232">
        <v>137889</v>
      </c>
      <c r="DF44" s="166"/>
      <c r="DG44" s="222"/>
      <c r="DH44" s="222"/>
      <c r="DI44" s="222"/>
      <c r="DJ44" s="222"/>
      <c r="DK44" s="222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</row>
    <row r="45" spans="1:156" s="86" customFormat="1" ht="10.5" x14ac:dyDescent="0.15">
      <c r="A45" s="73" t="s">
        <v>60</v>
      </c>
      <c r="B45" s="355" t="s">
        <v>0</v>
      </c>
      <c r="C45" s="356"/>
      <c r="D45" s="165">
        <v>17141191</v>
      </c>
      <c r="E45" s="127">
        <f t="shared" si="198"/>
        <v>16200293</v>
      </c>
      <c r="F45" s="196">
        <f t="shared" si="199"/>
        <v>0</v>
      </c>
      <c r="G45" s="196">
        <f t="shared" ref="G45:G62" si="216">+Q45+AA45+AK45+BB45+BL45+CZ45</f>
        <v>1639202</v>
      </c>
      <c r="H45" s="196">
        <f t="shared" si="200"/>
        <v>0</v>
      </c>
      <c r="I45" s="196">
        <f t="shared" si="201"/>
        <v>0</v>
      </c>
      <c r="J45" s="196">
        <f t="shared" si="202"/>
        <v>17839495</v>
      </c>
      <c r="K45" s="196">
        <f t="shared" si="203"/>
        <v>13691784</v>
      </c>
      <c r="L45" s="128">
        <f t="shared" si="204"/>
        <v>4143347</v>
      </c>
      <c r="M45" s="158">
        <f t="shared" si="205"/>
        <v>4364</v>
      </c>
      <c r="N45" s="124">
        <v>10976059</v>
      </c>
      <c r="O45" s="249">
        <v>9490000</v>
      </c>
      <c r="P45" s="124">
        <v>0</v>
      </c>
      <c r="Q45" s="124">
        <v>1038365</v>
      </c>
      <c r="R45" s="124"/>
      <c r="S45" s="124"/>
      <c r="T45" s="124">
        <f t="shared" si="206"/>
        <v>10528365</v>
      </c>
      <c r="U45" s="124">
        <f t="shared" si="207"/>
        <v>7678088</v>
      </c>
      <c r="V45" s="232">
        <v>2849693</v>
      </c>
      <c r="W45" s="233">
        <v>584</v>
      </c>
      <c r="X45" s="269">
        <v>2694323</v>
      </c>
      <c r="Y45" s="249">
        <v>2990530</v>
      </c>
      <c r="Z45" s="128">
        <v>0</v>
      </c>
      <c r="AA45" s="128">
        <v>299361</v>
      </c>
      <c r="AB45" s="128"/>
      <c r="AC45" s="128"/>
      <c r="AD45" s="124">
        <f t="shared" si="208"/>
        <v>3289891</v>
      </c>
      <c r="AE45" s="128">
        <f t="shared" si="56"/>
        <v>3167112</v>
      </c>
      <c r="AF45" s="232">
        <v>118999</v>
      </c>
      <c r="AG45" s="166">
        <v>3780</v>
      </c>
      <c r="AH45" s="165">
        <v>1182319</v>
      </c>
      <c r="AI45" s="249">
        <v>1148366</v>
      </c>
      <c r="AJ45" s="128"/>
      <c r="AK45" s="128">
        <v>49242</v>
      </c>
      <c r="AL45" s="128"/>
      <c r="AM45" s="128"/>
      <c r="AN45" s="124">
        <f t="shared" si="209"/>
        <v>1197608</v>
      </c>
      <c r="AO45" s="128">
        <f t="shared" si="191"/>
        <v>193846</v>
      </c>
      <c r="AP45" s="232">
        <v>1003762</v>
      </c>
      <c r="AQ45" s="166"/>
      <c r="AR45" s="127"/>
      <c r="AS45" s="128"/>
      <c r="AT45" s="128"/>
      <c r="AU45" s="128"/>
      <c r="AV45" s="128"/>
      <c r="AW45" s="128"/>
      <c r="AX45" s="167"/>
      <c r="AY45" s="165">
        <v>131219</v>
      </c>
      <c r="AZ45" s="249">
        <v>185139</v>
      </c>
      <c r="BA45" s="128"/>
      <c r="BB45" s="128">
        <v>14438</v>
      </c>
      <c r="BC45" s="128"/>
      <c r="BD45" s="128"/>
      <c r="BE45" s="128">
        <f t="shared" si="210"/>
        <v>199577</v>
      </c>
      <c r="BF45" s="128">
        <f t="shared" si="192"/>
        <v>187686</v>
      </c>
      <c r="BG45" s="128">
        <v>11891</v>
      </c>
      <c r="BH45" s="166"/>
      <c r="BI45" s="165">
        <v>1004221</v>
      </c>
      <c r="BJ45" s="127">
        <f t="shared" si="193"/>
        <v>1215313</v>
      </c>
      <c r="BK45" s="128">
        <f t="shared" si="193"/>
        <v>0</v>
      </c>
      <c r="BL45" s="128">
        <f t="shared" si="193"/>
        <v>162625</v>
      </c>
      <c r="BM45" s="128">
        <f t="shared" si="193"/>
        <v>0</v>
      </c>
      <c r="BN45" s="128">
        <f t="shared" si="193"/>
        <v>0</v>
      </c>
      <c r="BO45" s="124">
        <f t="shared" si="211"/>
        <v>1377938</v>
      </c>
      <c r="BP45" s="128">
        <f t="shared" si="194"/>
        <v>1257352</v>
      </c>
      <c r="BQ45" s="128">
        <f t="shared" si="194"/>
        <v>120586</v>
      </c>
      <c r="BR45" s="166">
        <f t="shared" si="194"/>
        <v>0</v>
      </c>
      <c r="BS45" s="165">
        <v>482475</v>
      </c>
      <c r="BT45" s="249">
        <v>592936</v>
      </c>
      <c r="BU45" s="128"/>
      <c r="BV45" s="128">
        <v>85085</v>
      </c>
      <c r="BW45" s="128"/>
      <c r="BX45" s="128"/>
      <c r="BY45" s="124">
        <f t="shared" si="212"/>
        <v>678021</v>
      </c>
      <c r="BZ45" s="128">
        <f t="shared" si="195"/>
        <v>673449</v>
      </c>
      <c r="CA45" s="232">
        <v>4572</v>
      </c>
      <c r="CB45" s="166"/>
      <c r="CC45" s="165">
        <v>38986</v>
      </c>
      <c r="CD45" s="249">
        <v>70268</v>
      </c>
      <c r="CE45" s="128"/>
      <c r="CF45" s="128">
        <v>2263</v>
      </c>
      <c r="CG45" s="128"/>
      <c r="CH45" s="128"/>
      <c r="CI45" s="124">
        <f t="shared" si="213"/>
        <v>72531</v>
      </c>
      <c r="CJ45" s="128">
        <f t="shared" si="196"/>
        <v>71958</v>
      </c>
      <c r="CK45" s="232">
        <v>573</v>
      </c>
      <c r="CL45" s="166"/>
      <c r="CM45" s="165">
        <v>482760</v>
      </c>
      <c r="CN45" s="249">
        <v>552109</v>
      </c>
      <c r="CO45" s="128"/>
      <c r="CP45" s="128">
        <v>75277</v>
      </c>
      <c r="CQ45" s="128"/>
      <c r="CR45" s="128"/>
      <c r="CS45" s="124">
        <f t="shared" si="214"/>
        <v>627386</v>
      </c>
      <c r="CT45" s="128">
        <f t="shared" si="197"/>
        <v>511945</v>
      </c>
      <c r="CU45" s="232">
        <v>115441</v>
      </c>
      <c r="CV45" s="166"/>
      <c r="CW45" s="165">
        <v>1153050</v>
      </c>
      <c r="CX45" s="249">
        <v>1170945</v>
      </c>
      <c r="CY45" s="128"/>
      <c r="CZ45" s="128">
        <v>75171</v>
      </c>
      <c r="DA45" s="128"/>
      <c r="DB45" s="128"/>
      <c r="DC45" s="128">
        <f t="shared" si="215"/>
        <v>1246116</v>
      </c>
      <c r="DD45" s="128">
        <f>DC45-DE45-DF45</f>
        <v>1207700</v>
      </c>
      <c r="DE45" s="232">
        <v>38416</v>
      </c>
      <c r="DF45" s="166"/>
      <c r="DG45" s="222"/>
      <c r="DH45" s="222"/>
      <c r="DI45" s="222"/>
      <c r="DJ45" s="222"/>
      <c r="DK45" s="222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</row>
    <row r="46" spans="1:156" s="86" customFormat="1" ht="10.5" x14ac:dyDescent="0.15">
      <c r="A46" s="73" t="s">
        <v>61</v>
      </c>
      <c r="B46" s="355" t="s">
        <v>3</v>
      </c>
      <c r="C46" s="356"/>
      <c r="D46" s="165">
        <v>294754</v>
      </c>
      <c r="E46" s="127">
        <f t="shared" si="198"/>
        <v>400000</v>
      </c>
      <c r="F46" s="196">
        <f t="shared" si="199"/>
        <v>0</v>
      </c>
      <c r="G46" s="196">
        <f t="shared" si="216"/>
        <v>-2074</v>
      </c>
      <c r="H46" s="196">
        <f t="shared" si="200"/>
        <v>0</v>
      </c>
      <c r="I46" s="196">
        <f t="shared" si="201"/>
        <v>0</v>
      </c>
      <c r="J46" s="196">
        <f t="shared" si="202"/>
        <v>397926</v>
      </c>
      <c r="K46" s="196">
        <f t="shared" si="203"/>
        <v>118050</v>
      </c>
      <c r="L46" s="128">
        <f t="shared" si="204"/>
        <v>279676</v>
      </c>
      <c r="M46" s="158">
        <f t="shared" si="205"/>
        <v>200</v>
      </c>
      <c r="N46" s="124">
        <v>294754</v>
      </c>
      <c r="O46" s="249">
        <v>400000</v>
      </c>
      <c r="P46" s="124">
        <v>0</v>
      </c>
      <c r="Q46" s="124">
        <v>-2074</v>
      </c>
      <c r="R46" s="124"/>
      <c r="S46" s="124"/>
      <c r="T46" s="124">
        <f t="shared" si="206"/>
        <v>397926</v>
      </c>
      <c r="U46" s="124">
        <f t="shared" si="207"/>
        <v>118050</v>
      </c>
      <c r="V46" s="232">
        <v>279676</v>
      </c>
      <c r="W46" s="233">
        <v>200</v>
      </c>
      <c r="X46" s="269"/>
      <c r="Y46" s="127"/>
      <c r="Z46" s="128"/>
      <c r="AA46" s="128"/>
      <c r="AB46" s="128"/>
      <c r="AC46" s="128"/>
      <c r="AD46" s="124"/>
      <c r="AE46" s="128">
        <f t="shared" si="56"/>
        <v>0</v>
      </c>
      <c r="AF46" s="128"/>
      <c r="AG46" s="166"/>
      <c r="AH46" s="165"/>
      <c r="AI46" s="127"/>
      <c r="AJ46" s="128"/>
      <c r="AK46" s="128"/>
      <c r="AL46" s="128"/>
      <c r="AM46" s="128"/>
      <c r="AN46" s="124"/>
      <c r="AO46" s="128">
        <f t="shared" si="191"/>
        <v>0</v>
      </c>
      <c r="AP46" s="128"/>
      <c r="AQ46" s="166"/>
      <c r="AR46" s="127"/>
      <c r="AS46" s="128"/>
      <c r="AT46" s="128"/>
      <c r="AU46" s="128"/>
      <c r="AV46" s="128"/>
      <c r="AW46" s="128"/>
      <c r="AX46" s="167"/>
      <c r="AY46" s="165"/>
      <c r="AZ46" s="127"/>
      <c r="BA46" s="128"/>
      <c r="BB46" s="128"/>
      <c r="BC46" s="128"/>
      <c r="BD46" s="128"/>
      <c r="BE46" s="128"/>
      <c r="BF46" s="128">
        <f t="shared" si="192"/>
        <v>0</v>
      </c>
      <c r="BG46" s="128"/>
      <c r="BH46" s="166"/>
      <c r="BI46" s="165">
        <v>0</v>
      </c>
      <c r="BJ46" s="127">
        <f t="shared" si="193"/>
        <v>0</v>
      </c>
      <c r="BK46" s="128">
        <f t="shared" si="193"/>
        <v>0</v>
      </c>
      <c r="BL46" s="128">
        <f t="shared" si="193"/>
        <v>0</v>
      </c>
      <c r="BM46" s="128">
        <f t="shared" si="193"/>
        <v>0</v>
      </c>
      <c r="BN46" s="128">
        <f t="shared" si="193"/>
        <v>0</v>
      </c>
      <c r="BO46" s="124">
        <f t="shared" si="211"/>
        <v>0</v>
      </c>
      <c r="BP46" s="128">
        <f t="shared" si="194"/>
        <v>0</v>
      </c>
      <c r="BQ46" s="128">
        <f t="shared" si="194"/>
        <v>0</v>
      </c>
      <c r="BR46" s="166">
        <f t="shared" si="194"/>
        <v>0</v>
      </c>
      <c r="BS46" s="165"/>
      <c r="BT46" s="127"/>
      <c r="BU46" s="128"/>
      <c r="BV46" s="128"/>
      <c r="BW46" s="128"/>
      <c r="BX46" s="128"/>
      <c r="BY46" s="124">
        <f t="shared" si="212"/>
        <v>0</v>
      </c>
      <c r="BZ46" s="128">
        <f t="shared" si="195"/>
        <v>0</v>
      </c>
      <c r="CA46" s="128"/>
      <c r="CB46" s="166"/>
      <c r="CC46" s="165"/>
      <c r="CD46" s="127"/>
      <c r="CE46" s="128"/>
      <c r="CF46" s="128"/>
      <c r="CG46" s="128"/>
      <c r="CH46" s="128"/>
      <c r="CI46" s="124">
        <f t="shared" si="213"/>
        <v>0</v>
      </c>
      <c r="CJ46" s="128">
        <f t="shared" si="196"/>
        <v>0</v>
      </c>
      <c r="CK46" s="128"/>
      <c r="CL46" s="166"/>
      <c r="CM46" s="165"/>
      <c r="CN46" s="127"/>
      <c r="CO46" s="128">
        <v>0</v>
      </c>
      <c r="CP46" s="128"/>
      <c r="CQ46" s="128"/>
      <c r="CR46" s="128"/>
      <c r="CS46" s="124">
        <f t="shared" si="214"/>
        <v>0</v>
      </c>
      <c r="CT46" s="128">
        <f t="shared" si="197"/>
        <v>0</v>
      </c>
      <c r="CU46" s="128"/>
      <c r="CV46" s="166"/>
      <c r="CW46" s="165"/>
      <c r="CX46" s="127"/>
      <c r="CY46" s="128"/>
      <c r="CZ46" s="128"/>
      <c r="DA46" s="128"/>
      <c r="DB46" s="128"/>
      <c r="DC46" s="128">
        <f t="shared" si="215"/>
        <v>0</v>
      </c>
      <c r="DD46" s="128">
        <f>DC46-DE46-DF46</f>
        <v>0</v>
      </c>
      <c r="DE46" s="128"/>
      <c r="DF46" s="166"/>
      <c r="DG46" s="222"/>
      <c r="DH46" s="222"/>
      <c r="DI46" s="222"/>
      <c r="DJ46" s="222"/>
      <c r="DK46" s="222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</row>
    <row r="47" spans="1:156" s="2" customFormat="1" ht="10.5" x14ac:dyDescent="0.15">
      <c r="A47" s="66" t="s">
        <v>62</v>
      </c>
      <c r="B47" s="357" t="s">
        <v>5</v>
      </c>
      <c r="C47" s="358"/>
      <c r="D47" s="157">
        <v>7855778</v>
      </c>
      <c r="E47" s="127">
        <f t="shared" si="198"/>
        <v>11009382</v>
      </c>
      <c r="F47" s="196">
        <f t="shared" si="199"/>
        <v>0</v>
      </c>
      <c r="G47" s="196">
        <f t="shared" si="216"/>
        <v>872078</v>
      </c>
      <c r="H47" s="196">
        <f t="shared" si="200"/>
        <v>0</v>
      </c>
      <c r="I47" s="196">
        <f t="shared" si="201"/>
        <v>0</v>
      </c>
      <c r="J47" s="196">
        <f t="shared" si="202"/>
        <v>11881460</v>
      </c>
      <c r="K47" s="196">
        <f t="shared" si="203"/>
        <v>10366976</v>
      </c>
      <c r="L47" s="128">
        <f t="shared" si="204"/>
        <v>1514484</v>
      </c>
      <c r="M47" s="158">
        <f t="shared" si="205"/>
        <v>0</v>
      </c>
      <c r="N47" s="123">
        <v>7831343</v>
      </c>
      <c r="O47" s="123">
        <f>SUM(O48:O53)</f>
        <v>11009382</v>
      </c>
      <c r="P47" s="124">
        <f>SUM(P48:P53)</f>
        <v>0</v>
      </c>
      <c r="Q47" s="124">
        <f>+Q52+Q53+Q48+Q50+Q51</f>
        <v>850884</v>
      </c>
      <c r="R47" s="124">
        <f>+R52+R53+R48+R50+R51</f>
        <v>0</v>
      </c>
      <c r="S47" s="124">
        <f>+S52+S53+S48+S50+S51</f>
        <v>0</v>
      </c>
      <c r="T47" s="124">
        <f t="shared" si="206"/>
        <v>11860266</v>
      </c>
      <c r="U47" s="124">
        <f t="shared" si="207"/>
        <v>10346387</v>
      </c>
      <c r="V47" s="124">
        <f>SUM(V48:V53)</f>
        <v>1513879</v>
      </c>
      <c r="W47" s="158"/>
      <c r="X47" s="157">
        <v>14819</v>
      </c>
      <c r="Y47" s="123">
        <f>SUM(Y48:Y53)</f>
        <v>0</v>
      </c>
      <c r="Z47" s="124">
        <f>SUM(Z48:Z53)</f>
        <v>0</v>
      </c>
      <c r="AA47" s="124">
        <f>SUM(AA48:AA53)</f>
        <v>13693</v>
      </c>
      <c r="AB47" s="124">
        <f>SUM(AB48:AB53)</f>
        <v>0</v>
      </c>
      <c r="AC47" s="124">
        <f>SUM(AC48:AC53)</f>
        <v>0</v>
      </c>
      <c r="AD47" s="124">
        <f t="shared" si="208"/>
        <v>13693</v>
      </c>
      <c r="AE47" s="128">
        <f t="shared" si="56"/>
        <v>13693</v>
      </c>
      <c r="AF47" s="124">
        <f>SUM(AF48:AF53)</f>
        <v>0</v>
      </c>
      <c r="AG47" s="158">
        <f>SUM(AG48:AG53)</f>
        <v>0</v>
      </c>
      <c r="AH47" s="157">
        <v>4005</v>
      </c>
      <c r="AI47" s="123">
        <f>SUM(AI48:AI53)</f>
        <v>0</v>
      </c>
      <c r="AJ47" s="124">
        <f>SUM(AJ48:AJ53)</f>
        <v>0</v>
      </c>
      <c r="AK47" s="124">
        <f>SUM(AK48:AK53)</f>
        <v>605</v>
      </c>
      <c r="AL47" s="124">
        <f>SUM(AL48:AL53)</f>
        <v>0</v>
      </c>
      <c r="AM47" s="124">
        <f>SUM(AM48:AM53)</f>
        <v>0</v>
      </c>
      <c r="AN47" s="124">
        <f t="shared" si="209"/>
        <v>605</v>
      </c>
      <c r="AO47" s="124">
        <f>SUM(AO48:AO53)</f>
        <v>0</v>
      </c>
      <c r="AP47" s="124">
        <f>SUM(AP48:AP53)</f>
        <v>605</v>
      </c>
      <c r="AQ47" s="158">
        <f>SUM(AQ48:AQ53)</f>
        <v>0</v>
      </c>
      <c r="AR47" s="123"/>
      <c r="AS47" s="124"/>
      <c r="AT47" s="124"/>
      <c r="AU47" s="124"/>
      <c r="AV47" s="124"/>
      <c r="AW47" s="124"/>
      <c r="AX47" s="159"/>
      <c r="AY47" s="157">
        <v>881</v>
      </c>
      <c r="AZ47" s="123">
        <f>SUM(AZ48:AZ53)</f>
        <v>0</v>
      </c>
      <c r="BA47" s="124">
        <f>SUM(BA48:BA53)</f>
        <v>0</v>
      </c>
      <c r="BB47" s="124">
        <f>SUM(BB48:BB53)</f>
        <v>284</v>
      </c>
      <c r="BC47" s="124">
        <f>SUM(BC48:BC53)</f>
        <v>0</v>
      </c>
      <c r="BD47" s="124">
        <f>SUM(BD48:BD53)</f>
        <v>0</v>
      </c>
      <c r="BE47" s="128">
        <f t="shared" si="210"/>
        <v>284</v>
      </c>
      <c r="BF47" s="124">
        <f>SUM(BF48:BF53)</f>
        <v>284</v>
      </c>
      <c r="BG47" s="124">
        <f>SUM(BG48:BG53)</f>
        <v>0</v>
      </c>
      <c r="BH47" s="158">
        <f>SUM(BH48:BH53)</f>
        <v>0</v>
      </c>
      <c r="BI47" s="157">
        <v>4730</v>
      </c>
      <c r="BJ47" s="123">
        <f>SUM(BJ48:BJ53)</f>
        <v>0</v>
      </c>
      <c r="BK47" s="124">
        <f>SUM(BK48:BK53)</f>
        <v>0</v>
      </c>
      <c r="BL47" s="124">
        <f t="shared" ref="BL47:BL63" si="217">SUM(CF47,CP47,BV47)</f>
        <v>4567</v>
      </c>
      <c r="BM47" s="124">
        <f t="shared" ref="BM47:BM63" si="218">SUM(CG47,CQ47,BW47)</f>
        <v>0</v>
      </c>
      <c r="BN47" s="124">
        <f t="shared" ref="BN47:BN63" si="219">SUM(CH47,CR47,BX47)</f>
        <v>0</v>
      </c>
      <c r="BO47" s="124">
        <f t="shared" si="211"/>
        <v>4567</v>
      </c>
      <c r="BP47" s="124">
        <f>SUM(BP48:BP53)</f>
        <v>4567</v>
      </c>
      <c r="BQ47" s="124">
        <f>SUM(BQ48:BQ53)</f>
        <v>0</v>
      </c>
      <c r="BR47" s="158">
        <f>SUM(BR48:BR53)</f>
        <v>0</v>
      </c>
      <c r="BS47" s="157">
        <v>1636</v>
      </c>
      <c r="BT47" s="123">
        <f>SUM(BT48:BT53)</f>
        <v>0</v>
      </c>
      <c r="BU47" s="124">
        <f>SUM(BU48:BU53)</f>
        <v>0</v>
      </c>
      <c r="BV47" s="124">
        <f>SUM(BV48:BV53)</f>
        <v>1977</v>
      </c>
      <c r="BW47" s="124">
        <f>SUM(BW48:BW53)</f>
        <v>0</v>
      </c>
      <c r="BX47" s="124">
        <f>SUM(BX48:BX53)</f>
        <v>0</v>
      </c>
      <c r="BY47" s="124">
        <f t="shared" si="212"/>
        <v>1977</v>
      </c>
      <c r="BZ47" s="124">
        <f>SUM(BZ48:BZ53)</f>
        <v>1977</v>
      </c>
      <c r="CA47" s="124">
        <f>SUM(CA48:CA53)</f>
        <v>0</v>
      </c>
      <c r="CB47" s="158">
        <f>SUM(CB48:CB53)</f>
        <v>0</v>
      </c>
      <c r="CC47" s="157">
        <v>2415</v>
      </c>
      <c r="CD47" s="123">
        <f>SUM(CD48:CD53)</f>
        <v>0</v>
      </c>
      <c r="CE47" s="124">
        <f>SUM(CE48:CE53)</f>
        <v>0</v>
      </c>
      <c r="CF47" s="124">
        <f>SUM(CF48:CF53)</f>
        <v>1934</v>
      </c>
      <c r="CG47" s="124">
        <f>SUM(CG48:CG53)</f>
        <v>0</v>
      </c>
      <c r="CH47" s="124">
        <f>SUM(CH48:CH53)</f>
        <v>0</v>
      </c>
      <c r="CI47" s="124">
        <f t="shared" si="213"/>
        <v>1934</v>
      </c>
      <c r="CJ47" s="124">
        <f>SUM(CJ48:CJ53)</f>
        <v>1934</v>
      </c>
      <c r="CK47" s="124">
        <f>SUM(CK48:CK53)</f>
        <v>0</v>
      </c>
      <c r="CL47" s="158">
        <f>SUM(CL48:CL53)</f>
        <v>0</v>
      </c>
      <c r="CM47" s="157">
        <v>679</v>
      </c>
      <c r="CN47" s="123">
        <f>SUM(CN48:CN53)</f>
        <v>0</v>
      </c>
      <c r="CO47" s="124">
        <f>SUM(CO48:CO53)</f>
        <v>0</v>
      </c>
      <c r="CP47" s="124">
        <f>SUM(CP48:CP53)</f>
        <v>656</v>
      </c>
      <c r="CQ47" s="124">
        <f>SUM(CQ48:CQ53)</f>
        <v>0</v>
      </c>
      <c r="CR47" s="124">
        <f>SUM(CR48:CR53)</f>
        <v>0</v>
      </c>
      <c r="CS47" s="124">
        <f t="shared" si="214"/>
        <v>656</v>
      </c>
      <c r="CT47" s="124">
        <f>SUM(CT48:CT53)</f>
        <v>656</v>
      </c>
      <c r="CU47" s="124">
        <f>SUM(CU48:CU53)</f>
        <v>0</v>
      </c>
      <c r="CV47" s="158">
        <f>SUM(CV48:CV53)</f>
        <v>0</v>
      </c>
      <c r="CW47" s="157">
        <v>0</v>
      </c>
      <c r="CX47" s="123">
        <f>SUM(CX48:CX53)</f>
        <v>0</v>
      </c>
      <c r="CY47" s="124">
        <f>SUM(CY48:CY53)</f>
        <v>0</v>
      </c>
      <c r="CZ47" s="124">
        <f>SUM(CZ48:CZ53)</f>
        <v>2045</v>
      </c>
      <c r="DA47" s="124">
        <f>SUM(DA48:DA53)</f>
        <v>0</v>
      </c>
      <c r="DB47" s="124">
        <f>SUM(DB48:DB53)</f>
        <v>0</v>
      </c>
      <c r="DC47" s="128">
        <f t="shared" si="215"/>
        <v>2045</v>
      </c>
      <c r="DD47" s="124">
        <f>SUM(DD48:DD53)</f>
        <v>2045</v>
      </c>
      <c r="DE47" s="124">
        <f>SUM(DE48:DE53)</f>
        <v>0</v>
      </c>
      <c r="DF47" s="158">
        <f>SUM(DF48:DF53)</f>
        <v>0</v>
      </c>
      <c r="DG47" s="50"/>
      <c r="DH47" s="50"/>
      <c r="DI47" s="50"/>
      <c r="DJ47" s="50"/>
      <c r="DK47" s="50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</row>
    <row r="48" spans="1:156" s="1" customFormat="1" x14ac:dyDescent="0.2">
      <c r="A48" s="69"/>
      <c r="B48" s="70" t="s">
        <v>69</v>
      </c>
      <c r="C48" s="71" t="s">
        <v>9</v>
      </c>
      <c r="D48" s="160">
        <v>4365277</v>
      </c>
      <c r="E48" s="125">
        <f>+O48+Y48+AI48+AZ48+BJ48+CX48</f>
        <v>5914824</v>
      </c>
      <c r="F48" s="197">
        <f t="shared" si="199"/>
        <v>0</v>
      </c>
      <c r="G48" s="197">
        <f t="shared" si="216"/>
        <v>-12766</v>
      </c>
      <c r="H48" s="197">
        <f t="shared" si="200"/>
        <v>0</v>
      </c>
      <c r="I48" s="197">
        <f t="shared" si="201"/>
        <v>0</v>
      </c>
      <c r="J48" s="197">
        <f t="shared" si="202"/>
        <v>5902058</v>
      </c>
      <c r="K48" s="197">
        <f t="shared" si="203"/>
        <v>5901453</v>
      </c>
      <c r="L48" s="126">
        <f t="shared" si="204"/>
        <v>605</v>
      </c>
      <c r="M48" s="162">
        <f t="shared" si="205"/>
        <v>0</v>
      </c>
      <c r="N48" s="161">
        <v>4344731</v>
      </c>
      <c r="O48" s="246">
        <v>5914824</v>
      </c>
      <c r="P48" s="161">
        <v>0</v>
      </c>
      <c r="Q48" s="161">
        <v>-33960</v>
      </c>
      <c r="R48" s="161"/>
      <c r="S48" s="161"/>
      <c r="T48" s="161">
        <f t="shared" si="206"/>
        <v>5880864</v>
      </c>
      <c r="U48" s="161">
        <f t="shared" si="207"/>
        <v>5880864</v>
      </c>
      <c r="V48" s="126"/>
      <c r="W48" s="163"/>
      <c r="X48" s="160">
        <v>11132</v>
      </c>
      <c r="Y48" s="125"/>
      <c r="Z48" s="126">
        <v>0</v>
      </c>
      <c r="AA48" s="126">
        <v>13693</v>
      </c>
      <c r="AB48" s="126"/>
      <c r="AC48" s="126"/>
      <c r="AD48" s="161">
        <f t="shared" si="208"/>
        <v>13693</v>
      </c>
      <c r="AE48" s="126">
        <f t="shared" si="56"/>
        <v>13693</v>
      </c>
      <c r="AF48" s="126"/>
      <c r="AG48" s="163"/>
      <c r="AH48" s="160">
        <v>3803</v>
      </c>
      <c r="AI48" s="125"/>
      <c r="AJ48" s="126"/>
      <c r="AK48" s="126">
        <v>605</v>
      </c>
      <c r="AL48" s="126"/>
      <c r="AM48" s="126"/>
      <c r="AN48" s="161">
        <f t="shared" si="209"/>
        <v>605</v>
      </c>
      <c r="AO48" s="126">
        <f t="shared" si="191"/>
        <v>0</v>
      </c>
      <c r="AP48" s="126">
        <v>605</v>
      </c>
      <c r="AQ48" s="163"/>
      <c r="AR48" s="125"/>
      <c r="AS48" s="126"/>
      <c r="AT48" s="126"/>
      <c r="AU48" s="126"/>
      <c r="AV48" s="126"/>
      <c r="AW48" s="126"/>
      <c r="AX48" s="164"/>
      <c r="AY48" s="160">
        <v>881</v>
      </c>
      <c r="AZ48" s="125"/>
      <c r="BA48" s="126"/>
      <c r="BB48" s="126">
        <v>284</v>
      </c>
      <c r="BC48" s="126"/>
      <c r="BD48" s="126"/>
      <c r="BE48" s="126">
        <f t="shared" si="210"/>
        <v>284</v>
      </c>
      <c r="BF48" s="126">
        <f t="shared" si="192"/>
        <v>284</v>
      </c>
      <c r="BG48" s="126"/>
      <c r="BH48" s="163"/>
      <c r="BI48" s="160">
        <v>4730</v>
      </c>
      <c r="BJ48" s="125">
        <f t="shared" ref="BJ48:BJ53" si="220">SUM(CD48,CN48,BT48)</f>
        <v>0</v>
      </c>
      <c r="BK48" s="126">
        <f t="shared" ref="BK48:BK53" si="221">SUM(CE48,CO48,BU48)</f>
        <v>0</v>
      </c>
      <c r="BL48" s="126">
        <f t="shared" si="217"/>
        <v>4567</v>
      </c>
      <c r="BM48" s="126">
        <f t="shared" si="218"/>
        <v>0</v>
      </c>
      <c r="BN48" s="126">
        <f t="shared" si="219"/>
        <v>0</v>
      </c>
      <c r="BO48" s="161">
        <f t="shared" si="211"/>
        <v>4567</v>
      </c>
      <c r="BP48" s="126">
        <f t="shared" ref="BP48:BP53" si="222">SUM(CJ48,CT48,BZ48)</f>
        <v>4567</v>
      </c>
      <c r="BQ48" s="126">
        <f t="shared" ref="BQ48:BQ53" si="223">SUM(CK48,CU48,CA48)</f>
        <v>0</v>
      </c>
      <c r="BR48" s="163">
        <f t="shared" ref="BR48:BR53" si="224">SUM(CL48,CV48,CB48)</f>
        <v>0</v>
      </c>
      <c r="BS48" s="160">
        <v>1636</v>
      </c>
      <c r="BT48" s="125"/>
      <c r="BU48" s="126"/>
      <c r="BV48" s="126">
        <v>1977</v>
      </c>
      <c r="BW48" s="126"/>
      <c r="BX48" s="126"/>
      <c r="BY48" s="124">
        <f t="shared" si="212"/>
        <v>1977</v>
      </c>
      <c r="BZ48" s="126">
        <f t="shared" si="195"/>
        <v>1977</v>
      </c>
      <c r="CA48" s="126"/>
      <c r="CB48" s="163"/>
      <c r="CC48" s="160">
        <v>2415</v>
      </c>
      <c r="CD48" s="125"/>
      <c r="CE48" s="126"/>
      <c r="CF48" s="126">
        <v>1934</v>
      </c>
      <c r="CG48" s="126"/>
      <c r="CH48" s="126"/>
      <c r="CI48" s="124">
        <f t="shared" si="213"/>
        <v>1934</v>
      </c>
      <c r="CJ48" s="126">
        <f t="shared" si="196"/>
        <v>1934</v>
      </c>
      <c r="CK48" s="126"/>
      <c r="CL48" s="163"/>
      <c r="CM48" s="160">
        <v>679</v>
      </c>
      <c r="CN48" s="125"/>
      <c r="CO48" s="126"/>
      <c r="CP48" s="126">
        <v>656</v>
      </c>
      <c r="CQ48" s="126"/>
      <c r="CR48" s="126"/>
      <c r="CS48" s="124">
        <f t="shared" si="214"/>
        <v>656</v>
      </c>
      <c r="CT48" s="126">
        <f t="shared" si="197"/>
        <v>656</v>
      </c>
      <c r="CU48" s="126"/>
      <c r="CV48" s="163"/>
      <c r="CW48" s="160"/>
      <c r="CX48" s="125"/>
      <c r="CY48" s="126"/>
      <c r="CZ48" s="126">
        <v>2045</v>
      </c>
      <c r="DA48" s="126"/>
      <c r="DB48" s="126"/>
      <c r="DC48" s="128">
        <f t="shared" si="215"/>
        <v>2045</v>
      </c>
      <c r="DD48" s="126">
        <f t="shared" ref="DD48:DD53" si="225">DC48-DE48-DF48</f>
        <v>2045</v>
      </c>
      <c r="DE48" s="126"/>
      <c r="DF48" s="163"/>
      <c r="DG48" s="4"/>
      <c r="DH48" s="4"/>
      <c r="DI48" s="4"/>
      <c r="DJ48" s="4"/>
      <c r="DK48" s="4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</row>
    <row r="49" spans="1:156" s="1" customFormat="1" x14ac:dyDescent="0.2">
      <c r="A49" s="69"/>
      <c r="B49" s="70" t="s">
        <v>70</v>
      </c>
      <c r="C49" s="8" t="s">
        <v>102</v>
      </c>
      <c r="D49" s="160">
        <v>0</v>
      </c>
      <c r="E49" s="125">
        <f t="shared" ref="E49:E53" si="226">+O49+Y49+AI49+AZ49+BJ49+CX49</f>
        <v>0</v>
      </c>
      <c r="F49" s="197">
        <f t="shared" si="199"/>
        <v>0</v>
      </c>
      <c r="G49" s="197">
        <f t="shared" si="216"/>
        <v>0</v>
      </c>
      <c r="H49" s="197">
        <f t="shared" si="200"/>
        <v>0</v>
      </c>
      <c r="I49" s="197">
        <f t="shared" si="201"/>
        <v>0</v>
      </c>
      <c r="J49" s="197">
        <f t="shared" si="202"/>
        <v>0</v>
      </c>
      <c r="K49" s="197">
        <f t="shared" si="203"/>
        <v>0</v>
      </c>
      <c r="L49" s="126">
        <f t="shared" si="204"/>
        <v>0</v>
      </c>
      <c r="M49" s="162">
        <f t="shared" si="205"/>
        <v>0</v>
      </c>
      <c r="N49" s="161"/>
      <c r="O49" s="246"/>
      <c r="P49" s="161"/>
      <c r="Q49" s="161"/>
      <c r="R49" s="161"/>
      <c r="S49" s="161"/>
      <c r="T49" s="124"/>
      <c r="U49" s="161">
        <f t="shared" si="207"/>
        <v>0</v>
      </c>
      <c r="V49" s="126"/>
      <c r="W49" s="163"/>
      <c r="X49" s="160"/>
      <c r="Y49" s="125"/>
      <c r="Z49" s="126"/>
      <c r="AA49" s="126"/>
      <c r="AB49" s="126"/>
      <c r="AC49" s="126"/>
      <c r="AD49" s="124"/>
      <c r="AE49" s="126">
        <f t="shared" si="56"/>
        <v>0</v>
      </c>
      <c r="AF49" s="126"/>
      <c r="AG49" s="163"/>
      <c r="AH49" s="160"/>
      <c r="AI49" s="125"/>
      <c r="AJ49" s="126"/>
      <c r="AK49" s="126"/>
      <c r="AL49" s="126"/>
      <c r="AM49" s="126"/>
      <c r="AN49" s="124"/>
      <c r="AO49" s="126">
        <f t="shared" si="191"/>
        <v>0</v>
      </c>
      <c r="AP49" s="126"/>
      <c r="AQ49" s="163"/>
      <c r="AR49" s="125"/>
      <c r="AS49" s="126"/>
      <c r="AT49" s="126"/>
      <c r="AU49" s="126"/>
      <c r="AV49" s="126"/>
      <c r="AW49" s="126"/>
      <c r="AX49" s="164"/>
      <c r="AY49" s="160"/>
      <c r="AZ49" s="125"/>
      <c r="BA49" s="126"/>
      <c r="BB49" s="126"/>
      <c r="BC49" s="126"/>
      <c r="BD49" s="126"/>
      <c r="BE49" s="128"/>
      <c r="BF49" s="126">
        <f t="shared" si="192"/>
        <v>0</v>
      </c>
      <c r="BG49" s="126"/>
      <c r="BH49" s="163"/>
      <c r="BI49" s="160">
        <v>0</v>
      </c>
      <c r="BJ49" s="125">
        <f t="shared" si="220"/>
        <v>0</v>
      </c>
      <c r="BK49" s="126">
        <f t="shared" si="221"/>
        <v>0</v>
      </c>
      <c r="BL49" s="126">
        <f t="shared" si="217"/>
        <v>0</v>
      </c>
      <c r="BM49" s="126">
        <f t="shared" si="218"/>
        <v>0</v>
      </c>
      <c r="BN49" s="126">
        <f t="shared" si="219"/>
        <v>0</v>
      </c>
      <c r="BO49" s="161">
        <f t="shared" si="211"/>
        <v>0</v>
      </c>
      <c r="BP49" s="126">
        <f t="shared" si="222"/>
        <v>0</v>
      </c>
      <c r="BQ49" s="126">
        <f t="shared" si="223"/>
        <v>0</v>
      </c>
      <c r="BR49" s="163">
        <f t="shared" si="224"/>
        <v>0</v>
      </c>
      <c r="BS49" s="160"/>
      <c r="BT49" s="125"/>
      <c r="BU49" s="126"/>
      <c r="BV49" s="126"/>
      <c r="BW49" s="126"/>
      <c r="BX49" s="126"/>
      <c r="BY49" s="124">
        <f t="shared" si="212"/>
        <v>0</v>
      </c>
      <c r="BZ49" s="126">
        <f t="shared" si="195"/>
        <v>0</v>
      </c>
      <c r="CA49" s="126"/>
      <c r="CB49" s="163"/>
      <c r="CC49" s="160"/>
      <c r="CD49" s="125"/>
      <c r="CE49" s="126"/>
      <c r="CF49" s="126"/>
      <c r="CG49" s="126"/>
      <c r="CH49" s="126"/>
      <c r="CI49" s="124">
        <f t="shared" si="213"/>
        <v>0</v>
      </c>
      <c r="CJ49" s="126">
        <f t="shared" si="196"/>
        <v>0</v>
      </c>
      <c r="CK49" s="126"/>
      <c r="CL49" s="163"/>
      <c r="CM49" s="160"/>
      <c r="CN49" s="125"/>
      <c r="CO49" s="126"/>
      <c r="CP49" s="126"/>
      <c r="CQ49" s="126"/>
      <c r="CR49" s="126"/>
      <c r="CS49" s="124">
        <f t="shared" si="214"/>
        <v>0</v>
      </c>
      <c r="CT49" s="126">
        <f t="shared" si="197"/>
        <v>0</v>
      </c>
      <c r="CU49" s="126"/>
      <c r="CV49" s="163"/>
      <c r="CW49" s="160"/>
      <c r="CX49" s="125"/>
      <c r="CY49" s="126"/>
      <c r="CZ49" s="126"/>
      <c r="DA49" s="126"/>
      <c r="DB49" s="126"/>
      <c r="DC49" s="128">
        <f t="shared" si="215"/>
        <v>0</v>
      </c>
      <c r="DD49" s="126">
        <f t="shared" si="225"/>
        <v>0</v>
      </c>
      <c r="DE49" s="126"/>
      <c r="DF49" s="163"/>
      <c r="DG49" s="4"/>
      <c r="DH49" s="4"/>
      <c r="DI49" s="4"/>
      <c r="DJ49" s="4"/>
      <c r="DK49" s="4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</row>
    <row r="50" spans="1:156" s="1" customFormat="1" x14ac:dyDescent="0.2">
      <c r="A50" s="69"/>
      <c r="B50" s="70" t="s">
        <v>71</v>
      </c>
      <c r="C50" s="71" t="s">
        <v>106</v>
      </c>
      <c r="D50" s="160">
        <v>83203</v>
      </c>
      <c r="E50" s="125">
        <f t="shared" si="226"/>
        <v>139837</v>
      </c>
      <c r="F50" s="197">
        <f t="shared" si="199"/>
        <v>0</v>
      </c>
      <c r="G50" s="197">
        <f t="shared" si="216"/>
        <v>13185</v>
      </c>
      <c r="H50" s="197">
        <f t="shared" si="200"/>
        <v>0</v>
      </c>
      <c r="I50" s="197">
        <f t="shared" si="201"/>
        <v>0</v>
      </c>
      <c r="J50" s="197">
        <f t="shared" si="202"/>
        <v>153022</v>
      </c>
      <c r="K50" s="197">
        <f t="shared" si="203"/>
        <v>0</v>
      </c>
      <c r="L50" s="126">
        <f t="shared" si="204"/>
        <v>153022</v>
      </c>
      <c r="M50" s="162">
        <f t="shared" si="205"/>
        <v>0</v>
      </c>
      <c r="N50" s="161">
        <v>83001</v>
      </c>
      <c r="O50" s="246">
        <v>139837</v>
      </c>
      <c r="P50" s="161">
        <v>0</v>
      </c>
      <c r="Q50" s="161">
        <v>13185</v>
      </c>
      <c r="R50" s="161"/>
      <c r="S50" s="161"/>
      <c r="T50" s="161">
        <f t="shared" si="206"/>
        <v>153022</v>
      </c>
      <c r="U50" s="161">
        <f t="shared" si="207"/>
        <v>0</v>
      </c>
      <c r="V50" s="230">
        <v>153022</v>
      </c>
      <c r="W50" s="163"/>
      <c r="X50" s="160"/>
      <c r="Y50" s="125"/>
      <c r="Z50" s="126"/>
      <c r="AA50" s="126"/>
      <c r="AB50" s="126"/>
      <c r="AC50" s="126"/>
      <c r="AD50" s="161">
        <f t="shared" si="208"/>
        <v>0</v>
      </c>
      <c r="AE50" s="126">
        <f t="shared" si="56"/>
        <v>0</v>
      </c>
      <c r="AF50" s="126"/>
      <c r="AG50" s="163"/>
      <c r="AH50" s="160">
        <v>202</v>
      </c>
      <c r="AI50" s="125"/>
      <c r="AJ50" s="126"/>
      <c r="AK50" s="126"/>
      <c r="AL50" s="126"/>
      <c r="AM50" s="126"/>
      <c r="AN50" s="161">
        <f t="shared" si="209"/>
        <v>0</v>
      </c>
      <c r="AO50" s="126">
        <f t="shared" si="191"/>
        <v>0</v>
      </c>
      <c r="AP50" s="126"/>
      <c r="AQ50" s="163"/>
      <c r="AR50" s="125"/>
      <c r="AS50" s="126"/>
      <c r="AT50" s="126"/>
      <c r="AU50" s="126"/>
      <c r="AV50" s="126"/>
      <c r="AW50" s="126"/>
      <c r="AX50" s="164"/>
      <c r="AY50" s="160"/>
      <c r="AZ50" s="125"/>
      <c r="BA50" s="126"/>
      <c r="BB50" s="126"/>
      <c r="BC50" s="126"/>
      <c r="BD50" s="126"/>
      <c r="BE50" s="128"/>
      <c r="BF50" s="126">
        <f t="shared" si="192"/>
        <v>0</v>
      </c>
      <c r="BG50" s="126"/>
      <c r="BH50" s="163"/>
      <c r="BI50" s="160">
        <v>0</v>
      </c>
      <c r="BJ50" s="125">
        <f t="shared" si="220"/>
        <v>0</v>
      </c>
      <c r="BK50" s="126">
        <f t="shared" si="221"/>
        <v>0</v>
      </c>
      <c r="BL50" s="126">
        <f t="shared" si="217"/>
        <v>0</v>
      </c>
      <c r="BM50" s="126">
        <f t="shared" si="218"/>
        <v>0</v>
      </c>
      <c r="BN50" s="126">
        <f t="shared" si="219"/>
        <v>0</v>
      </c>
      <c r="BO50" s="161">
        <f t="shared" si="211"/>
        <v>0</v>
      </c>
      <c r="BP50" s="126">
        <f t="shared" si="222"/>
        <v>0</v>
      </c>
      <c r="BQ50" s="126">
        <f t="shared" si="223"/>
        <v>0</v>
      </c>
      <c r="BR50" s="163">
        <f t="shared" si="224"/>
        <v>0</v>
      </c>
      <c r="BS50" s="160"/>
      <c r="BT50" s="125"/>
      <c r="BU50" s="126"/>
      <c r="BV50" s="126"/>
      <c r="BW50" s="126"/>
      <c r="BX50" s="126"/>
      <c r="BY50" s="124">
        <f t="shared" si="212"/>
        <v>0</v>
      </c>
      <c r="BZ50" s="126">
        <f t="shared" si="195"/>
        <v>0</v>
      </c>
      <c r="CA50" s="126"/>
      <c r="CB50" s="163"/>
      <c r="CC50" s="160"/>
      <c r="CD50" s="125"/>
      <c r="CE50" s="126"/>
      <c r="CF50" s="126"/>
      <c r="CG50" s="126"/>
      <c r="CH50" s="126"/>
      <c r="CI50" s="124">
        <f t="shared" si="213"/>
        <v>0</v>
      </c>
      <c r="CJ50" s="126">
        <f t="shared" si="196"/>
        <v>0</v>
      </c>
      <c r="CK50" s="126"/>
      <c r="CL50" s="163"/>
      <c r="CM50" s="160"/>
      <c r="CN50" s="125"/>
      <c r="CO50" s="126"/>
      <c r="CP50" s="126"/>
      <c r="CQ50" s="126"/>
      <c r="CR50" s="126"/>
      <c r="CS50" s="124">
        <f t="shared" si="214"/>
        <v>0</v>
      </c>
      <c r="CT50" s="126">
        <f t="shared" si="197"/>
        <v>0</v>
      </c>
      <c r="CU50" s="126"/>
      <c r="CV50" s="163"/>
      <c r="CW50" s="160"/>
      <c r="CX50" s="125"/>
      <c r="CY50" s="126"/>
      <c r="CZ50" s="126"/>
      <c r="DA50" s="126"/>
      <c r="DB50" s="126"/>
      <c r="DC50" s="128">
        <f t="shared" si="215"/>
        <v>0</v>
      </c>
      <c r="DD50" s="126">
        <f t="shared" si="225"/>
        <v>0</v>
      </c>
      <c r="DE50" s="126"/>
      <c r="DF50" s="163"/>
      <c r="DG50" s="4"/>
      <c r="DH50" s="4"/>
      <c r="DI50" s="4"/>
      <c r="DJ50" s="4"/>
      <c r="DK50" s="4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</row>
    <row r="51" spans="1:156" s="1" customFormat="1" x14ac:dyDescent="0.2">
      <c r="A51" s="69"/>
      <c r="B51" s="70" t="s">
        <v>72</v>
      </c>
      <c r="C51" s="8" t="s">
        <v>103</v>
      </c>
      <c r="D51" s="160">
        <v>0</v>
      </c>
      <c r="E51" s="125">
        <f t="shared" si="226"/>
        <v>2000</v>
      </c>
      <c r="F51" s="197">
        <f t="shared" si="199"/>
        <v>0</v>
      </c>
      <c r="G51" s="197">
        <f t="shared" si="216"/>
        <v>0</v>
      </c>
      <c r="H51" s="197">
        <f t="shared" si="200"/>
        <v>0</v>
      </c>
      <c r="I51" s="197">
        <f t="shared" si="201"/>
        <v>0</v>
      </c>
      <c r="J51" s="197">
        <f t="shared" si="202"/>
        <v>2000</v>
      </c>
      <c r="K51" s="197">
        <f t="shared" si="203"/>
        <v>0</v>
      </c>
      <c r="L51" s="126">
        <f t="shared" si="204"/>
        <v>2000</v>
      </c>
      <c r="M51" s="162">
        <f t="shared" si="205"/>
        <v>0</v>
      </c>
      <c r="N51" s="161"/>
      <c r="O51" s="246">
        <v>2000</v>
      </c>
      <c r="P51" s="161"/>
      <c r="Q51" s="161"/>
      <c r="R51" s="161"/>
      <c r="S51" s="161"/>
      <c r="T51" s="161">
        <f t="shared" si="206"/>
        <v>2000</v>
      </c>
      <c r="U51" s="161">
        <f t="shared" si="207"/>
        <v>0</v>
      </c>
      <c r="V51" s="230">
        <v>2000</v>
      </c>
      <c r="W51" s="163"/>
      <c r="X51" s="160"/>
      <c r="Y51" s="125"/>
      <c r="Z51" s="126"/>
      <c r="AA51" s="126"/>
      <c r="AB51" s="126"/>
      <c r="AC51" s="126"/>
      <c r="AD51" s="124"/>
      <c r="AE51" s="126">
        <f t="shared" si="56"/>
        <v>0</v>
      </c>
      <c r="AF51" s="126"/>
      <c r="AG51" s="163"/>
      <c r="AH51" s="160"/>
      <c r="AI51" s="125"/>
      <c r="AJ51" s="126"/>
      <c r="AK51" s="126"/>
      <c r="AL51" s="126"/>
      <c r="AM51" s="126"/>
      <c r="AN51" s="124"/>
      <c r="AO51" s="126">
        <f t="shared" si="191"/>
        <v>0</v>
      </c>
      <c r="AP51" s="126"/>
      <c r="AQ51" s="163"/>
      <c r="AR51" s="125"/>
      <c r="AS51" s="126"/>
      <c r="AT51" s="126"/>
      <c r="AU51" s="126"/>
      <c r="AV51" s="126"/>
      <c r="AW51" s="126"/>
      <c r="AX51" s="164"/>
      <c r="AY51" s="160"/>
      <c r="AZ51" s="125"/>
      <c r="BA51" s="126"/>
      <c r="BB51" s="126"/>
      <c r="BC51" s="126"/>
      <c r="BD51" s="126"/>
      <c r="BE51" s="128"/>
      <c r="BF51" s="126">
        <f t="shared" si="192"/>
        <v>0</v>
      </c>
      <c r="BG51" s="126"/>
      <c r="BH51" s="163"/>
      <c r="BI51" s="160">
        <v>0</v>
      </c>
      <c r="BJ51" s="125">
        <f t="shared" si="220"/>
        <v>0</v>
      </c>
      <c r="BK51" s="126">
        <f t="shared" si="221"/>
        <v>0</v>
      </c>
      <c r="BL51" s="126">
        <f t="shared" si="217"/>
        <v>0</v>
      </c>
      <c r="BM51" s="126">
        <f t="shared" si="218"/>
        <v>0</v>
      </c>
      <c r="BN51" s="126">
        <f t="shared" si="219"/>
        <v>0</v>
      </c>
      <c r="BO51" s="161">
        <f t="shared" si="211"/>
        <v>0</v>
      </c>
      <c r="BP51" s="126">
        <f t="shared" si="222"/>
        <v>0</v>
      </c>
      <c r="BQ51" s="126">
        <f t="shared" si="223"/>
        <v>0</v>
      </c>
      <c r="BR51" s="163">
        <f t="shared" si="224"/>
        <v>0</v>
      </c>
      <c r="BS51" s="160"/>
      <c r="BT51" s="125"/>
      <c r="BU51" s="126"/>
      <c r="BV51" s="126"/>
      <c r="BW51" s="126"/>
      <c r="BX51" s="126"/>
      <c r="BY51" s="124">
        <f t="shared" si="212"/>
        <v>0</v>
      </c>
      <c r="BZ51" s="126">
        <f t="shared" si="195"/>
        <v>0</v>
      </c>
      <c r="CA51" s="126"/>
      <c r="CB51" s="163"/>
      <c r="CC51" s="160"/>
      <c r="CD51" s="125"/>
      <c r="CE51" s="126"/>
      <c r="CF51" s="126"/>
      <c r="CG51" s="126"/>
      <c r="CH51" s="126"/>
      <c r="CI51" s="124">
        <f t="shared" si="213"/>
        <v>0</v>
      </c>
      <c r="CJ51" s="126">
        <f t="shared" si="196"/>
        <v>0</v>
      </c>
      <c r="CK51" s="126"/>
      <c r="CL51" s="163"/>
      <c r="CM51" s="160"/>
      <c r="CN51" s="125"/>
      <c r="CO51" s="126"/>
      <c r="CP51" s="126"/>
      <c r="CQ51" s="126"/>
      <c r="CR51" s="126"/>
      <c r="CS51" s="124">
        <f t="shared" si="214"/>
        <v>0</v>
      </c>
      <c r="CT51" s="126">
        <f t="shared" si="197"/>
        <v>0</v>
      </c>
      <c r="CU51" s="126"/>
      <c r="CV51" s="163"/>
      <c r="CW51" s="160"/>
      <c r="CX51" s="125"/>
      <c r="CY51" s="126"/>
      <c r="CZ51" s="126"/>
      <c r="DA51" s="126"/>
      <c r="DB51" s="126"/>
      <c r="DC51" s="128">
        <f t="shared" si="215"/>
        <v>0</v>
      </c>
      <c r="DD51" s="126">
        <f t="shared" si="225"/>
        <v>0</v>
      </c>
      <c r="DE51" s="126"/>
      <c r="DF51" s="163"/>
      <c r="DG51" s="4"/>
      <c r="DH51" s="4"/>
      <c r="DI51" s="4"/>
      <c r="DJ51" s="4"/>
      <c r="DK51" s="4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</row>
    <row r="52" spans="1:156" s="1" customFormat="1" x14ac:dyDescent="0.2">
      <c r="A52" s="69"/>
      <c r="B52" s="70" t="s">
        <v>73</v>
      </c>
      <c r="C52" s="71" t="s">
        <v>104</v>
      </c>
      <c r="D52" s="160">
        <v>3407298</v>
      </c>
      <c r="E52" s="125">
        <f t="shared" si="226"/>
        <v>3459758</v>
      </c>
      <c r="F52" s="197">
        <f t="shared" si="199"/>
        <v>0</v>
      </c>
      <c r="G52" s="197">
        <f t="shared" si="216"/>
        <v>1083023</v>
      </c>
      <c r="H52" s="197">
        <f t="shared" si="200"/>
        <v>0</v>
      </c>
      <c r="I52" s="197">
        <f t="shared" si="201"/>
        <v>0</v>
      </c>
      <c r="J52" s="197">
        <f t="shared" si="202"/>
        <v>4542781</v>
      </c>
      <c r="K52" s="197">
        <f t="shared" si="203"/>
        <v>4399738</v>
      </c>
      <c r="L52" s="126">
        <f t="shared" si="204"/>
        <v>143043</v>
      </c>
      <c r="M52" s="162">
        <f t="shared" si="205"/>
        <v>0</v>
      </c>
      <c r="N52" s="161">
        <v>3403611</v>
      </c>
      <c r="O52" s="246">
        <v>3459758</v>
      </c>
      <c r="P52" s="161">
        <v>0</v>
      </c>
      <c r="Q52" s="161">
        <v>1083023</v>
      </c>
      <c r="R52" s="161"/>
      <c r="S52" s="161"/>
      <c r="T52" s="161">
        <f t="shared" si="206"/>
        <v>4542781</v>
      </c>
      <c r="U52" s="161">
        <f t="shared" si="207"/>
        <v>4399738</v>
      </c>
      <c r="V52" s="230">
        <v>143043</v>
      </c>
      <c r="W52" s="163"/>
      <c r="X52" s="160">
        <v>3687</v>
      </c>
      <c r="Y52" s="125"/>
      <c r="Z52" s="126"/>
      <c r="AA52" s="126"/>
      <c r="AB52" s="126"/>
      <c r="AC52" s="126"/>
      <c r="AD52" s="161">
        <f t="shared" si="208"/>
        <v>0</v>
      </c>
      <c r="AE52" s="126">
        <f t="shared" si="56"/>
        <v>0</v>
      </c>
      <c r="AF52" s="126"/>
      <c r="AG52" s="163"/>
      <c r="AH52" s="160"/>
      <c r="AI52" s="125"/>
      <c r="AJ52" s="126"/>
      <c r="AK52" s="126"/>
      <c r="AL52" s="126"/>
      <c r="AM52" s="126"/>
      <c r="AN52" s="124"/>
      <c r="AO52" s="126">
        <f t="shared" si="191"/>
        <v>0</v>
      </c>
      <c r="AP52" s="126"/>
      <c r="AQ52" s="163"/>
      <c r="AR52" s="125"/>
      <c r="AS52" s="126"/>
      <c r="AT52" s="126"/>
      <c r="AU52" s="126"/>
      <c r="AV52" s="126"/>
      <c r="AW52" s="126"/>
      <c r="AX52" s="164"/>
      <c r="AY52" s="160"/>
      <c r="AZ52" s="125"/>
      <c r="BA52" s="126"/>
      <c r="BB52" s="126"/>
      <c r="BC52" s="126"/>
      <c r="BD52" s="126"/>
      <c r="BE52" s="128"/>
      <c r="BF52" s="126">
        <f t="shared" si="192"/>
        <v>0</v>
      </c>
      <c r="BG52" s="126"/>
      <c r="BH52" s="163"/>
      <c r="BI52" s="160">
        <v>0</v>
      </c>
      <c r="BJ52" s="125">
        <f t="shared" si="220"/>
        <v>0</v>
      </c>
      <c r="BK52" s="126">
        <f t="shared" si="221"/>
        <v>0</v>
      </c>
      <c r="BL52" s="126">
        <f t="shared" si="217"/>
        <v>0</v>
      </c>
      <c r="BM52" s="126">
        <f t="shared" si="218"/>
        <v>0</v>
      </c>
      <c r="BN52" s="126">
        <f t="shared" si="219"/>
        <v>0</v>
      </c>
      <c r="BO52" s="161">
        <f t="shared" si="211"/>
        <v>0</v>
      </c>
      <c r="BP52" s="126">
        <f t="shared" si="222"/>
        <v>0</v>
      </c>
      <c r="BQ52" s="126">
        <f t="shared" si="223"/>
        <v>0</v>
      </c>
      <c r="BR52" s="163">
        <f t="shared" si="224"/>
        <v>0</v>
      </c>
      <c r="BS52" s="160"/>
      <c r="BT52" s="125"/>
      <c r="BU52" s="126"/>
      <c r="BV52" s="126"/>
      <c r="BW52" s="126"/>
      <c r="BX52" s="126"/>
      <c r="BY52" s="124">
        <f t="shared" si="212"/>
        <v>0</v>
      </c>
      <c r="BZ52" s="126">
        <f t="shared" si="195"/>
        <v>0</v>
      </c>
      <c r="CA52" s="126"/>
      <c r="CB52" s="163"/>
      <c r="CC52" s="160"/>
      <c r="CD52" s="125"/>
      <c r="CE52" s="126"/>
      <c r="CF52" s="126"/>
      <c r="CG52" s="126"/>
      <c r="CH52" s="126"/>
      <c r="CI52" s="124">
        <f t="shared" si="213"/>
        <v>0</v>
      </c>
      <c r="CJ52" s="126">
        <f t="shared" si="196"/>
        <v>0</v>
      </c>
      <c r="CK52" s="126"/>
      <c r="CL52" s="163"/>
      <c r="CM52" s="160"/>
      <c r="CN52" s="125"/>
      <c r="CO52" s="126"/>
      <c r="CP52" s="126"/>
      <c r="CQ52" s="126"/>
      <c r="CR52" s="126"/>
      <c r="CS52" s="124">
        <f t="shared" si="214"/>
        <v>0</v>
      </c>
      <c r="CT52" s="126">
        <f t="shared" si="197"/>
        <v>0</v>
      </c>
      <c r="CU52" s="126"/>
      <c r="CV52" s="163"/>
      <c r="CW52" s="160"/>
      <c r="CX52" s="125"/>
      <c r="CY52" s="126"/>
      <c r="CZ52" s="126"/>
      <c r="DA52" s="126"/>
      <c r="DB52" s="126"/>
      <c r="DC52" s="128">
        <f t="shared" si="215"/>
        <v>0</v>
      </c>
      <c r="DD52" s="126">
        <f t="shared" si="225"/>
        <v>0</v>
      </c>
      <c r="DE52" s="126"/>
      <c r="DF52" s="163"/>
      <c r="DG52" s="4"/>
      <c r="DH52" s="4"/>
      <c r="DI52" s="4"/>
      <c r="DJ52" s="4"/>
      <c r="DK52" s="4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</row>
    <row r="53" spans="1:156" s="1" customFormat="1" x14ac:dyDescent="0.2">
      <c r="A53" s="69"/>
      <c r="B53" s="70" t="s">
        <v>74</v>
      </c>
      <c r="C53" s="71" t="s">
        <v>10</v>
      </c>
      <c r="D53" s="160">
        <v>0</v>
      </c>
      <c r="E53" s="125">
        <f t="shared" si="226"/>
        <v>1492963</v>
      </c>
      <c r="F53" s="197">
        <f t="shared" si="199"/>
        <v>0</v>
      </c>
      <c r="G53" s="197">
        <f t="shared" si="216"/>
        <v>-211364</v>
      </c>
      <c r="H53" s="197">
        <f t="shared" si="200"/>
        <v>0</v>
      </c>
      <c r="I53" s="197">
        <f t="shared" si="201"/>
        <v>0</v>
      </c>
      <c r="J53" s="197">
        <f t="shared" si="202"/>
        <v>1281599</v>
      </c>
      <c r="K53" s="197">
        <f t="shared" si="203"/>
        <v>65785</v>
      </c>
      <c r="L53" s="126">
        <f t="shared" si="204"/>
        <v>1215814</v>
      </c>
      <c r="M53" s="162">
        <f t="shared" si="205"/>
        <v>0</v>
      </c>
      <c r="N53" s="161"/>
      <c r="O53" s="246">
        <v>1492963</v>
      </c>
      <c r="P53" s="161">
        <v>0</v>
      </c>
      <c r="Q53" s="161">
        <v>-211364</v>
      </c>
      <c r="R53" s="161"/>
      <c r="S53" s="161"/>
      <c r="T53" s="161">
        <f t="shared" si="206"/>
        <v>1281599</v>
      </c>
      <c r="U53" s="161">
        <f t="shared" si="207"/>
        <v>65785</v>
      </c>
      <c r="V53" s="230">
        <v>1215814</v>
      </c>
      <c r="W53" s="163"/>
      <c r="X53" s="160"/>
      <c r="Y53" s="125"/>
      <c r="Z53" s="126"/>
      <c r="AA53" s="126"/>
      <c r="AB53" s="126"/>
      <c r="AC53" s="126"/>
      <c r="AD53" s="124"/>
      <c r="AE53" s="126">
        <f t="shared" si="56"/>
        <v>0</v>
      </c>
      <c r="AF53" s="126"/>
      <c r="AG53" s="163"/>
      <c r="AH53" s="160"/>
      <c r="AI53" s="125"/>
      <c r="AJ53" s="126"/>
      <c r="AK53" s="126"/>
      <c r="AL53" s="126"/>
      <c r="AM53" s="126"/>
      <c r="AN53" s="124"/>
      <c r="AO53" s="126">
        <f t="shared" si="191"/>
        <v>0</v>
      </c>
      <c r="AP53" s="126"/>
      <c r="AQ53" s="163"/>
      <c r="AR53" s="125"/>
      <c r="AS53" s="126"/>
      <c r="AT53" s="126"/>
      <c r="AU53" s="126"/>
      <c r="AV53" s="126"/>
      <c r="AW53" s="126"/>
      <c r="AX53" s="164"/>
      <c r="AY53" s="160"/>
      <c r="AZ53" s="125"/>
      <c r="BA53" s="126"/>
      <c r="BB53" s="126"/>
      <c r="BC53" s="126"/>
      <c r="BD53" s="126"/>
      <c r="BE53" s="128"/>
      <c r="BF53" s="126">
        <f t="shared" si="192"/>
        <v>0</v>
      </c>
      <c r="BG53" s="126"/>
      <c r="BH53" s="163"/>
      <c r="BI53" s="160">
        <v>0</v>
      </c>
      <c r="BJ53" s="125">
        <f t="shared" si="220"/>
        <v>0</v>
      </c>
      <c r="BK53" s="126">
        <f t="shared" si="221"/>
        <v>0</v>
      </c>
      <c r="BL53" s="126">
        <f t="shared" si="217"/>
        <v>0</v>
      </c>
      <c r="BM53" s="126">
        <f t="shared" si="218"/>
        <v>0</v>
      </c>
      <c r="BN53" s="126">
        <f t="shared" si="219"/>
        <v>0</v>
      </c>
      <c r="BO53" s="161">
        <f t="shared" si="211"/>
        <v>0</v>
      </c>
      <c r="BP53" s="126">
        <f t="shared" si="222"/>
        <v>0</v>
      </c>
      <c r="BQ53" s="126">
        <f t="shared" si="223"/>
        <v>0</v>
      </c>
      <c r="BR53" s="163">
        <f t="shared" si="224"/>
        <v>0</v>
      </c>
      <c r="BS53" s="160"/>
      <c r="BT53" s="125"/>
      <c r="BU53" s="126"/>
      <c r="BV53" s="126"/>
      <c r="BW53" s="126"/>
      <c r="BX53" s="126"/>
      <c r="BY53" s="124">
        <f t="shared" si="212"/>
        <v>0</v>
      </c>
      <c r="BZ53" s="126">
        <f t="shared" si="195"/>
        <v>0</v>
      </c>
      <c r="CA53" s="126"/>
      <c r="CB53" s="163"/>
      <c r="CC53" s="160"/>
      <c r="CD53" s="125"/>
      <c r="CE53" s="126"/>
      <c r="CF53" s="126"/>
      <c r="CG53" s="126"/>
      <c r="CH53" s="126"/>
      <c r="CI53" s="124">
        <f t="shared" si="213"/>
        <v>0</v>
      </c>
      <c r="CJ53" s="126">
        <f t="shared" si="196"/>
        <v>0</v>
      </c>
      <c r="CK53" s="126"/>
      <c r="CL53" s="163"/>
      <c r="CM53" s="160"/>
      <c r="CN53" s="125"/>
      <c r="CO53" s="126"/>
      <c r="CP53" s="126"/>
      <c r="CQ53" s="126"/>
      <c r="CR53" s="126"/>
      <c r="CS53" s="124">
        <f t="shared" si="214"/>
        <v>0</v>
      </c>
      <c r="CT53" s="126">
        <f t="shared" si="197"/>
        <v>0</v>
      </c>
      <c r="CU53" s="126"/>
      <c r="CV53" s="163"/>
      <c r="CW53" s="160"/>
      <c r="CX53" s="125"/>
      <c r="CY53" s="126"/>
      <c r="CZ53" s="126"/>
      <c r="DA53" s="126"/>
      <c r="DB53" s="126"/>
      <c r="DC53" s="128">
        <f t="shared" si="215"/>
        <v>0</v>
      </c>
      <c r="DD53" s="126">
        <f t="shared" si="225"/>
        <v>0</v>
      </c>
      <c r="DE53" s="126"/>
      <c r="DF53" s="163"/>
      <c r="DG53" s="4"/>
      <c r="DH53" s="4"/>
      <c r="DI53" s="4"/>
      <c r="DJ53" s="4"/>
      <c r="DK53" s="4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</row>
    <row r="54" spans="1:156" s="88" customFormat="1" ht="12" x14ac:dyDescent="0.2">
      <c r="A54" s="117" t="s">
        <v>63</v>
      </c>
      <c r="B54" s="347" t="s">
        <v>22</v>
      </c>
      <c r="C54" s="348"/>
      <c r="D54" s="176">
        <v>43905958</v>
      </c>
      <c r="E54" s="133">
        <f>+O54+Y54+AI54+AZ54+BJ54+CX54</f>
        <v>48010882</v>
      </c>
      <c r="F54" s="199">
        <f t="shared" si="199"/>
        <v>0</v>
      </c>
      <c r="G54" s="199">
        <f t="shared" si="216"/>
        <v>2724714</v>
      </c>
      <c r="H54" s="199">
        <f t="shared" si="200"/>
        <v>0</v>
      </c>
      <c r="I54" s="199">
        <f t="shared" si="201"/>
        <v>0</v>
      </c>
      <c r="J54" s="199">
        <f t="shared" si="202"/>
        <v>50735596</v>
      </c>
      <c r="K54" s="199">
        <f t="shared" si="203"/>
        <v>37916718</v>
      </c>
      <c r="L54" s="134">
        <f t="shared" si="204"/>
        <v>12814314</v>
      </c>
      <c r="M54" s="229">
        <f t="shared" si="205"/>
        <v>4564</v>
      </c>
      <c r="N54" s="266">
        <v>19453257</v>
      </c>
      <c r="O54" s="133">
        <f>+O47+O46+O45+O44+O43</f>
        <v>21485761</v>
      </c>
      <c r="P54" s="134">
        <f>+P47+P46+P45+P44+P43</f>
        <v>0</v>
      </c>
      <c r="Q54" s="134">
        <f>+Q43+Q44+Q45++Q46+Q47</f>
        <v>1897433</v>
      </c>
      <c r="R54" s="134">
        <f>+R43+R44+R45++R46+R47</f>
        <v>0</v>
      </c>
      <c r="S54" s="134">
        <f>+S43+S44+S45++S46+S47</f>
        <v>0</v>
      </c>
      <c r="T54" s="124">
        <f t="shared" si="206"/>
        <v>23383194</v>
      </c>
      <c r="U54" s="134">
        <f>+T54-V54-W54</f>
        <v>18556423</v>
      </c>
      <c r="V54" s="134">
        <f>V43+V44+V45+V46+V47</f>
        <v>4825987</v>
      </c>
      <c r="W54" s="177">
        <f>W43+W44+W45+W46+W47</f>
        <v>784</v>
      </c>
      <c r="X54" s="176">
        <v>6320906</v>
      </c>
      <c r="Y54" s="133">
        <f>Y43+Y44+Y45+Y46+Y47</f>
        <v>7282802</v>
      </c>
      <c r="Z54" s="134">
        <f>Z43+Z44+Z45+Z46+Z47</f>
        <v>0</v>
      </c>
      <c r="AA54" s="134">
        <f>AA43+AA44+AA45+AA46+AA47</f>
        <v>314239</v>
      </c>
      <c r="AB54" s="134">
        <f>AB43+AB44+AB45+AB46+AB47</f>
        <v>0</v>
      </c>
      <c r="AC54" s="134">
        <f>AC43+AC44+AC45+AC46+AC47</f>
        <v>0</v>
      </c>
      <c r="AD54" s="124">
        <f t="shared" si="208"/>
        <v>7597041</v>
      </c>
      <c r="AE54" s="134">
        <f t="shared" si="56"/>
        <v>7246081</v>
      </c>
      <c r="AF54" s="134">
        <f>AF43+AF44+AF45+AF46+AF47</f>
        <v>347180</v>
      </c>
      <c r="AG54" s="177">
        <f>AG43+AG44+AG45+AG46+AG47</f>
        <v>3780</v>
      </c>
      <c r="AH54" s="176">
        <v>6545588</v>
      </c>
      <c r="AI54" s="133">
        <f>AI43+AI44+AI45+AI46+AI47</f>
        <v>6722902</v>
      </c>
      <c r="AJ54" s="176">
        <f>AJ43+AJ44+AJ45+AJ46+AJ47</f>
        <v>0</v>
      </c>
      <c r="AK54" s="134">
        <f>AK43+AK44+AK45+AK46+AK47</f>
        <v>69517</v>
      </c>
      <c r="AL54" s="134">
        <f>AL43+AL44+AL45+AL46+AL47</f>
        <v>0</v>
      </c>
      <c r="AM54" s="134">
        <f>AM43+AM44+AM45+AM46+AM47</f>
        <v>0</v>
      </c>
      <c r="AN54" s="124">
        <f t="shared" si="209"/>
        <v>6792419</v>
      </c>
      <c r="AO54" s="134">
        <f>AO43+AO44+AO45+AO46+AO47</f>
        <v>1282397</v>
      </c>
      <c r="AP54" s="134">
        <f>AP43+AP44+AP45+AP46+AP47</f>
        <v>5510022</v>
      </c>
      <c r="AQ54" s="177">
        <f>AQ43+AQ44+AQ45+AQ46+AQ47</f>
        <v>0</v>
      </c>
      <c r="AR54" s="133"/>
      <c r="AS54" s="134"/>
      <c r="AT54" s="134"/>
      <c r="AU54" s="134"/>
      <c r="AV54" s="134"/>
      <c r="AW54" s="134"/>
      <c r="AX54" s="178"/>
      <c r="AY54" s="176">
        <v>607264</v>
      </c>
      <c r="AZ54" s="133">
        <f>AZ43+AZ44+AZ45+AZ46+AZ47</f>
        <v>833648</v>
      </c>
      <c r="BA54" s="134">
        <f>BA43+BA44+BA45+BA46+BA47</f>
        <v>0</v>
      </c>
      <c r="BB54" s="134">
        <f>BB43+BB44+BB45+BB46+BB47</f>
        <v>19734</v>
      </c>
      <c r="BC54" s="134">
        <f>BC43+BC44+BC45+BC46+BC47</f>
        <v>0</v>
      </c>
      <c r="BD54" s="134">
        <f>BD43+BD44+BD45+BD46+BD47</f>
        <v>0</v>
      </c>
      <c r="BE54" s="128">
        <f t="shared" si="210"/>
        <v>853382</v>
      </c>
      <c r="BF54" s="134">
        <f>BF43+BF44+BF45+BF46+BF47</f>
        <v>817766</v>
      </c>
      <c r="BG54" s="134">
        <f>BG43+BG44+BG45+BG46+BG47</f>
        <v>35616</v>
      </c>
      <c r="BH54" s="177">
        <f>BH43+BH44+BH45+BH46+BH47</f>
        <v>0</v>
      </c>
      <c r="BI54" s="176">
        <v>5263513</v>
      </c>
      <c r="BJ54" s="133">
        <f>BJ43+BJ44+BJ45+BJ46+BJ47</f>
        <v>5502510</v>
      </c>
      <c r="BK54" s="134">
        <f>BK43+BK44+BK45+BK46+BK47</f>
        <v>0</v>
      </c>
      <c r="BL54" s="134">
        <f t="shared" si="217"/>
        <v>313232</v>
      </c>
      <c r="BM54" s="134">
        <f t="shared" si="218"/>
        <v>0</v>
      </c>
      <c r="BN54" s="134">
        <f t="shared" si="219"/>
        <v>0</v>
      </c>
      <c r="BO54" s="124">
        <f t="shared" si="211"/>
        <v>5815742</v>
      </c>
      <c r="BP54" s="134">
        <f>BP43+BP44+BP45+BP46+BP47</f>
        <v>5015729</v>
      </c>
      <c r="BQ54" s="134">
        <f>BQ43+BQ44+BQ45+BQ46+BQ47</f>
        <v>800013</v>
      </c>
      <c r="BR54" s="177">
        <f>BR43+BR44+BR45+BR46+BR47</f>
        <v>0</v>
      </c>
      <c r="BS54" s="176">
        <v>3231438</v>
      </c>
      <c r="BT54" s="133">
        <f>BT43+BT44+BT45+BT46+BT47</f>
        <v>3533776</v>
      </c>
      <c r="BU54" s="134">
        <f>BU43+BU44+BU45+BU46+BU47</f>
        <v>0</v>
      </c>
      <c r="BV54" s="134">
        <f>BV43+BV44+BV45+BV46+BV47</f>
        <v>106393</v>
      </c>
      <c r="BW54" s="134">
        <f>BW43+BW44+BW45+BW46+BW47</f>
        <v>0</v>
      </c>
      <c r="BX54" s="134">
        <f>BX43+BX44+BX45+BX46+BX47</f>
        <v>0</v>
      </c>
      <c r="BY54" s="124">
        <f t="shared" si="212"/>
        <v>3640169</v>
      </c>
      <c r="BZ54" s="134">
        <f>BZ43+BZ44+BZ45+BZ46+BZ47</f>
        <v>3269124</v>
      </c>
      <c r="CA54" s="134">
        <f>CA43+CA44+CA45+CA46+CA47</f>
        <v>371045</v>
      </c>
      <c r="CB54" s="177">
        <f>CB43+CB44+CB45+CB46+CB47</f>
        <v>0</v>
      </c>
      <c r="CC54" s="176">
        <v>794278</v>
      </c>
      <c r="CD54" s="133">
        <f>CD43+CD44+CD45+CD46+CD47</f>
        <v>690382</v>
      </c>
      <c r="CE54" s="134">
        <f>CE43+CE44+CE45+CE46+CE47</f>
        <v>0</v>
      </c>
      <c r="CF54" s="134">
        <f>CF43+CF44+CF45+CF46+CF47</f>
        <v>88277</v>
      </c>
      <c r="CG54" s="134">
        <f>CG43+CG44+CG45+CG46+CG47</f>
        <v>0</v>
      </c>
      <c r="CH54" s="134">
        <f>CH43+CH44+CH45+CH46+CH47</f>
        <v>0</v>
      </c>
      <c r="CI54" s="124">
        <f t="shared" si="213"/>
        <v>778659</v>
      </c>
      <c r="CJ54" s="134">
        <f>CJ43+CJ44+CJ45+CJ46+CJ47</f>
        <v>634144</v>
      </c>
      <c r="CK54" s="134">
        <f>CK43+CK44+CK45+CK46+CK47</f>
        <v>144515</v>
      </c>
      <c r="CL54" s="177">
        <f>CL43+CL44+CL45+CL46+CL47</f>
        <v>0</v>
      </c>
      <c r="CM54" s="176">
        <v>1237797</v>
      </c>
      <c r="CN54" s="133">
        <f>CN43+CN44+CN45+CN46+CN47</f>
        <v>1278352</v>
      </c>
      <c r="CO54" s="134">
        <f>CO43+CO44+CO45+CO46+CO47</f>
        <v>0</v>
      </c>
      <c r="CP54" s="134">
        <f>CP43+CP44+CP45+CP46+CP47</f>
        <v>118562</v>
      </c>
      <c r="CQ54" s="134">
        <f>CQ43+CQ44+CQ45+CQ46+CQ47</f>
        <v>0</v>
      </c>
      <c r="CR54" s="134">
        <f>CR43+CR44+CR45+CR46+CR47</f>
        <v>0</v>
      </c>
      <c r="CS54" s="124">
        <f t="shared" si="214"/>
        <v>1396914</v>
      </c>
      <c r="CT54" s="134">
        <f>CT43+CT44+CT45+CT46+CT47</f>
        <v>1112461</v>
      </c>
      <c r="CU54" s="134">
        <f>CU43+CU44+CU45+CU46+CU47</f>
        <v>284453</v>
      </c>
      <c r="CV54" s="177">
        <f>CV43+CV44+CV45+CV46+CV47</f>
        <v>0</v>
      </c>
      <c r="CW54" s="176">
        <v>5715430</v>
      </c>
      <c r="CX54" s="133">
        <f>CX43+CX44+CX45+CX46+CX47</f>
        <v>6183259</v>
      </c>
      <c r="CY54" s="134">
        <f>CY43+CY44+CY45+CY46+CY47</f>
        <v>0</v>
      </c>
      <c r="CZ54" s="134">
        <f>CZ43+CZ44+CZ45+CZ46+CZ47</f>
        <v>110559</v>
      </c>
      <c r="DA54" s="134">
        <f>DA43+DA44+DA45+DA46+DA47</f>
        <v>0</v>
      </c>
      <c r="DB54" s="134">
        <f>DB43+DB44+DB45+DB46+DB47</f>
        <v>0</v>
      </c>
      <c r="DC54" s="128">
        <f t="shared" si="215"/>
        <v>6293818</v>
      </c>
      <c r="DD54" s="134">
        <f>DD43+DD44+DD45+DD46+DD47</f>
        <v>4998322</v>
      </c>
      <c r="DE54" s="134">
        <f>DE43+DE44+DE45+DE46+DE47</f>
        <v>1295496</v>
      </c>
      <c r="DF54" s="177">
        <f>DF43+DF44+DF45+DF46+DF47</f>
        <v>0</v>
      </c>
      <c r="DG54" s="236"/>
      <c r="DH54" s="236"/>
      <c r="DI54" s="236"/>
      <c r="DJ54" s="236"/>
      <c r="DK54" s="236"/>
      <c r="DL54" s="237"/>
      <c r="DM54" s="237"/>
      <c r="DN54" s="237"/>
      <c r="DO54" s="237"/>
      <c r="DP54" s="237"/>
      <c r="DQ54" s="237"/>
      <c r="DR54" s="237"/>
      <c r="DS54" s="237"/>
      <c r="DT54" s="237"/>
      <c r="DU54" s="237"/>
      <c r="DV54" s="237"/>
      <c r="DW54" s="237"/>
      <c r="DX54" s="237"/>
      <c r="DY54" s="237"/>
      <c r="DZ54" s="237"/>
      <c r="EA54" s="237"/>
      <c r="EB54" s="237"/>
      <c r="EC54" s="237"/>
      <c r="ED54" s="237"/>
      <c r="EE54" s="237"/>
      <c r="EF54" s="237"/>
      <c r="EG54" s="237"/>
      <c r="EH54" s="237"/>
      <c r="EI54" s="237"/>
      <c r="EJ54" s="237"/>
      <c r="EK54" s="237"/>
      <c r="EL54" s="237"/>
      <c r="EM54" s="237"/>
      <c r="EN54" s="237"/>
      <c r="EO54" s="237"/>
      <c r="EP54" s="237"/>
      <c r="EQ54" s="237"/>
      <c r="ER54" s="237"/>
      <c r="ES54" s="237"/>
      <c r="ET54" s="237"/>
      <c r="EU54" s="237"/>
      <c r="EV54" s="237"/>
      <c r="EW54" s="237"/>
      <c r="EX54" s="237"/>
      <c r="EY54" s="237"/>
      <c r="EZ54" s="237"/>
    </row>
    <row r="55" spans="1:156" s="86" customFormat="1" ht="10.5" x14ac:dyDescent="0.15">
      <c r="A55" s="73" t="s">
        <v>64</v>
      </c>
      <c r="B55" s="355" t="s">
        <v>11</v>
      </c>
      <c r="C55" s="356"/>
      <c r="D55" s="165">
        <v>880624</v>
      </c>
      <c r="E55" s="127">
        <f t="shared" ref="E55:E56" si="227">+O55+Y55+AI55+AZ55+BJ55+CX55</f>
        <v>1269523</v>
      </c>
      <c r="F55" s="196">
        <f t="shared" si="199"/>
        <v>0</v>
      </c>
      <c r="G55" s="196">
        <f t="shared" si="216"/>
        <v>146636</v>
      </c>
      <c r="H55" s="196">
        <f t="shared" si="200"/>
        <v>0</v>
      </c>
      <c r="I55" s="196">
        <f t="shared" si="201"/>
        <v>0</v>
      </c>
      <c r="J55" s="196">
        <f t="shared" si="202"/>
        <v>1416159</v>
      </c>
      <c r="K55" s="196">
        <f t="shared" si="203"/>
        <v>350871</v>
      </c>
      <c r="L55" s="128">
        <f t="shared" si="204"/>
        <v>1065288</v>
      </c>
      <c r="M55" s="158">
        <f t="shared" si="205"/>
        <v>0</v>
      </c>
      <c r="N55" s="124">
        <v>617997</v>
      </c>
      <c r="O55" s="249">
        <v>811051</v>
      </c>
      <c r="P55" s="124">
        <v>0</v>
      </c>
      <c r="Q55" s="124">
        <v>17932</v>
      </c>
      <c r="R55" s="124"/>
      <c r="S55" s="124"/>
      <c r="T55" s="124">
        <f t="shared" si="206"/>
        <v>828983</v>
      </c>
      <c r="U55" s="124">
        <f>+T55-V55-W55</f>
        <v>192512</v>
      </c>
      <c r="V55" s="232">
        <v>636471</v>
      </c>
      <c r="W55" s="166"/>
      <c r="X55" s="165">
        <v>69120</v>
      </c>
      <c r="Y55" s="249">
        <v>119799</v>
      </c>
      <c r="Z55" s="128">
        <v>0</v>
      </c>
      <c r="AA55" s="128">
        <v>36714</v>
      </c>
      <c r="AB55" s="128"/>
      <c r="AC55" s="128"/>
      <c r="AD55" s="124">
        <f t="shared" si="208"/>
        <v>156513</v>
      </c>
      <c r="AE55" s="128">
        <f t="shared" si="56"/>
        <v>146513</v>
      </c>
      <c r="AF55" s="128">
        <v>10000</v>
      </c>
      <c r="AG55" s="166"/>
      <c r="AH55" s="165">
        <v>113629</v>
      </c>
      <c r="AI55" s="249">
        <v>338673</v>
      </c>
      <c r="AJ55" s="128"/>
      <c r="AK55" s="128">
        <v>68201</v>
      </c>
      <c r="AL55" s="128"/>
      <c r="AM55" s="128"/>
      <c r="AN55" s="124">
        <f t="shared" si="209"/>
        <v>406874</v>
      </c>
      <c r="AO55" s="128">
        <f>AN55-AP55-AQ55</f>
        <v>9807</v>
      </c>
      <c r="AP55" s="232">
        <v>397067</v>
      </c>
      <c r="AQ55" s="166"/>
      <c r="AR55" s="127"/>
      <c r="AS55" s="128"/>
      <c r="AT55" s="128"/>
      <c r="AU55" s="128"/>
      <c r="AV55" s="128"/>
      <c r="AW55" s="128"/>
      <c r="AX55" s="167"/>
      <c r="AY55" s="165">
        <v>30639</v>
      </c>
      <c r="AZ55" s="127"/>
      <c r="BA55" s="128"/>
      <c r="BB55" s="128">
        <v>22805</v>
      </c>
      <c r="BC55" s="128"/>
      <c r="BD55" s="128"/>
      <c r="BE55" s="128">
        <f t="shared" si="210"/>
        <v>22805</v>
      </c>
      <c r="BF55" s="128">
        <f>BE55-BG55-BH55</f>
        <v>1055</v>
      </c>
      <c r="BG55" s="128">
        <v>21750</v>
      </c>
      <c r="BH55" s="166"/>
      <c r="BI55" s="165">
        <v>33062</v>
      </c>
      <c r="BJ55" s="127">
        <f>SUM(CD55,CN55,BT55)</f>
        <v>0</v>
      </c>
      <c r="BK55" s="128">
        <f>SUM(CE55,CO55,BU55)</f>
        <v>0</v>
      </c>
      <c r="BL55" s="128">
        <f t="shared" si="217"/>
        <v>499</v>
      </c>
      <c r="BM55" s="128">
        <f t="shared" si="218"/>
        <v>0</v>
      </c>
      <c r="BN55" s="128">
        <f t="shared" si="219"/>
        <v>0</v>
      </c>
      <c r="BO55" s="124">
        <f t="shared" si="211"/>
        <v>499</v>
      </c>
      <c r="BP55" s="128">
        <f t="shared" ref="BP55:BR56" si="228">SUM(CJ55,CT55,BZ55)</f>
        <v>499</v>
      </c>
      <c r="BQ55" s="128">
        <f t="shared" si="228"/>
        <v>0</v>
      </c>
      <c r="BR55" s="166">
        <f t="shared" si="228"/>
        <v>0</v>
      </c>
      <c r="BS55" s="165">
        <v>27229</v>
      </c>
      <c r="BT55" s="127"/>
      <c r="BU55" s="128"/>
      <c r="BV55" s="128">
        <v>461</v>
      </c>
      <c r="BW55" s="128"/>
      <c r="BX55" s="128"/>
      <c r="BY55" s="124">
        <f t="shared" si="212"/>
        <v>461</v>
      </c>
      <c r="BZ55" s="128">
        <f>BY55-CA55-CB55</f>
        <v>461</v>
      </c>
      <c r="CA55" s="128"/>
      <c r="CB55" s="166"/>
      <c r="CC55" s="165">
        <v>4423</v>
      </c>
      <c r="CD55" s="127"/>
      <c r="CE55" s="128"/>
      <c r="CF55" s="128">
        <v>38</v>
      </c>
      <c r="CG55" s="128"/>
      <c r="CH55" s="128"/>
      <c r="CI55" s="124">
        <f t="shared" si="213"/>
        <v>38</v>
      </c>
      <c r="CJ55" s="128">
        <f>CI55-CK55-CL55</f>
        <v>38</v>
      </c>
      <c r="CK55" s="128"/>
      <c r="CL55" s="166"/>
      <c r="CM55" s="165">
        <v>1410</v>
      </c>
      <c r="CN55" s="127"/>
      <c r="CO55" s="128"/>
      <c r="CP55" s="128"/>
      <c r="CQ55" s="128"/>
      <c r="CR55" s="128"/>
      <c r="CS55" s="124">
        <f t="shared" si="214"/>
        <v>0</v>
      </c>
      <c r="CT55" s="128">
        <f>CS55-CU55-CV55</f>
        <v>0</v>
      </c>
      <c r="CU55" s="128"/>
      <c r="CV55" s="166"/>
      <c r="CW55" s="165">
        <v>16177</v>
      </c>
      <c r="CX55" s="127"/>
      <c r="CY55" s="128"/>
      <c r="CZ55" s="128">
        <v>485</v>
      </c>
      <c r="DA55" s="128"/>
      <c r="DB55" s="128"/>
      <c r="DC55" s="128">
        <f t="shared" si="215"/>
        <v>485</v>
      </c>
      <c r="DD55" s="128">
        <f>DC55-DE55-DF55</f>
        <v>485</v>
      </c>
      <c r="DE55" s="128"/>
      <c r="DF55" s="166"/>
      <c r="DG55" s="222"/>
      <c r="DH55" s="222"/>
      <c r="DI55" s="222"/>
      <c r="DJ55" s="222"/>
      <c r="DK55" s="222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</row>
    <row r="56" spans="1:156" s="86" customFormat="1" x14ac:dyDescent="0.15">
      <c r="A56" s="73" t="s">
        <v>65</v>
      </c>
      <c r="B56" s="355" t="s">
        <v>12</v>
      </c>
      <c r="C56" s="356"/>
      <c r="D56" s="165">
        <v>544164</v>
      </c>
      <c r="E56" s="127">
        <f t="shared" si="227"/>
        <v>3876353</v>
      </c>
      <c r="F56" s="196">
        <f t="shared" si="199"/>
        <v>0</v>
      </c>
      <c r="G56" s="196">
        <f t="shared" si="216"/>
        <v>-59423</v>
      </c>
      <c r="H56" s="196">
        <f t="shared" si="200"/>
        <v>0</v>
      </c>
      <c r="I56" s="196">
        <f t="shared" si="201"/>
        <v>0</v>
      </c>
      <c r="J56" s="196">
        <f t="shared" si="202"/>
        <v>3816930</v>
      </c>
      <c r="K56" s="196">
        <f t="shared" si="203"/>
        <v>1836308</v>
      </c>
      <c r="L56" s="128">
        <f t="shared" si="204"/>
        <v>1980622</v>
      </c>
      <c r="M56" s="158">
        <f t="shared" si="205"/>
        <v>0</v>
      </c>
      <c r="N56" s="124">
        <v>436243</v>
      </c>
      <c r="O56" s="249">
        <v>3708926</v>
      </c>
      <c r="P56" s="124">
        <v>0</v>
      </c>
      <c r="Q56" s="124">
        <v>-69996</v>
      </c>
      <c r="R56" s="124"/>
      <c r="S56" s="124"/>
      <c r="T56" s="124">
        <f t="shared" si="206"/>
        <v>3638930</v>
      </c>
      <c r="U56" s="124">
        <f t="shared" ref="U56:U62" si="229">+T56-V56-W56</f>
        <v>1778443</v>
      </c>
      <c r="V56" s="232">
        <v>1860487</v>
      </c>
      <c r="W56" s="166"/>
      <c r="X56" s="165">
        <v>34519</v>
      </c>
      <c r="Y56" s="249">
        <v>38100</v>
      </c>
      <c r="Z56" s="128">
        <v>0</v>
      </c>
      <c r="AA56" s="128">
        <v>9765</v>
      </c>
      <c r="AB56" s="128"/>
      <c r="AC56" s="128"/>
      <c r="AD56" s="124">
        <f t="shared" si="208"/>
        <v>47865</v>
      </c>
      <c r="AE56" s="128">
        <f t="shared" si="56"/>
        <v>47865</v>
      </c>
      <c r="AF56" s="128"/>
      <c r="AG56" s="166"/>
      <c r="AH56" s="165">
        <v>44869</v>
      </c>
      <c r="AI56" s="249">
        <v>129327</v>
      </c>
      <c r="AJ56" s="128"/>
      <c r="AK56" s="128">
        <v>808</v>
      </c>
      <c r="AL56" s="128"/>
      <c r="AM56" s="128"/>
      <c r="AN56" s="124">
        <f t="shared" si="209"/>
        <v>130135</v>
      </c>
      <c r="AO56" s="128">
        <f>+AN56-AP56</f>
        <v>10000</v>
      </c>
      <c r="AP56" s="128">
        <v>120135</v>
      </c>
      <c r="AQ56" s="166"/>
      <c r="AR56" s="127"/>
      <c r="AS56" s="128"/>
      <c r="AT56" s="128"/>
      <c r="AU56" s="128"/>
      <c r="AV56" s="128"/>
      <c r="AW56" s="128"/>
      <c r="AX56" s="167"/>
      <c r="AY56" s="165"/>
      <c r="AZ56" s="127"/>
      <c r="BA56" s="128"/>
      <c r="BB56" s="128"/>
      <c r="BC56" s="128"/>
      <c r="BD56" s="128"/>
      <c r="BE56" s="128">
        <f t="shared" si="210"/>
        <v>0</v>
      </c>
      <c r="BF56" s="128">
        <f>BE56-BG56-BH56</f>
        <v>0</v>
      </c>
      <c r="BG56" s="128"/>
      <c r="BH56" s="166"/>
      <c r="BI56" s="165">
        <v>2860</v>
      </c>
      <c r="BJ56" s="127">
        <f>SUM(CD56,CN56,BT56)</f>
        <v>0</v>
      </c>
      <c r="BK56" s="128">
        <f>SUM(CE56,CO56,BU56)</f>
        <v>0</v>
      </c>
      <c r="BL56" s="128">
        <f t="shared" si="217"/>
        <v>0</v>
      </c>
      <c r="BM56" s="126">
        <f t="shared" si="218"/>
        <v>0</v>
      </c>
      <c r="BN56" s="126">
        <f t="shared" si="219"/>
        <v>0</v>
      </c>
      <c r="BO56" s="124">
        <f t="shared" si="211"/>
        <v>0</v>
      </c>
      <c r="BP56" s="128">
        <f t="shared" si="228"/>
        <v>0</v>
      </c>
      <c r="BQ56" s="128">
        <f t="shared" si="228"/>
        <v>0</v>
      </c>
      <c r="BR56" s="166">
        <f t="shared" si="228"/>
        <v>0</v>
      </c>
      <c r="BS56" s="165">
        <v>2860</v>
      </c>
      <c r="BT56" s="127"/>
      <c r="BU56" s="128"/>
      <c r="BV56" s="128"/>
      <c r="BW56" s="128"/>
      <c r="BX56" s="128"/>
      <c r="BY56" s="124">
        <f t="shared" si="212"/>
        <v>0</v>
      </c>
      <c r="BZ56" s="128">
        <f>BY56-CA56-CB56</f>
        <v>0</v>
      </c>
      <c r="CA56" s="128"/>
      <c r="CB56" s="166"/>
      <c r="CC56" s="165"/>
      <c r="CD56" s="127"/>
      <c r="CE56" s="128"/>
      <c r="CF56" s="128"/>
      <c r="CG56" s="128"/>
      <c r="CH56" s="128"/>
      <c r="CI56" s="124">
        <f t="shared" si="213"/>
        <v>0</v>
      </c>
      <c r="CJ56" s="128">
        <f>CI56-CK56-CL56</f>
        <v>0</v>
      </c>
      <c r="CK56" s="128"/>
      <c r="CL56" s="166"/>
      <c r="CM56" s="165"/>
      <c r="CN56" s="127"/>
      <c r="CO56" s="128"/>
      <c r="CP56" s="128"/>
      <c r="CQ56" s="128"/>
      <c r="CR56" s="128"/>
      <c r="CS56" s="124">
        <f t="shared" si="214"/>
        <v>0</v>
      </c>
      <c r="CT56" s="128">
        <f>CS56-CU56-CV56</f>
        <v>0</v>
      </c>
      <c r="CU56" s="128"/>
      <c r="CV56" s="166"/>
      <c r="CW56" s="165">
        <v>25673</v>
      </c>
      <c r="CX56" s="127"/>
      <c r="CY56" s="128"/>
      <c r="CZ56" s="128"/>
      <c r="DA56" s="128"/>
      <c r="DB56" s="128"/>
      <c r="DC56" s="128">
        <f t="shared" si="215"/>
        <v>0</v>
      </c>
      <c r="DD56" s="128">
        <f>DC56-DE56-DF56</f>
        <v>0</v>
      </c>
      <c r="DE56" s="128"/>
      <c r="DF56" s="166"/>
      <c r="DG56" s="222"/>
      <c r="DH56" s="222"/>
      <c r="DI56" s="222"/>
      <c r="DJ56" s="222"/>
      <c r="DK56" s="222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</row>
    <row r="57" spans="1:156" s="2" customFormat="1" x14ac:dyDescent="0.2">
      <c r="A57" s="66" t="s">
        <v>66</v>
      </c>
      <c r="B57" s="67" t="s">
        <v>13</v>
      </c>
      <c r="C57" s="68"/>
      <c r="D57" s="157">
        <v>372809</v>
      </c>
      <c r="E57" s="127">
        <f>+O57+Y57+AI57+AZ57+BJ57+CX57</f>
        <v>197886</v>
      </c>
      <c r="F57" s="196">
        <f t="shared" si="199"/>
        <v>0</v>
      </c>
      <c r="G57" s="196">
        <f t="shared" si="216"/>
        <v>302955</v>
      </c>
      <c r="H57" s="196">
        <f>+R57+AB57+AL57+BC57+BM57+DA57</f>
        <v>0</v>
      </c>
      <c r="I57" s="196">
        <f t="shared" si="201"/>
        <v>0</v>
      </c>
      <c r="J57" s="196">
        <f>+T57+AD57+AN57+BE57+BO57+DC57</f>
        <v>500841</v>
      </c>
      <c r="K57" s="196">
        <f t="shared" si="203"/>
        <v>303355</v>
      </c>
      <c r="L57" s="128">
        <f t="shared" si="204"/>
        <v>197486</v>
      </c>
      <c r="M57" s="158">
        <f t="shared" si="205"/>
        <v>0</v>
      </c>
      <c r="N57" s="123">
        <v>372809</v>
      </c>
      <c r="O57" s="123">
        <f>SUM(O58:O61)</f>
        <v>197886</v>
      </c>
      <c r="P57" s="124">
        <f>+P59+P60+P61</f>
        <v>0</v>
      </c>
      <c r="Q57" s="124">
        <f>+Q61+Q59+Q60</f>
        <v>302955</v>
      </c>
      <c r="R57" s="124">
        <f>+R59+R60+R61</f>
        <v>0</v>
      </c>
      <c r="S57" s="124">
        <f>+S59+S60+S61</f>
        <v>0</v>
      </c>
      <c r="T57" s="124">
        <f t="shared" si="206"/>
        <v>500841</v>
      </c>
      <c r="U57" s="124">
        <f t="shared" si="229"/>
        <v>303355</v>
      </c>
      <c r="V57" s="124">
        <f>SUM(V58:V61)</f>
        <v>197486</v>
      </c>
      <c r="W57" s="158">
        <f>SUM(W58:W61)</f>
        <v>0</v>
      </c>
      <c r="X57" s="157">
        <v>0</v>
      </c>
      <c r="Y57" s="123">
        <f t="shared" ref="Y57:AF57" si="230">SUM(Y58:Y61)</f>
        <v>0</v>
      </c>
      <c r="Z57" s="124">
        <f t="shared" si="230"/>
        <v>0</v>
      </c>
      <c r="AA57" s="124">
        <f t="shared" si="230"/>
        <v>0</v>
      </c>
      <c r="AB57" s="124">
        <f t="shared" si="230"/>
        <v>0</v>
      </c>
      <c r="AC57" s="124">
        <f t="shared" ref="AC57" si="231">SUM(AC58:AC61)</f>
        <v>0</v>
      </c>
      <c r="AD57" s="124">
        <f t="shared" si="208"/>
        <v>0</v>
      </c>
      <c r="AE57" s="128">
        <f t="shared" si="56"/>
        <v>0</v>
      </c>
      <c r="AF57" s="124">
        <f t="shared" si="230"/>
        <v>0</v>
      </c>
      <c r="AG57" s="158">
        <f>SUM(AG58:AG61)</f>
        <v>0</v>
      </c>
      <c r="AH57" s="157">
        <v>0</v>
      </c>
      <c r="AI57" s="123"/>
      <c r="AJ57" s="124"/>
      <c r="AK57" s="124">
        <f>SUM(AK58:AK61)</f>
        <v>0</v>
      </c>
      <c r="AL57" s="124">
        <f>SUM(AL58:AL61)</f>
        <v>0</v>
      </c>
      <c r="AM57" s="124">
        <f>SUM(AM58:AM61)</f>
        <v>0</v>
      </c>
      <c r="AN57" s="124">
        <f t="shared" si="209"/>
        <v>0</v>
      </c>
      <c r="AO57" s="124">
        <f>SUM(AO58:AO61)</f>
        <v>0</v>
      </c>
      <c r="AP57" s="124">
        <f>SUM(AP58:AP61)</f>
        <v>0</v>
      </c>
      <c r="AQ57" s="158">
        <f>SUM(AQ58:AQ61)</f>
        <v>0</v>
      </c>
      <c r="AR57" s="123"/>
      <c r="AS57" s="124"/>
      <c r="AT57" s="124"/>
      <c r="AU57" s="124"/>
      <c r="AV57" s="124"/>
      <c r="AW57" s="124"/>
      <c r="AX57" s="159"/>
      <c r="AY57" s="157">
        <v>0</v>
      </c>
      <c r="AZ57" s="123">
        <f t="shared" ref="AZ57:BG57" si="232">SUM(AZ58:AZ61)</f>
        <v>0</v>
      </c>
      <c r="BA57" s="124">
        <f t="shared" si="232"/>
        <v>0</v>
      </c>
      <c r="BB57" s="124">
        <f t="shared" si="232"/>
        <v>0</v>
      </c>
      <c r="BC57" s="124">
        <f t="shared" si="232"/>
        <v>0</v>
      </c>
      <c r="BD57" s="124">
        <f t="shared" ref="BD57" si="233">SUM(BD58:BD61)</f>
        <v>0</v>
      </c>
      <c r="BE57" s="128">
        <f t="shared" si="210"/>
        <v>0</v>
      </c>
      <c r="BF57" s="124">
        <f t="shared" si="232"/>
        <v>0</v>
      </c>
      <c r="BG57" s="124">
        <f t="shared" si="232"/>
        <v>0</v>
      </c>
      <c r="BH57" s="158">
        <f>SUM(BH58:BH61)</f>
        <v>0</v>
      </c>
      <c r="BI57" s="157">
        <v>0</v>
      </c>
      <c r="BJ57" s="123">
        <f t="shared" ref="BJ57:CA57" si="234">SUM(BJ58:BJ61)</f>
        <v>0</v>
      </c>
      <c r="BK57" s="124">
        <f t="shared" si="234"/>
        <v>0</v>
      </c>
      <c r="BL57" s="126">
        <f t="shared" si="217"/>
        <v>0</v>
      </c>
      <c r="BM57" s="126">
        <f t="shared" si="218"/>
        <v>0</v>
      </c>
      <c r="BN57" s="126">
        <f t="shared" si="219"/>
        <v>0</v>
      </c>
      <c r="BO57" s="161">
        <f t="shared" si="211"/>
        <v>0</v>
      </c>
      <c r="BP57" s="124">
        <f>SUM(BP58:BP61)</f>
        <v>0</v>
      </c>
      <c r="BQ57" s="124">
        <f>SUM(BQ58:BQ61)</f>
        <v>0</v>
      </c>
      <c r="BR57" s="158">
        <f t="shared" si="234"/>
        <v>0</v>
      </c>
      <c r="BS57" s="157">
        <v>0</v>
      </c>
      <c r="BT57" s="123">
        <f t="shared" si="234"/>
        <v>0</v>
      </c>
      <c r="BU57" s="124">
        <f t="shared" si="234"/>
        <v>0</v>
      </c>
      <c r="BV57" s="124">
        <f t="shared" si="234"/>
        <v>0</v>
      </c>
      <c r="BW57" s="124">
        <f t="shared" si="234"/>
        <v>0</v>
      </c>
      <c r="BX57" s="124">
        <f t="shared" ref="BX57" si="235">SUM(BX58:BX61)</f>
        <v>0</v>
      </c>
      <c r="BY57" s="124">
        <f t="shared" si="212"/>
        <v>0</v>
      </c>
      <c r="BZ57" s="124">
        <f t="shared" si="234"/>
        <v>0</v>
      </c>
      <c r="CA57" s="124">
        <f t="shared" si="234"/>
        <v>0</v>
      </c>
      <c r="CB57" s="158">
        <f t="shared" ref="CB57:CL57" si="236">SUM(CB58:CB61)</f>
        <v>0</v>
      </c>
      <c r="CC57" s="157">
        <v>0</v>
      </c>
      <c r="CD57" s="123">
        <f t="shared" si="236"/>
        <v>0</v>
      </c>
      <c r="CE57" s="124">
        <f t="shared" si="236"/>
        <v>0</v>
      </c>
      <c r="CF57" s="124">
        <f t="shared" si="236"/>
        <v>0</v>
      </c>
      <c r="CG57" s="124">
        <f t="shared" si="236"/>
        <v>0</v>
      </c>
      <c r="CH57" s="124">
        <f t="shared" ref="CH57" si="237">SUM(CH58:CH61)</f>
        <v>0</v>
      </c>
      <c r="CI57" s="124">
        <f t="shared" si="213"/>
        <v>0</v>
      </c>
      <c r="CJ57" s="124">
        <f t="shared" si="236"/>
        <v>0</v>
      </c>
      <c r="CK57" s="124">
        <f t="shared" si="236"/>
        <v>0</v>
      </c>
      <c r="CL57" s="158">
        <f t="shared" si="236"/>
        <v>0</v>
      </c>
      <c r="CM57" s="157">
        <v>0</v>
      </c>
      <c r="CN57" s="123">
        <f t="shared" ref="CN57:CU57" si="238">SUM(CN58:CN61)</f>
        <v>0</v>
      </c>
      <c r="CO57" s="124">
        <f t="shared" si="238"/>
        <v>0</v>
      </c>
      <c r="CP57" s="124">
        <f t="shared" si="238"/>
        <v>0</v>
      </c>
      <c r="CQ57" s="124">
        <f t="shared" si="238"/>
        <v>0</v>
      </c>
      <c r="CR57" s="124">
        <f t="shared" ref="CR57" si="239">SUM(CR58:CR61)</f>
        <v>0</v>
      </c>
      <c r="CS57" s="124">
        <f t="shared" si="214"/>
        <v>0</v>
      </c>
      <c r="CT57" s="124">
        <f t="shared" si="238"/>
        <v>0</v>
      </c>
      <c r="CU57" s="124">
        <f t="shared" si="238"/>
        <v>0</v>
      </c>
      <c r="CV57" s="158">
        <f t="shared" ref="CV57:DB57" si="240">SUM(CV58:CV61)</f>
        <v>0</v>
      </c>
      <c r="CW57" s="157">
        <v>0</v>
      </c>
      <c r="CX57" s="123">
        <f t="shared" si="240"/>
        <v>0</v>
      </c>
      <c r="CY57" s="124">
        <f t="shared" si="240"/>
        <v>0</v>
      </c>
      <c r="CZ57" s="124">
        <f t="shared" si="240"/>
        <v>0</v>
      </c>
      <c r="DA57" s="124">
        <f t="shared" si="240"/>
        <v>0</v>
      </c>
      <c r="DB57" s="124">
        <f t="shared" si="240"/>
        <v>0</v>
      </c>
      <c r="DC57" s="128">
        <f t="shared" si="215"/>
        <v>0</v>
      </c>
      <c r="DD57" s="124">
        <f>SUM(DD58:DD61)</f>
        <v>0</v>
      </c>
      <c r="DE57" s="124">
        <f>SUM(DE58:DE61)</f>
        <v>0</v>
      </c>
      <c r="DF57" s="158"/>
      <c r="DG57" s="50"/>
      <c r="DH57" s="50"/>
      <c r="DI57" s="50"/>
      <c r="DJ57" s="50"/>
      <c r="DK57" s="50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</row>
    <row r="58" spans="1:156" s="1" customFormat="1" ht="12" x14ac:dyDescent="0.2">
      <c r="A58" s="69"/>
      <c r="B58" s="70" t="s">
        <v>69</v>
      </c>
      <c r="C58" s="8" t="s">
        <v>105</v>
      </c>
      <c r="D58" s="160">
        <v>0</v>
      </c>
      <c r="E58" s="125">
        <f>+O58+Y58+AI58+AZ58+BJ58+CX58</f>
        <v>0</v>
      </c>
      <c r="F58" s="197">
        <f t="shared" si="199"/>
        <v>0</v>
      </c>
      <c r="G58" s="197">
        <f t="shared" si="216"/>
        <v>0</v>
      </c>
      <c r="H58" s="197">
        <f t="shared" si="200"/>
        <v>0</v>
      </c>
      <c r="I58" s="197">
        <f t="shared" si="201"/>
        <v>0</v>
      </c>
      <c r="J58" s="197">
        <f t="shared" si="202"/>
        <v>0</v>
      </c>
      <c r="K58" s="197">
        <f t="shared" si="203"/>
        <v>0</v>
      </c>
      <c r="L58" s="198">
        <f t="shared" si="204"/>
        <v>0</v>
      </c>
      <c r="M58" s="162">
        <f t="shared" si="205"/>
        <v>0</v>
      </c>
      <c r="N58" s="161"/>
      <c r="O58" s="246"/>
      <c r="P58" s="161"/>
      <c r="Q58" s="161"/>
      <c r="R58" s="161"/>
      <c r="S58" s="161"/>
      <c r="T58" s="124"/>
      <c r="U58" s="161">
        <f t="shared" si="229"/>
        <v>0</v>
      </c>
      <c r="V58" s="126"/>
      <c r="W58" s="163"/>
      <c r="X58" s="160"/>
      <c r="Y58" s="125"/>
      <c r="Z58" s="126"/>
      <c r="AA58" s="126"/>
      <c r="AB58" s="126"/>
      <c r="AC58" s="126"/>
      <c r="AD58" s="124"/>
      <c r="AE58" s="126">
        <f t="shared" si="56"/>
        <v>0</v>
      </c>
      <c r="AF58" s="126"/>
      <c r="AG58" s="163"/>
      <c r="AH58" s="160"/>
      <c r="AI58" s="125"/>
      <c r="AJ58" s="126"/>
      <c r="AK58" s="126"/>
      <c r="AL58" s="126"/>
      <c r="AM58" s="126"/>
      <c r="AN58" s="124"/>
      <c r="AO58" s="126">
        <f>AN58-AP58-AQ58</f>
        <v>0</v>
      </c>
      <c r="AP58" s="126"/>
      <c r="AQ58" s="163"/>
      <c r="AR58" s="125"/>
      <c r="AS58" s="126"/>
      <c r="AT58" s="126"/>
      <c r="AU58" s="126"/>
      <c r="AV58" s="126"/>
      <c r="AW58" s="126"/>
      <c r="AX58" s="164"/>
      <c r="AY58" s="160"/>
      <c r="AZ58" s="125"/>
      <c r="BA58" s="126"/>
      <c r="BB58" s="126"/>
      <c r="BC58" s="126"/>
      <c r="BD58" s="126"/>
      <c r="BE58" s="128"/>
      <c r="BF58" s="126">
        <f>BE58-BG58-BH58</f>
        <v>0</v>
      </c>
      <c r="BG58" s="126"/>
      <c r="BH58" s="163"/>
      <c r="BI58" s="160">
        <v>0</v>
      </c>
      <c r="BJ58" s="125">
        <f t="shared" ref="BJ58:BK61" si="241">SUM(CD58,CN58,BT58)</f>
        <v>0</v>
      </c>
      <c r="BK58" s="126">
        <f t="shared" si="241"/>
        <v>0</v>
      </c>
      <c r="BL58" s="126">
        <f t="shared" si="217"/>
        <v>0</v>
      </c>
      <c r="BM58" s="126">
        <f t="shared" si="218"/>
        <v>0</v>
      </c>
      <c r="BN58" s="126">
        <f t="shared" si="219"/>
        <v>0</v>
      </c>
      <c r="BO58" s="161">
        <f t="shared" si="211"/>
        <v>0</v>
      </c>
      <c r="BP58" s="126">
        <f t="shared" ref="BP58:BR61" si="242">SUM(CJ58,CT58,BZ58)</f>
        <v>0</v>
      </c>
      <c r="BQ58" s="126">
        <f t="shared" si="242"/>
        <v>0</v>
      </c>
      <c r="BR58" s="163">
        <f t="shared" si="242"/>
        <v>0</v>
      </c>
      <c r="BS58" s="160"/>
      <c r="BT58" s="125"/>
      <c r="BU58" s="126"/>
      <c r="BV58" s="126"/>
      <c r="BW58" s="126"/>
      <c r="BX58" s="126"/>
      <c r="BY58" s="124">
        <f t="shared" si="212"/>
        <v>0</v>
      </c>
      <c r="BZ58" s="126">
        <f>BY58-CA58-CB58</f>
        <v>0</v>
      </c>
      <c r="CA58" s="126"/>
      <c r="CB58" s="163"/>
      <c r="CC58" s="160"/>
      <c r="CD58" s="125"/>
      <c r="CE58" s="126"/>
      <c r="CF58" s="126"/>
      <c r="CG58" s="126"/>
      <c r="CH58" s="126"/>
      <c r="CI58" s="124">
        <f t="shared" si="213"/>
        <v>0</v>
      </c>
      <c r="CJ58" s="126">
        <f>CI58-CK58-CL58</f>
        <v>0</v>
      </c>
      <c r="CK58" s="126"/>
      <c r="CL58" s="163"/>
      <c r="CM58" s="160"/>
      <c r="CN58" s="125"/>
      <c r="CO58" s="126"/>
      <c r="CP58" s="126"/>
      <c r="CQ58" s="126"/>
      <c r="CR58" s="126"/>
      <c r="CS58" s="124">
        <f t="shared" si="214"/>
        <v>0</v>
      </c>
      <c r="CT58" s="126">
        <f>CS58-CU58-CV58</f>
        <v>0</v>
      </c>
      <c r="CU58" s="126"/>
      <c r="CV58" s="163"/>
      <c r="CW58" s="160"/>
      <c r="CX58" s="125"/>
      <c r="CY58" s="126"/>
      <c r="CZ58" s="126"/>
      <c r="DA58" s="126"/>
      <c r="DB58" s="126"/>
      <c r="DC58" s="128">
        <f t="shared" si="215"/>
        <v>0</v>
      </c>
      <c r="DD58" s="126">
        <f>DC58-DE58-DF58</f>
        <v>0</v>
      </c>
      <c r="DE58" s="126"/>
      <c r="DF58" s="163"/>
      <c r="DG58" s="4"/>
      <c r="DH58" s="4"/>
      <c r="DI58" s="4"/>
      <c r="DJ58" s="4"/>
      <c r="DK58" s="4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</row>
    <row r="59" spans="1:156" s="1" customFormat="1" ht="12" x14ac:dyDescent="0.2">
      <c r="A59" s="69"/>
      <c r="B59" s="70" t="s">
        <v>70</v>
      </c>
      <c r="C59" s="71" t="s">
        <v>106</v>
      </c>
      <c r="D59" s="160">
        <v>164665</v>
      </c>
      <c r="E59" s="125">
        <f t="shared" ref="E59:E61" si="243">+O59+Y59+AI59+AZ59+BJ59+CX59</f>
        <v>400</v>
      </c>
      <c r="F59" s="197">
        <f t="shared" si="199"/>
        <v>0</v>
      </c>
      <c r="G59" s="197">
        <f t="shared" si="216"/>
        <v>0</v>
      </c>
      <c r="H59" s="197">
        <f t="shared" si="200"/>
        <v>0</v>
      </c>
      <c r="I59" s="197">
        <f t="shared" si="201"/>
        <v>0</v>
      </c>
      <c r="J59" s="197">
        <f t="shared" si="202"/>
        <v>400</v>
      </c>
      <c r="K59" s="197">
        <f t="shared" si="203"/>
        <v>400</v>
      </c>
      <c r="L59" s="198">
        <f t="shared" si="204"/>
        <v>0</v>
      </c>
      <c r="M59" s="162">
        <f t="shared" si="205"/>
        <v>0</v>
      </c>
      <c r="N59" s="161">
        <v>164665</v>
      </c>
      <c r="O59" s="246">
        <v>400</v>
      </c>
      <c r="P59" s="161"/>
      <c r="Q59" s="161"/>
      <c r="R59" s="161"/>
      <c r="S59" s="161"/>
      <c r="T59" s="161">
        <f t="shared" si="206"/>
        <v>400</v>
      </c>
      <c r="U59" s="161">
        <f t="shared" si="229"/>
        <v>400</v>
      </c>
      <c r="V59" s="126"/>
      <c r="W59" s="163"/>
      <c r="X59" s="160"/>
      <c r="Y59" s="125"/>
      <c r="Z59" s="126"/>
      <c r="AA59" s="126"/>
      <c r="AB59" s="126"/>
      <c r="AC59" s="126"/>
      <c r="AD59" s="124"/>
      <c r="AE59" s="126">
        <f t="shared" si="56"/>
        <v>0</v>
      </c>
      <c r="AF59" s="126"/>
      <c r="AG59" s="163"/>
      <c r="AH59" s="160"/>
      <c r="AI59" s="125"/>
      <c r="AJ59" s="126"/>
      <c r="AK59" s="126"/>
      <c r="AL59" s="126"/>
      <c r="AM59" s="126"/>
      <c r="AN59" s="124"/>
      <c r="AO59" s="126">
        <f>AN59-AP59-AQ59</f>
        <v>0</v>
      </c>
      <c r="AP59" s="126"/>
      <c r="AQ59" s="163"/>
      <c r="AR59" s="125"/>
      <c r="AS59" s="126"/>
      <c r="AT59" s="126"/>
      <c r="AU59" s="126"/>
      <c r="AV59" s="126"/>
      <c r="AW59" s="126"/>
      <c r="AX59" s="164"/>
      <c r="AY59" s="160"/>
      <c r="AZ59" s="125"/>
      <c r="BA59" s="126"/>
      <c r="BB59" s="126"/>
      <c r="BC59" s="126"/>
      <c r="BD59" s="126"/>
      <c r="BE59" s="128"/>
      <c r="BF59" s="126">
        <f>BE59-BG59-BH59</f>
        <v>0</v>
      </c>
      <c r="BG59" s="126"/>
      <c r="BH59" s="163"/>
      <c r="BI59" s="160">
        <v>0</v>
      </c>
      <c r="BJ59" s="125">
        <f t="shared" si="241"/>
        <v>0</v>
      </c>
      <c r="BK59" s="126">
        <f t="shared" si="241"/>
        <v>0</v>
      </c>
      <c r="BL59" s="126">
        <f t="shared" si="217"/>
        <v>0</v>
      </c>
      <c r="BM59" s="126">
        <f t="shared" si="218"/>
        <v>0</v>
      </c>
      <c r="BN59" s="126">
        <f t="shared" si="219"/>
        <v>0</v>
      </c>
      <c r="BO59" s="161">
        <f t="shared" si="211"/>
        <v>0</v>
      </c>
      <c r="BP59" s="126">
        <f t="shared" si="242"/>
        <v>0</v>
      </c>
      <c r="BQ59" s="126">
        <f t="shared" si="242"/>
        <v>0</v>
      </c>
      <c r="BR59" s="163">
        <f t="shared" si="242"/>
        <v>0</v>
      </c>
      <c r="BS59" s="160"/>
      <c r="BT59" s="125"/>
      <c r="BU59" s="126"/>
      <c r="BV59" s="126"/>
      <c r="BW59" s="126"/>
      <c r="BX59" s="126"/>
      <c r="BY59" s="124">
        <f t="shared" si="212"/>
        <v>0</v>
      </c>
      <c r="BZ59" s="126">
        <f>BY59-CA59-CB59</f>
        <v>0</v>
      </c>
      <c r="CA59" s="126"/>
      <c r="CB59" s="163"/>
      <c r="CC59" s="160"/>
      <c r="CD59" s="125"/>
      <c r="CE59" s="126"/>
      <c r="CF59" s="126"/>
      <c r="CG59" s="126"/>
      <c r="CH59" s="126"/>
      <c r="CI59" s="124">
        <f t="shared" si="213"/>
        <v>0</v>
      </c>
      <c r="CJ59" s="126">
        <f>CI59-CK59-CL59</f>
        <v>0</v>
      </c>
      <c r="CK59" s="126"/>
      <c r="CL59" s="163"/>
      <c r="CM59" s="160"/>
      <c r="CN59" s="125"/>
      <c r="CO59" s="126"/>
      <c r="CP59" s="126"/>
      <c r="CQ59" s="126"/>
      <c r="CR59" s="126"/>
      <c r="CS59" s="124">
        <f t="shared" si="214"/>
        <v>0</v>
      </c>
      <c r="CT59" s="126">
        <f>CS59-CU59-CV59</f>
        <v>0</v>
      </c>
      <c r="CU59" s="126"/>
      <c r="CV59" s="163"/>
      <c r="CW59" s="160"/>
      <c r="CX59" s="125"/>
      <c r="CY59" s="126"/>
      <c r="CZ59" s="126"/>
      <c r="DA59" s="126"/>
      <c r="DB59" s="126"/>
      <c r="DC59" s="128">
        <f t="shared" si="215"/>
        <v>0</v>
      </c>
      <c r="DD59" s="126">
        <f>DC59-DE59-DF59</f>
        <v>0</v>
      </c>
      <c r="DE59" s="126"/>
      <c r="DF59" s="163"/>
      <c r="DG59" s="4"/>
      <c r="DH59" s="4"/>
      <c r="DI59" s="4"/>
      <c r="DJ59" s="4"/>
      <c r="DK59" s="4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</row>
    <row r="60" spans="1:156" s="1" customFormat="1" x14ac:dyDescent="0.2">
      <c r="A60" s="69"/>
      <c r="B60" s="70" t="s">
        <v>71</v>
      </c>
      <c r="C60" s="8" t="s">
        <v>103</v>
      </c>
      <c r="D60" s="160">
        <v>55644</v>
      </c>
      <c r="E60" s="125">
        <f t="shared" si="243"/>
        <v>189486</v>
      </c>
      <c r="F60" s="197">
        <f t="shared" si="199"/>
        <v>0</v>
      </c>
      <c r="G60" s="197">
        <f t="shared" si="216"/>
        <v>0</v>
      </c>
      <c r="H60" s="197">
        <f t="shared" si="200"/>
        <v>0</v>
      </c>
      <c r="I60" s="197">
        <f t="shared" si="201"/>
        <v>0</v>
      </c>
      <c r="J60" s="197">
        <f t="shared" si="202"/>
        <v>189486</v>
      </c>
      <c r="K60" s="197">
        <f t="shared" si="203"/>
        <v>0</v>
      </c>
      <c r="L60" s="126">
        <f t="shared" si="204"/>
        <v>189486</v>
      </c>
      <c r="M60" s="162">
        <f t="shared" si="205"/>
        <v>0</v>
      </c>
      <c r="N60" s="161">
        <v>55644</v>
      </c>
      <c r="O60" s="246">
        <v>189486</v>
      </c>
      <c r="P60" s="161"/>
      <c r="Q60" s="161"/>
      <c r="R60" s="161"/>
      <c r="S60" s="161"/>
      <c r="T60" s="161">
        <f t="shared" si="206"/>
        <v>189486</v>
      </c>
      <c r="U60" s="161">
        <f t="shared" si="229"/>
        <v>0</v>
      </c>
      <c r="V60" s="230">
        <v>189486</v>
      </c>
      <c r="W60" s="163"/>
      <c r="X60" s="160"/>
      <c r="Y60" s="125"/>
      <c r="Z60" s="126"/>
      <c r="AA60" s="126"/>
      <c r="AB60" s="126"/>
      <c r="AC60" s="126"/>
      <c r="AD60" s="124"/>
      <c r="AE60" s="126">
        <f t="shared" si="56"/>
        <v>0</v>
      </c>
      <c r="AF60" s="126"/>
      <c r="AG60" s="163"/>
      <c r="AH60" s="160"/>
      <c r="AI60" s="125"/>
      <c r="AJ60" s="126"/>
      <c r="AK60" s="126"/>
      <c r="AL60" s="126"/>
      <c r="AM60" s="126"/>
      <c r="AN60" s="124"/>
      <c r="AO60" s="126">
        <f>AN60-AP60-AQ60</f>
        <v>0</v>
      </c>
      <c r="AP60" s="126"/>
      <c r="AQ60" s="163"/>
      <c r="AR60" s="125"/>
      <c r="AS60" s="126"/>
      <c r="AT60" s="126"/>
      <c r="AU60" s="126"/>
      <c r="AV60" s="126"/>
      <c r="AW60" s="126"/>
      <c r="AX60" s="164"/>
      <c r="AY60" s="160"/>
      <c r="AZ60" s="125"/>
      <c r="BA60" s="126"/>
      <c r="BB60" s="126"/>
      <c r="BC60" s="126"/>
      <c r="BD60" s="126"/>
      <c r="BE60" s="128"/>
      <c r="BF60" s="126">
        <f>BE60-BG60-BH60</f>
        <v>0</v>
      </c>
      <c r="BG60" s="126"/>
      <c r="BH60" s="163"/>
      <c r="BI60" s="160">
        <v>0</v>
      </c>
      <c r="BJ60" s="125">
        <f t="shared" si="241"/>
        <v>0</v>
      </c>
      <c r="BK60" s="126">
        <f t="shared" si="241"/>
        <v>0</v>
      </c>
      <c r="BL60" s="126">
        <f t="shared" si="217"/>
        <v>0</v>
      </c>
      <c r="BM60" s="126">
        <f t="shared" si="218"/>
        <v>0</v>
      </c>
      <c r="BN60" s="126">
        <f t="shared" si="219"/>
        <v>0</v>
      </c>
      <c r="BO60" s="161">
        <f t="shared" si="211"/>
        <v>0</v>
      </c>
      <c r="BP60" s="126">
        <f t="shared" si="242"/>
        <v>0</v>
      </c>
      <c r="BQ60" s="126">
        <f t="shared" si="242"/>
        <v>0</v>
      </c>
      <c r="BR60" s="163">
        <f t="shared" si="242"/>
        <v>0</v>
      </c>
      <c r="BS60" s="160"/>
      <c r="BT60" s="125"/>
      <c r="BU60" s="126"/>
      <c r="BV60" s="126"/>
      <c r="BW60" s="126"/>
      <c r="BX60" s="126"/>
      <c r="BY60" s="124">
        <f t="shared" si="212"/>
        <v>0</v>
      </c>
      <c r="BZ60" s="126">
        <f>BY60-CA60-CB60</f>
        <v>0</v>
      </c>
      <c r="CA60" s="126"/>
      <c r="CB60" s="163"/>
      <c r="CC60" s="160"/>
      <c r="CD60" s="125"/>
      <c r="CE60" s="126"/>
      <c r="CF60" s="126"/>
      <c r="CG60" s="126"/>
      <c r="CH60" s="126"/>
      <c r="CI60" s="124">
        <f t="shared" si="213"/>
        <v>0</v>
      </c>
      <c r="CJ60" s="126">
        <f>CI60-CK60-CL60</f>
        <v>0</v>
      </c>
      <c r="CK60" s="126"/>
      <c r="CL60" s="163"/>
      <c r="CM60" s="160"/>
      <c r="CN60" s="125"/>
      <c r="CO60" s="126"/>
      <c r="CP60" s="126"/>
      <c r="CQ60" s="126"/>
      <c r="CR60" s="126"/>
      <c r="CS60" s="124">
        <f t="shared" si="214"/>
        <v>0</v>
      </c>
      <c r="CT60" s="126">
        <f>CS60-CU60-CV60</f>
        <v>0</v>
      </c>
      <c r="CU60" s="126"/>
      <c r="CV60" s="163"/>
      <c r="CW60" s="160"/>
      <c r="CX60" s="125"/>
      <c r="CY60" s="126"/>
      <c r="CZ60" s="126"/>
      <c r="DA60" s="126"/>
      <c r="DB60" s="126"/>
      <c r="DC60" s="128">
        <f t="shared" si="215"/>
        <v>0</v>
      </c>
      <c r="DD60" s="126">
        <f>DC60-DE60-DF60</f>
        <v>0</v>
      </c>
      <c r="DE60" s="126"/>
      <c r="DF60" s="163"/>
      <c r="DG60" s="4"/>
      <c r="DH60" s="4"/>
      <c r="DI60" s="4"/>
      <c r="DJ60" s="4"/>
      <c r="DK60" s="4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</row>
    <row r="61" spans="1:156" s="1" customFormat="1" x14ac:dyDescent="0.2">
      <c r="A61" s="69"/>
      <c r="B61" s="70" t="s">
        <v>72</v>
      </c>
      <c r="C61" s="71" t="s">
        <v>104</v>
      </c>
      <c r="D61" s="160">
        <v>152500</v>
      </c>
      <c r="E61" s="125">
        <f t="shared" si="243"/>
        <v>8000</v>
      </c>
      <c r="F61" s="197">
        <f t="shared" si="199"/>
        <v>0</v>
      </c>
      <c r="G61" s="197">
        <f t="shared" si="216"/>
        <v>302955</v>
      </c>
      <c r="H61" s="197">
        <f t="shared" si="200"/>
        <v>0</v>
      </c>
      <c r="I61" s="197">
        <f t="shared" si="201"/>
        <v>0</v>
      </c>
      <c r="J61" s="197">
        <f t="shared" si="202"/>
        <v>310955</v>
      </c>
      <c r="K61" s="197">
        <f t="shared" si="203"/>
        <v>302955</v>
      </c>
      <c r="L61" s="126">
        <f t="shared" si="204"/>
        <v>8000</v>
      </c>
      <c r="M61" s="162">
        <f t="shared" si="205"/>
        <v>0</v>
      </c>
      <c r="N61" s="161">
        <v>152500</v>
      </c>
      <c r="O61" s="246">
        <v>8000</v>
      </c>
      <c r="P61" s="161">
        <v>0</v>
      </c>
      <c r="Q61" s="161">
        <v>302955</v>
      </c>
      <c r="R61" s="161"/>
      <c r="S61" s="161"/>
      <c r="T61" s="161">
        <f t="shared" si="206"/>
        <v>310955</v>
      </c>
      <c r="U61" s="161">
        <f t="shared" si="229"/>
        <v>302955</v>
      </c>
      <c r="V61" s="126">
        <v>8000</v>
      </c>
      <c r="W61" s="163"/>
      <c r="X61" s="160"/>
      <c r="Y61" s="125"/>
      <c r="Z61" s="126"/>
      <c r="AA61" s="126"/>
      <c r="AB61" s="126"/>
      <c r="AC61" s="126"/>
      <c r="AD61" s="124"/>
      <c r="AE61" s="126">
        <f t="shared" si="56"/>
        <v>0</v>
      </c>
      <c r="AF61" s="126"/>
      <c r="AG61" s="163"/>
      <c r="AH61" s="160"/>
      <c r="AI61" s="125"/>
      <c r="AJ61" s="126"/>
      <c r="AK61" s="126"/>
      <c r="AL61" s="126"/>
      <c r="AM61" s="126"/>
      <c r="AN61" s="124"/>
      <c r="AO61" s="126">
        <f>AN61-AP61-AQ61</f>
        <v>0</v>
      </c>
      <c r="AP61" s="126"/>
      <c r="AQ61" s="163"/>
      <c r="AR61" s="125"/>
      <c r="AS61" s="126"/>
      <c r="AT61" s="126"/>
      <c r="AU61" s="126"/>
      <c r="AV61" s="126"/>
      <c r="AW61" s="126"/>
      <c r="AX61" s="164"/>
      <c r="AY61" s="160"/>
      <c r="AZ61" s="125"/>
      <c r="BA61" s="126"/>
      <c r="BB61" s="126"/>
      <c r="BC61" s="126"/>
      <c r="BD61" s="126"/>
      <c r="BE61" s="128"/>
      <c r="BF61" s="126">
        <f>BE61-BG61-BH61</f>
        <v>0</v>
      </c>
      <c r="BG61" s="126"/>
      <c r="BH61" s="163"/>
      <c r="BI61" s="160">
        <v>0</v>
      </c>
      <c r="BJ61" s="125">
        <f t="shared" si="241"/>
        <v>0</v>
      </c>
      <c r="BK61" s="126">
        <f t="shared" si="241"/>
        <v>0</v>
      </c>
      <c r="BL61" s="126">
        <f t="shared" si="217"/>
        <v>0</v>
      </c>
      <c r="BM61" s="126">
        <f t="shared" si="218"/>
        <v>0</v>
      </c>
      <c r="BN61" s="126">
        <f t="shared" si="219"/>
        <v>0</v>
      </c>
      <c r="BO61" s="161">
        <f t="shared" si="211"/>
        <v>0</v>
      </c>
      <c r="BP61" s="126">
        <f t="shared" si="242"/>
        <v>0</v>
      </c>
      <c r="BQ61" s="126">
        <f t="shared" si="242"/>
        <v>0</v>
      </c>
      <c r="BR61" s="163">
        <f t="shared" si="242"/>
        <v>0</v>
      </c>
      <c r="BS61" s="160"/>
      <c r="BT61" s="125"/>
      <c r="BU61" s="126"/>
      <c r="BV61" s="126"/>
      <c r="BW61" s="126"/>
      <c r="BX61" s="126"/>
      <c r="BY61" s="124">
        <f t="shared" si="212"/>
        <v>0</v>
      </c>
      <c r="BZ61" s="126">
        <f>BY61-CA61-CB61</f>
        <v>0</v>
      </c>
      <c r="CA61" s="126"/>
      <c r="CB61" s="163"/>
      <c r="CC61" s="160"/>
      <c r="CD61" s="125"/>
      <c r="CE61" s="126"/>
      <c r="CF61" s="126"/>
      <c r="CG61" s="126"/>
      <c r="CH61" s="126"/>
      <c r="CI61" s="124">
        <f t="shared" si="213"/>
        <v>0</v>
      </c>
      <c r="CJ61" s="126">
        <f>CI61-CK61-CL61</f>
        <v>0</v>
      </c>
      <c r="CK61" s="126"/>
      <c r="CL61" s="163"/>
      <c r="CM61" s="160"/>
      <c r="CN61" s="125"/>
      <c r="CO61" s="126"/>
      <c r="CP61" s="126"/>
      <c r="CQ61" s="126"/>
      <c r="CR61" s="126"/>
      <c r="CS61" s="124">
        <f t="shared" si="214"/>
        <v>0</v>
      </c>
      <c r="CT61" s="126">
        <f>CS61-CU61-CV61</f>
        <v>0</v>
      </c>
      <c r="CU61" s="126"/>
      <c r="CV61" s="163"/>
      <c r="CW61" s="160"/>
      <c r="CX61" s="125"/>
      <c r="CY61" s="126"/>
      <c r="CZ61" s="126"/>
      <c r="DA61" s="126"/>
      <c r="DB61" s="126"/>
      <c r="DC61" s="128">
        <f t="shared" si="215"/>
        <v>0</v>
      </c>
      <c r="DD61" s="126">
        <f>DC61-DE61-DF61</f>
        <v>0</v>
      </c>
      <c r="DE61" s="126"/>
      <c r="DF61" s="163"/>
      <c r="DG61" s="4"/>
      <c r="DH61" s="4"/>
      <c r="DI61" s="4"/>
      <c r="DJ61" s="4"/>
      <c r="DK61" s="4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</row>
    <row r="62" spans="1:156" s="88" customFormat="1" ht="12" x14ac:dyDescent="0.2">
      <c r="A62" s="117" t="s">
        <v>68</v>
      </c>
      <c r="B62" s="347" t="s">
        <v>79</v>
      </c>
      <c r="C62" s="348"/>
      <c r="D62" s="176">
        <v>1797597</v>
      </c>
      <c r="E62" s="133">
        <f>+O62+Y62+AI62+AZ62+BJ62+CX62</f>
        <v>5343762</v>
      </c>
      <c r="F62" s="199">
        <f t="shared" si="199"/>
        <v>0</v>
      </c>
      <c r="G62" s="199">
        <f t="shared" si="216"/>
        <v>390168</v>
      </c>
      <c r="H62" s="199">
        <f t="shared" si="200"/>
        <v>0</v>
      </c>
      <c r="I62" s="199">
        <f t="shared" si="201"/>
        <v>0</v>
      </c>
      <c r="J62" s="199">
        <f t="shared" si="202"/>
        <v>5733930</v>
      </c>
      <c r="K62" s="199">
        <f t="shared" si="203"/>
        <v>2490534</v>
      </c>
      <c r="L62" s="134">
        <f t="shared" si="204"/>
        <v>3243396</v>
      </c>
      <c r="M62" s="158">
        <f t="shared" si="205"/>
        <v>0</v>
      </c>
      <c r="N62" s="123">
        <v>1427049</v>
      </c>
      <c r="O62" s="133">
        <f>+O57+O56+O55</f>
        <v>4717863</v>
      </c>
      <c r="P62" s="134">
        <f>+P57+P56+P55</f>
        <v>0</v>
      </c>
      <c r="Q62" s="134">
        <f>+Q55+Q56+Q57</f>
        <v>250891</v>
      </c>
      <c r="R62" s="134">
        <f>+R55+R56+R57</f>
        <v>0</v>
      </c>
      <c r="S62" s="134">
        <f>+S55+S56+S57</f>
        <v>0</v>
      </c>
      <c r="T62" s="172">
        <f>SUM(O62:S62)</f>
        <v>4968754</v>
      </c>
      <c r="U62" s="172">
        <f t="shared" si="229"/>
        <v>2274310</v>
      </c>
      <c r="V62" s="134">
        <f>V55+V56+V57</f>
        <v>2694444</v>
      </c>
      <c r="W62" s="177">
        <f>W55+W56+W57</f>
        <v>0</v>
      </c>
      <c r="X62" s="176">
        <v>103639</v>
      </c>
      <c r="Y62" s="133">
        <f t="shared" ref="Y62:AF62" si="244">Y55+Y56+Y57</f>
        <v>157899</v>
      </c>
      <c r="Z62" s="134">
        <f t="shared" si="244"/>
        <v>0</v>
      </c>
      <c r="AA62" s="134">
        <f t="shared" si="244"/>
        <v>46479</v>
      </c>
      <c r="AB62" s="134">
        <f t="shared" si="244"/>
        <v>0</v>
      </c>
      <c r="AC62" s="134">
        <f t="shared" ref="AC62" si="245">AC55+AC56+AC57</f>
        <v>0</v>
      </c>
      <c r="AD62" s="124">
        <f t="shared" si="208"/>
        <v>204378</v>
      </c>
      <c r="AE62" s="134">
        <f t="shared" si="56"/>
        <v>194378</v>
      </c>
      <c r="AF62" s="134">
        <f t="shared" si="244"/>
        <v>10000</v>
      </c>
      <c r="AG62" s="177">
        <f>AG55+AG56+AG57</f>
        <v>0</v>
      </c>
      <c r="AH62" s="176">
        <v>158498</v>
      </c>
      <c r="AI62" s="133">
        <f t="shared" ref="AI62:AP62" si="246">AI55+AI56+AI57</f>
        <v>468000</v>
      </c>
      <c r="AJ62" s="134">
        <f t="shared" si="246"/>
        <v>0</v>
      </c>
      <c r="AK62" s="134">
        <f t="shared" si="246"/>
        <v>69009</v>
      </c>
      <c r="AL62" s="134">
        <f t="shared" si="246"/>
        <v>0</v>
      </c>
      <c r="AM62" s="134">
        <f t="shared" ref="AM62" si="247">AM55+AM56+AM57</f>
        <v>0</v>
      </c>
      <c r="AN62" s="124">
        <f t="shared" si="209"/>
        <v>537009</v>
      </c>
      <c r="AO62" s="134">
        <f t="shared" si="246"/>
        <v>19807</v>
      </c>
      <c r="AP62" s="134">
        <f t="shared" si="246"/>
        <v>517202</v>
      </c>
      <c r="AQ62" s="177">
        <f>AQ55+AQ56+AQ57</f>
        <v>0</v>
      </c>
      <c r="AR62" s="133"/>
      <c r="AS62" s="134"/>
      <c r="AT62" s="134"/>
      <c r="AU62" s="134"/>
      <c r="AV62" s="134"/>
      <c r="AW62" s="134"/>
      <c r="AX62" s="178"/>
      <c r="AY62" s="176">
        <v>30639</v>
      </c>
      <c r="AZ62" s="133">
        <f t="shared" ref="AZ62:BG62" si="248">AZ55+AZ56+AZ57</f>
        <v>0</v>
      </c>
      <c r="BA62" s="134">
        <f t="shared" si="248"/>
        <v>0</v>
      </c>
      <c r="BB62" s="134">
        <f t="shared" si="248"/>
        <v>22805</v>
      </c>
      <c r="BC62" s="134">
        <f t="shared" si="248"/>
        <v>0</v>
      </c>
      <c r="BD62" s="134">
        <f t="shared" ref="BD62" si="249">BD55+BD56+BD57</f>
        <v>0</v>
      </c>
      <c r="BE62" s="128">
        <f t="shared" si="210"/>
        <v>22805</v>
      </c>
      <c r="BF62" s="134">
        <f t="shared" si="248"/>
        <v>1055</v>
      </c>
      <c r="BG62" s="134">
        <f t="shared" si="248"/>
        <v>21750</v>
      </c>
      <c r="BH62" s="177">
        <f>BH55+BH56+BH57</f>
        <v>0</v>
      </c>
      <c r="BI62" s="176">
        <v>35922</v>
      </c>
      <c r="BJ62" s="133">
        <f t="shared" ref="BJ62:CA62" si="250">BJ55+BJ56+BJ57</f>
        <v>0</v>
      </c>
      <c r="BK62" s="134">
        <f t="shared" si="250"/>
        <v>0</v>
      </c>
      <c r="BL62" s="134">
        <f t="shared" si="217"/>
        <v>499</v>
      </c>
      <c r="BM62" s="134">
        <f t="shared" si="218"/>
        <v>0</v>
      </c>
      <c r="BN62" s="134">
        <f t="shared" si="219"/>
        <v>0</v>
      </c>
      <c r="BO62" s="124">
        <f t="shared" si="211"/>
        <v>499</v>
      </c>
      <c r="BP62" s="134">
        <f>BP55+BP56+BP57</f>
        <v>499</v>
      </c>
      <c r="BQ62" s="134">
        <f>BQ55+BQ56+BQ57</f>
        <v>0</v>
      </c>
      <c r="BR62" s="177">
        <f t="shared" si="250"/>
        <v>0</v>
      </c>
      <c r="BS62" s="176">
        <v>30089</v>
      </c>
      <c r="BT62" s="133">
        <f t="shared" si="250"/>
        <v>0</v>
      </c>
      <c r="BU62" s="134">
        <f t="shared" si="250"/>
        <v>0</v>
      </c>
      <c r="BV62" s="134">
        <f t="shared" si="250"/>
        <v>461</v>
      </c>
      <c r="BW62" s="134">
        <f t="shared" si="250"/>
        <v>0</v>
      </c>
      <c r="BX62" s="134">
        <f t="shared" ref="BX62" si="251">BX55+BX56+BX57</f>
        <v>0</v>
      </c>
      <c r="BY62" s="124">
        <f t="shared" si="212"/>
        <v>461</v>
      </c>
      <c r="BZ62" s="134">
        <f t="shared" si="250"/>
        <v>461</v>
      </c>
      <c r="CA62" s="134">
        <f t="shared" si="250"/>
        <v>0</v>
      </c>
      <c r="CB62" s="177">
        <f t="shared" ref="CB62:CL62" si="252">CB55+CB56+CB57</f>
        <v>0</v>
      </c>
      <c r="CC62" s="176">
        <v>4423</v>
      </c>
      <c r="CD62" s="133">
        <f t="shared" si="252"/>
        <v>0</v>
      </c>
      <c r="CE62" s="134">
        <f t="shared" si="252"/>
        <v>0</v>
      </c>
      <c r="CF62" s="134">
        <f t="shared" si="252"/>
        <v>38</v>
      </c>
      <c r="CG62" s="134">
        <f t="shared" si="252"/>
        <v>0</v>
      </c>
      <c r="CH62" s="134">
        <f t="shared" ref="CH62" si="253">CH55+CH56+CH57</f>
        <v>0</v>
      </c>
      <c r="CI62" s="124">
        <f t="shared" si="213"/>
        <v>38</v>
      </c>
      <c r="CJ62" s="134">
        <f t="shared" si="252"/>
        <v>38</v>
      </c>
      <c r="CK62" s="134">
        <f t="shared" si="252"/>
        <v>0</v>
      </c>
      <c r="CL62" s="177">
        <f t="shared" si="252"/>
        <v>0</v>
      </c>
      <c r="CM62" s="176">
        <v>1410</v>
      </c>
      <c r="CN62" s="133">
        <f t="shared" ref="CN62:CU62" si="254">CN55+CN56+CN57</f>
        <v>0</v>
      </c>
      <c r="CO62" s="134">
        <f t="shared" si="254"/>
        <v>0</v>
      </c>
      <c r="CP62" s="134">
        <f t="shared" si="254"/>
        <v>0</v>
      </c>
      <c r="CQ62" s="134">
        <f t="shared" si="254"/>
        <v>0</v>
      </c>
      <c r="CR62" s="134">
        <f t="shared" ref="CR62" si="255">CR55+CR56+CR57</f>
        <v>0</v>
      </c>
      <c r="CS62" s="124">
        <f t="shared" si="214"/>
        <v>0</v>
      </c>
      <c r="CT62" s="134">
        <f t="shared" si="254"/>
        <v>0</v>
      </c>
      <c r="CU62" s="134">
        <f t="shared" si="254"/>
        <v>0</v>
      </c>
      <c r="CV62" s="177">
        <f t="shared" ref="CV62:DB62" si="256">CV55+CV56+CV57</f>
        <v>0</v>
      </c>
      <c r="CW62" s="176">
        <v>41850</v>
      </c>
      <c r="CX62" s="133">
        <f t="shared" si="256"/>
        <v>0</v>
      </c>
      <c r="CY62" s="134">
        <f t="shared" si="256"/>
        <v>0</v>
      </c>
      <c r="CZ62" s="134">
        <f t="shared" si="256"/>
        <v>485</v>
      </c>
      <c r="DA62" s="134">
        <f t="shared" si="256"/>
        <v>0</v>
      </c>
      <c r="DB62" s="134">
        <f t="shared" si="256"/>
        <v>0</v>
      </c>
      <c r="DC62" s="128">
        <f t="shared" si="215"/>
        <v>485</v>
      </c>
      <c r="DD62" s="134">
        <f>DD55+DD56+DD57</f>
        <v>485</v>
      </c>
      <c r="DE62" s="134">
        <f>DE55+DE56+DE57</f>
        <v>0</v>
      </c>
      <c r="DF62" s="177">
        <f>DF55+DF56+DF57</f>
        <v>0</v>
      </c>
      <c r="DG62" s="236"/>
      <c r="DH62" s="236"/>
      <c r="DI62" s="236"/>
      <c r="DJ62" s="236"/>
      <c r="DK62" s="236"/>
      <c r="DL62" s="237"/>
      <c r="DM62" s="237"/>
      <c r="DN62" s="237"/>
      <c r="DO62" s="237"/>
      <c r="DP62" s="237"/>
      <c r="DQ62" s="237"/>
      <c r="DR62" s="237"/>
      <c r="DS62" s="237"/>
      <c r="DT62" s="237"/>
      <c r="DU62" s="237"/>
      <c r="DV62" s="237"/>
      <c r="DW62" s="237"/>
      <c r="DX62" s="237"/>
      <c r="DY62" s="237"/>
      <c r="DZ62" s="237"/>
      <c r="EA62" s="237"/>
      <c r="EB62" s="237"/>
      <c r="EC62" s="237"/>
      <c r="ED62" s="237"/>
      <c r="EE62" s="237"/>
      <c r="EF62" s="237"/>
      <c r="EG62" s="237"/>
      <c r="EH62" s="237"/>
      <c r="EI62" s="237"/>
      <c r="EJ62" s="237"/>
      <c r="EK62" s="237"/>
      <c r="EL62" s="237"/>
      <c r="EM62" s="237"/>
      <c r="EN62" s="237"/>
      <c r="EO62" s="237"/>
      <c r="EP62" s="237"/>
      <c r="EQ62" s="237"/>
      <c r="ER62" s="237"/>
      <c r="ES62" s="237"/>
      <c r="ET62" s="237"/>
      <c r="EU62" s="237"/>
      <c r="EV62" s="237"/>
      <c r="EW62" s="237"/>
      <c r="EX62" s="237"/>
      <c r="EY62" s="237"/>
      <c r="EZ62" s="237"/>
    </row>
    <row r="63" spans="1:156" s="89" customFormat="1" ht="24" customHeight="1" x14ac:dyDescent="0.2">
      <c r="A63" s="349" t="s">
        <v>28</v>
      </c>
      <c r="B63" s="350"/>
      <c r="C63" s="351"/>
      <c r="D63" s="179">
        <v>45703555</v>
      </c>
      <c r="E63" s="135">
        <f>+O63+Y63+AI63+AZ63+BJ63+CX63</f>
        <v>53354644</v>
      </c>
      <c r="F63" s="200">
        <f t="shared" ref="F63:M63" si="257">+P63+Z63+AJ63+BA63+BK63+CY63</f>
        <v>0</v>
      </c>
      <c r="G63" s="200">
        <f t="shared" si="257"/>
        <v>3114882</v>
      </c>
      <c r="H63" s="200">
        <f t="shared" si="257"/>
        <v>0</v>
      </c>
      <c r="I63" s="200">
        <f t="shared" si="257"/>
        <v>0</v>
      </c>
      <c r="J63" s="200">
        <f t="shared" si="257"/>
        <v>56469526</v>
      </c>
      <c r="K63" s="200">
        <f t="shared" si="257"/>
        <v>40407252</v>
      </c>
      <c r="L63" s="200">
        <f t="shared" si="257"/>
        <v>16057710</v>
      </c>
      <c r="M63" s="201">
        <f t="shared" si="257"/>
        <v>4564</v>
      </c>
      <c r="N63" s="257">
        <v>20880306</v>
      </c>
      <c r="O63" s="135">
        <f>+O62+O54</f>
        <v>26203624</v>
      </c>
      <c r="P63" s="136">
        <f>+P62+P54</f>
        <v>0</v>
      </c>
      <c r="Q63" s="136">
        <f>+Q62+Q54</f>
        <v>2148324</v>
      </c>
      <c r="R63" s="136">
        <f>+R62+R54</f>
        <v>0</v>
      </c>
      <c r="S63" s="136">
        <f>+S62+S54</f>
        <v>0</v>
      </c>
      <c r="T63" s="136">
        <f>SUM(O63:S63)</f>
        <v>28351948</v>
      </c>
      <c r="U63" s="136">
        <f t="shared" ref="U63:U71" si="258">+T63-V63-W63</f>
        <v>20830733</v>
      </c>
      <c r="V63" s="136">
        <f>V54+V62</f>
        <v>7520431</v>
      </c>
      <c r="W63" s="180">
        <f>W54+W62</f>
        <v>784</v>
      </c>
      <c r="X63" s="179">
        <v>6424545</v>
      </c>
      <c r="Y63" s="135">
        <f t="shared" ref="Y63:AF63" si="259">Y54+Y62</f>
        <v>7440701</v>
      </c>
      <c r="Z63" s="136">
        <f t="shared" si="259"/>
        <v>0</v>
      </c>
      <c r="AA63" s="136">
        <f t="shared" si="259"/>
        <v>360718</v>
      </c>
      <c r="AB63" s="136">
        <f t="shared" si="259"/>
        <v>0</v>
      </c>
      <c r="AC63" s="136">
        <f t="shared" ref="AC63" si="260">AC54+AC62</f>
        <v>0</v>
      </c>
      <c r="AD63" s="136">
        <f>+Z63+Y63+AA63+AB63+AC63</f>
        <v>7801419</v>
      </c>
      <c r="AE63" s="136">
        <f t="shared" si="56"/>
        <v>7440459</v>
      </c>
      <c r="AF63" s="136">
        <f t="shared" si="259"/>
        <v>357180</v>
      </c>
      <c r="AG63" s="180">
        <f>AG54+AG62</f>
        <v>3780</v>
      </c>
      <c r="AH63" s="179">
        <v>6704086</v>
      </c>
      <c r="AI63" s="135">
        <f t="shared" ref="AI63:AP63" si="261">AI54+AI62</f>
        <v>7190902</v>
      </c>
      <c r="AJ63" s="136">
        <f t="shared" si="261"/>
        <v>0</v>
      </c>
      <c r="AK63" s="136">
        <f t="shared" si="261"/>
        <v>138526</v>
      </c>
      <c r="AL63" s="136">
        <f t="shared" si="261"/>
        <v>0</v>
      </c>
      <c r="AM63" s="136">
        <f t="shared" ref="AM63" si="262">AM54+AM62</f>
        <v>0</v>
      </c>
      <c r="AN63" s="136">
        <f>+AJ63+AK63+AI63+AL63+AM63</f>
        <v>7329428</v>
      </c>
      <c r="AO63" s="136">
        <f t="shared" si="261"/>
        <v>1302204</v>
      </c>
      <c r="AP63" s="136">
        <f t="shared" si="261"/>
        <v>6027224</v>
      </c>
      <c r="AQ63" s="180">
        <f>AQ54+AQ62</f>
        <v>0</v>
      </c>
      <c r="AR63" s="135"/>
      <c r="AS63" s="136"/>
      <c r="AT63" s="136"/>
      <c r="AU63" s="136"/>
      <c r="AV63" s="136"/>
      <c r="AW63" s="136"/>
      <c r="AX63" s="181"/>
      <c r="AY63" s="179">
        <v>637903</v>
      </c>
      <c r="AZ63" s="135">
        <f t="shared" ref="AZ63:BG63" si="263">AZ54+AZ62</f>
        <v>833648</v>
      </c>
      <c r="BA63" s="136">
        <f t="shared" si="263"/>
        <v>0</v>
      </c>
      <c r="BB63" s="136">
        <f t="shared" si="263"/>
        <v>42539</v>
      </c>
      <c r="BC63" s="136">
        <f t="shared" si="263"/>
        <v>0</v>
      </c>
      <c r="BD63" s="136">
        <f t="shared" ref="BD63" si="264">BD54+BD62</f>
        <v>0</v>
      </c>
      <c r="BE63" s="136">
        <f>+BA63+BB63+AZ63+BC63+BD63</f>
        <v>876187</v>
      </c>
      <c r="BF63" s="136">
        <f t="shared" si="263"/>
        <v>818821</v>
      </c>
      <c r="BG63" s="136">
        <f t="shared" si="263"/>
        <v>57366</v>
      </c>
      <c r="BH63" s="180">
        <f>BH54+BH62</f>
        <v>0</v>
      </c>
      <c r="BI63" s="179">
        <v>5299435</v>
      </c>
      <c r="BJ63" s="135">
        <f t="shared" ref="BJ63:CA63" si="265">BJ54+BJ62</f>
        <v>5502510</v>
      </c>
      <c r="BK63" s="136">
        <f t="shared" si="265"/>
        <v>0</v>
      </c>
      <c r="BL63" s="136">
        <f t="shared" si="217"/>
        <v>313731</v>
      </c>
      <c r="BM63" s="136">
        <f t="shared" si="218"/>
        <v>0</v>
      </c>
      <c r="BN63" s="136">
        <f t="shared" si="219"/>
        <v>0</v>
      </c>
      <c r="BO63" s="136">
        <f>SUM(BJ63:BN63)</f>
        <v>5816241</v>
      </c>
      <c r="BP63" s="136">
        <f>BP54+BP62</f>
        <v>5016228</v>
      </c>
      <c r="BQ63" s="136">
        <f>BQ54+BQ62</f>
        <v>800013</v>
      </c>
      <c r="BR63" s="180">
        <f t="shared" si="265"/>
        <v>0</v>
      </c>
      <c r="BS63" s="179">
        <v>3261527</v>
      </c>
      <c r="BT63" s="135">
        <f t="shared" si="265"/>
        <v>3533776</v>
      </c>
      <c r="BU63" s="136">
        <f t="shared" si="265"/>
        <v>0</v>
      </c>
      <c r="BV63" s="136">
        <f t="shared" si="265"/>
        <v>106854</v>
      </c>
      <c r="BW63" s="136">
        <f t="shared" si="265"/>
        <v>0</v>
      </c>
      <c r="BX63" s="136">
        <f t="shared" ref="BX63" si="266">BX54+BX62</f>
        <v>0</v>
      </c>
      <c r="BY63" s="136">
        <f>+BU63+BV63+BT63+BW63+BX63</f>
        <v>3640630</v>
      </c>
      <c r="BZ63" s="136">
        <f t="shared" si="265"/>
        <v>3269585</v>
      </c>
      <c r="CA63" s="136">
        <f t="shared" si="265"/>
        <v>371045</v>
      </c>
      <c r="CB63" s="180">
        <f t="shared" ref="CB63:CL63" si="267">CB54+CB62</f>
        <v>0</v>
      </c>
      <c r="CC63" s="179">
        <v>798701</v>
      </c>
      <c r="CD63" s="135">
        <f t="shared" si="267"/>
        <v>690382</v>
      </c>
      <c r="CE63" s="136">
        <f t="shared" si="267"/>
        <v>0</v>
      </c>
      <c r="CF63" s="136">
        <f t="shared" si="267"/>
        <v>88315</v>
      </c>
      <c r="CG63" s="136">
        <f t="shared" si="267"/>
        <v>0</v>
      </c>
      <c r="CH63" s="136">
        <f t="shared" ref="CH63" si="268">CH54+CH62</f>
        <v>0</v>
      </c>
      <c r="CI63" s="136">
        <f>+CE63+CF63+CD63+CG63+CH63</f>
        <v>778697</v>
      </c>
      <c r="CJ63" s="136">
        <f t="shared" si="267"/>
        <v>634182</v>
      </c>
      <c r="CK63" s="136">
        <f t="shared" si="267"/>
        <v>144515</v>
      </c>
      <c r="CL63" s="180">
        <f t="shared" si="267"/>
        <v>0</v>
      </c>
      <c r="CM63" s="179">
        <v>1239207</v>
      </c>
      <c r="CN63" s="135">
        <f t="shared" ref="CN63:CU63" si="269">CN54+CN62</f>
        <v>1278352</v>
      </c>
      <c r="CO63" s="136">
        <f t="shared" si="269"/>
        <v>0</v>
      </c>
      <c r="CP63" s="136">
        <f t="shared" si="269"/>
        <v>118562</v>
      </c>
      <c r="CQ63" s="136">
        <f t="shared" si="269"/>
        <v>0</v>
      </c>
      <c r="CR63" s="136">
        <f t="shared" ref="CR63" si="270">CR54+CR62</f>
        <v>0</v>
      </c>
      <c r="CS63" s="136">
        <f>SUM(CN63:CP63)+CQ63+CR63</f>
        <v>1396914</v>
      </c>
      <c r="CT63" s="136">
        <f t="shared" si="269"/>
        <v>1112461</v>
      </c>
      <c r="CU63" s="136">
        <f t="shared" si="269"/>
        <v>284453</v>
      </c>
      <c r="CV63" s="180">
        <f t="shared" ref="CV63:DB63" si="271">CV54+CV62</f>
        <v>0</v>
      </c>
      <c r="CW63" s="179">
        <v>5757280</v>
      </c>
      <c r="CX63" s="135">
        <f t="shared" si="271"/>
        <v>6183259</v>
      </c>
      <c r="CY63" s="136">
        <f t="shared" si="271"/>
        <v>0</v>
      </c>
      <c r="CZ63" s="136">
        <f t="shared" si="271"/>
        <v>111044</v>
      </c>
      <c r="DA63" s="136">
        <f t="shared" si="271"/>
        <v>0</v>
      </c>
      <c r="DB63" s="136">
        <f t="shared" si="271"/>
        <v>0</v>
      </c>
      <c r="DC63" s="136">
        <f>+CY63+CZ63+CX63+DA63+DB63</f>
        <v>6294303</v>
      </c>
      <c r="DD63" s="136">
        <f>DD54+DD62</f>
        <v>4998807</v>
      </c>
      <c r="DE63" s="136">
        <f>DE54+DE62</f>
        <v>1295496</v>
      </c>
      <c r="DF63" s="180">
        <f>DF54+DF62</f>
        <v>0</v>
      </c>
      <c r="DG63" s="236"/>
      <c r="DH63" s="236"/>
      <c r="DI63" s="236"/>
      <c r="DJ63" s="236"/>
      <c r="DK63" s="236"/>
      <c r="DL63" s="237"/>
      <c r="DM63" s="237"/>
      <c r="DN63" s="237"/>
      <c r="DO63" s="237"/>
      <c r="DP63" s="237"/>
      <c r="DQ63" s="237"/>
      <c r="DR63" s="237"/>
      <c r="DS63" s="237"/>
      <c r="DT63" s="237"/>
      <c r="DU63" s="237"/>
      <c r="DV63" s="237"/>
      <c r="DW63" s="237"/>
      <c r="DX63" s="237"/>
      <c r="DY63" s="237"/>
      <c r="DZ63" s="237"/>
      <c r="EA63" s="237"/>
      <c r="EB63" s="237"/>
      <c r="EC63" s="237"/>
      <c r="ED63" s="237"/>
      <c r="EE63" s="237"/>
      <c r="EF63" s="237"/>
      <c r="EG63" s="237"/>
      <c r="EH63" s="237"/>
      <c r="EI63" s="237"/>
      <c r="EJ63" s="237"/>
      <c r="EK63" s="237"/>
      <c r="EL63" s="237"/>
      <c r="EM63" s="237"/>
      <c r="EN63" s="237"/>
      <c r="EO63" s="237"/>
      <c r="EP63" s="237"/>
      <c r="EQ63" s="237"/>
      <c r="ER63" s="237"/>
      <c r="ES63" s="237"/>
      <c r="ET63" s="237"/>
      <c r="EU63" s="237"/>
      <c r="EV63" s="237"/>
      <c r="EW63" s="237"/>
      <c r="EX63" s="237"/>
      <c r="EY63" s="237"/>
      <c r="EZ63" s="238"/>
    </row>
    <row r="64" spans="1:156" s="2" customFormat="1" ht="12" x14ac:dyDescent="0.2">
      <c r="A64" s="66" t="s">
        <v>67</v>
      </c>
      <c r="B64" s="67" t="s">
        <v>14</v>
      </c>
      <c r="C64" s="68"/>
      <c r="D64" s="157"/>
      <c r="E64" s="127"/>
      <c r="F64" s="124"/>
      <c r="G64" s="124"/>
      <c r="H64" s="124"/>
      <c r="I64" s="124"/>
      <c r="J64" s="124"/>
      <c r="K64" s="124"/>
      <c r="L64" s="134"/>
      <c r="M64" s="158"/>
      <c r="N64" s="123"/>
      <c r="O64" s="123"/>
      <c r="P64" s="124"/>
      <c r="Q64" s="124"/>
      <c r="R64" s="124"/>
      <c r="S64" s="124"/>
      <c r="T64" s="124"/>
      <c r="U64" s="161"/>
      <c r="V64" s="161"/>
      <c r="W64" s="162"/>
      <c r="X64" s="262"/>
      <c r="Y64" s="123"/>
      <c r="Z64" s="124"/>
      <c r="AA64" s="124"/>
      <c r="AB64" s="124"/>
      <c r="AC64" s="124"/>
      <c r="AD64" s="124"/>
      <c r="AE64" s="128"/>
      <c r="AF64" s="124"/>
      <c r="AG64" s="158"/>
      <c r="AH64" s="157"/>
      <c r="AI64" s="123"/>
      <c r="AJ64" s="124"/>
      <c r="AK64" s="124"/>
      <c r="AL64" s="124"/>
      <c r="AM64" s="124"/>
      <c r="AN64" s="124"/>
      <c r="AO64" s="124"/>
      <c r="AP64" s="124"/>
      <c r="AQ64" s="158"/>
      <c r="AR64" s="123"/>
      <c r="AS64" s="124"/>
      <c r="AT64" s="124"/>
      <c r="AU64" s="124"/>
      <c r="AV64" s="124"/>
      <c r="AW64" s="124"/>
      <c r="AX64" s="159"/>
      <c r="AY64" s="157"/>
      <c r="AZ64" s="123"/>
      <c r="BA64" s="124"/>
      <c r="BB64" s="124"/>
      <c r="BC64" s="124"/>
      <c r="BD64" s="124"/>
      <c r="BE64" s="124"/>
      <c r="BF64" s="124"/>
      <c r="BG64" s="124"/>
      <c r="BH64" s="158"/>
      <c r="BI64" s="157">
        <v>0</v>
      </c>
      <c r="BJ64" s="123"/>
      <c r="BK64" s="124"/>
      <c r="BL64" s="126"/>
      <c r="BM64" s="126"/>
      <c r="BN64" s="126"/>
      <c r="BO64" s="124"/>
      <c r="BP64" s="124"/>
      <c r="BQ64" s="124"/>
      <c r="BR64" s="158"/>
      <c r="BS64" s="157"/>
      <c r="BT64" s="123"/>
      <c r="BU64" s="124"/>
      <c r="BV64" s="124"/>
      <c r="BW64" s="124"/>
      <c r="BX64" s="124"/>
      <c r="BY64" s="124"/>
      <c r="BZ64" s="124"/>
      <c r="CA64" s="124"/>
      <c r="CB64" s="158"/>
      <c r="CC64" s="157"/>
      <c r="CD64" s="123"/>
      <c r="CE64" s="124"/>
      <c r="CF64" s="124"/>
      <c r="CG64" s="124"/>
      <c r="CH64" s="124"/>
      <c r="CI64" s="124"/>
      <c r="CJ64" s="124"/>
      <c r="CK64" s="124"/>
      <c r="CL64" s="158"/>
      <c r="CM64" s="157"/>
      <c r="CN64" s="123"/>
      <c r="CO64" s="124"/>
      <c r="CP64" s="124"/>
      <c r="CQ64" s="124"/>
      <c r="CR64" s="124"/>
      <c r="CS64" s="124"/>
      <c r="CT64" s="124"/>
      <c r="CU64" s="124"/>
      <c r="CV64" s="158"/>
      <c r="CW64" s="157"/>
      <c r="CX64" s="123"/>
      <c r="CY64" s="124"/>
      <c r="CZ64" s="124"/>
      <c r="DA64" s="124"/>
      <c r="DB64" s="124"/>
      <c r="DC64" s="124"/>
      <c r="DD64" s="124"/>
      <c r="DE64" s="124"/>
      <c r="DF64" s="158"/>
      <c r="DG64" s="50"/>
      <c r="DH64" s="50"/>
      <c r="DI64" s="50"/>
      <c r="DJ64" s="50"/>
      <c r="DK64" s="50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</row>
    <row r="65" spans="1:156" s="1" customFormat="1" x14ac:dyDescent="0.2">
      <c r="A65" s="69"/>
      <c r="B65" s="70" t="s">
        <v>69</v>
      </c>
      <c r="C65" s="71" t="s">
        <v>23</v>
      </c>
      <c r="D65" s="160">
        <v>0</v>
      </c>
      <c r="E65" s="125">
        <f t="shared" ref="E65:M65" si="272">+O65+Y65+AI65+AZ65+BJ65+CX65</f>
        <v>2000000</v>
      </c>
      <c r="F65" s="197">
        <f t="shared" si="272"/>
        <v>0</v>
      </c>
      <c r="G65" s="197">
        <f t="shared" si="272"/>
        <v>0</v>
      </c>
      <c r="H65" s="197">
        <f t="shared" si="272"/>
        <v>0</v>
      </c>
      <c r="I65" s="197">
        <f t="shared" si="272"/>
        <v>0</v>
      </c>
      <c r="J65" s="197">
        <f t="shared" si="272"/>
        <v>2000000</v>
      </c>
      <c r="K65" s="197">
        <f t="shared" si="272"/>
        <v>0</v>
      </c>
      <c r="L65" s="126">
        <f t="shared" si="272"/>
        <v>2000000</v>
      </c>
      <c r="M65" s="162">
        <f t="shared" si="272"/>
        <v>0</v>
      </c>
      <c r="N65" s="161"/>
      <c r="O65" s="246">
        <v>2000000</v>
      </c>
      <c r="P65" s="161"/>
      <c r="Q65" s="161"/>
      <c r="R65" s="161"/>
      <c r="S65" s="161"/>
      <c r="T65" s="161">
        <f t="shared" ref="T65:T69" si="273">SUM(O65:S65)</f>
        <v>2000000</v>
      </c>
      <c r="U65" s="161">
        <f t="shared" si="258"/>
        <v>0</v>
      </c>
      <c r="V65" s="230">
        <v>2000000</v>
      </c>
      <c r="W65" s="163"/>
      <c r="X65" s="160"/>
      <c r="Y65" s="125"/>
      <c r="Z65" s="126"/>
      <c r="AA65" s="126"/>
      <c r="AB65" s="126"/>
      <c r="AC65" s="126"/>
      <c r="AD65" s="124"/>
      <c r="AE65" s="126">
        <f t="shared" si="56"/>
        <v>0</v>
      </c>
      <c r="AF65" s="126"/>
      <c r="AG65" s="163"/>
      <c r="AH65" s="160"/>
      <c r="AI65" s="125"/>
      <c r="AJ65" s="126"/>
      <c r="AK65" s="126"/>
      <c r="AL65" s="126"/>
      <c r="AM65" s="126"/>
      <c r="AN65" s="124"/>
      <c r="AO65" s="126">
        <f>AN65-AP65-AQ65</f>
        <v>0</v>
      </c>
      <c r="AP65" s="126"/>
      <c r="AQ65" s="163"/>
      <c r="AR65" s="125"/>
      <c r="AS65" s="126"/>
      <c r="AT65" s="126"/>
      <c r="AU65" s="126"/>
      <c r="AV65" s="126"/>
      <c r="AW65" s="126"/>
      <c r="AX65" s="164"/>
      <c r="AY65" s="160"/>
      <c r="AZ65" s="125"/>
      <c r="BA65" s="126"/>
      <c r="BB65" s="126"/>
      <c r="BC65" s="126"/>
      <c r="BD65" s="126"/>
      <c r="BE65" s="124"/>
      <c r="BF65" s="126">
        <f>BE65-BG65-BH65</f>
        <v>0</v>
      </c>
      <c r="BG65" s="126"/>
      <c r="BH65" s="163"/>
      <c r="BI65" s="160">
        <v>0</v>
      </c>
      <c r="BJ65" s="125">
        <f t="shared" ref="BJ65:BN69" si="274">SUM(CD65,CN65,BT65)</f>
        <v>0</v>
      </c>
      <c r="BK65" s="126">
        <f t="shared" si="274"/>
        <v>0</v>
      </c>
      <c r="BL65" s="126">
        <f t="shared" si="274"/>
        <v>0</v>
      </c>
      <c r="BM65" s="126">
        <f t="shared" si="274"/>
        <v>0</v>
      </c>
      <c r="BN65" s="126">
        <f t="shared" si="274"/>
        <v>0</v>
      </c>
      <c r="BO65" s="161">
        <f t="shared" ref="BO65:BO69" si="275">SUM(BJ65:BN65)</f>
        <v>0</v>
      </c>
      <c r="BP65" s="126">
        <f t="shared" ref="BP65:BR69" si="276">SUM(CJ65,CT65,BZ65)</f>
        <v>0</v>
      </c>
      <c r="BQ65" s="126">
        <f t="shared" si="276"/>
        <v>0</v>
      </c>
      <c r="BR65" s="163">
        <f t="shared" si="276"/>
        <v>0</v>
      </c>
      <c r="BS65" s="160"/>
      <c r="BT65" s="125"/>
      <c r="BU65" s="126"/>
      <c r="BV65" s="126"/>
      <c r="BW65" s="126"/>
      <c r="BX65" s="126"/>
      <c r="BY65" s="124">
        <f>+BU65+BV65+BT65+BW65+BX65</f>
        <v>0</v>
      </c>
      <c r="BZ65" s="126">
        <f>BY65-CA65-CB65</f>
        <v>0</v>
      </c>
      <c r="CA65" s="126"/>
      <c r="CB65" s="163"/>
      <c r="CC65" s="160"/>
      <c r="CD65" s="125"/>
      <c r="CE65" s="126"/>
      <c r="CF65" s="126"/>
      <c r="CG65" s="126"/>
      <c r="CH65" s="126"/>
      <c r="CI65" s="124">
        <f>+CE65+CF65+CD65+CG65+CH65</f>
        <v>0</v>
      </c>
      <c r="CJ65" s="126">
        <f>CI65-CK65-CL65</f>
        <v>0</v>
      </c>
      <c r="CK65" s="126"/>
      <c r="CL65" s="163"/>
      <c r="CM65" s="160"/>
      <c r="CN65" s="125"/>
      <c r="CO65" s="126"/>
      <c r="CP65" s="126"/>
      <c r="CQ65" s="126"/>
      <c r="CR65" s="126"/>
      <c r="CS65" s="124">
        <f>SUM(CN65:CP65)+CQ65+CR65</f>
        <v>0</v>
      </c>
      <c r="CT65" s="126">
        <f>CS65-CU65-CV65</f>
        <v>0</v>
      </c>
      <c r="CU65" s="126"/>
      <c r="CV65" s="163"/>
      <c r="CW65" s="160"/>
      <c r="CX65" s="125"/>
      <c r="CY65" s="126"/>
      <c r="CZ65" s="126"/>
      <c r="DA65" s="126"/>
      <c r="DB65" s="126"/>
      <c r="DC65" s="124">
        <f>+CY65+CZ65+CX65+DA65+DB65</f>
        <v>0</v>
      </c>
      <c r="DD65" s="126">
        <f>DC65-DE65-DF65</f>
        <v>0</v>
      </c>
      <c r="DE65" s="126"/>
      <c r="DF65" s="163"/>
      <c r="DG65" s="4"/>
      <c r="DH65" s="4"/>
      <c r="DI65" s="4"/>
      <c r="DJ65" s="4"/>
      <c r="DK65" s="4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</row>
    <row r="66" spans="1:156" s="1" customFormat="1" x14ac:dyDescent="0.2">
      <c r="A66" s="69"/>
      <c r="B66" s="70" t="s">
        <v>70</v>
      </c>
      <c r="C66" s="71" t="s">
        <v>24</v>
      </c>
      <c r="D66" s="160">
        <v>0</v>
      </c>
      <c r="E66" s="125">
        <f t="shared" ref="E66:E69" si="277">+O66+Y66+AI66+AZ66+BJ66+CX66</f>
        <v>0</v>
      </c>
      <c r="F66" s="197">
        <f t="shared" ref="F66:M69" si="278">+P66+Z66+AJ66+BA66+BK66+CY66</f>
        <v>0</v>
      </c>
      <c r="G66" s="197">
        <f t="shared" si="278"/>
        <v>0</v>
      </c>
      <c r="H66" s="197">
        <f t="shared" si="278"/>
        <v>0</v>
      </c>
      <c r="I66" s="197">
        <f t="shared" si="278"/>
        <v>0</v>
      </c>
      <c r="J66" s="197">
        <f t="shared" si="278"/>
        <v>0</v>
      </c>
      <c r="K66" s="197">
        <f t="shared" si="278"/>
        <v>0</v>
      </c>
      <c r="L66" s="126">
        <f t="shared" si="278"/>
        <v>0</v>
      </c>
      <c r="M66" s="162">
        <f t="shared" si="278"/>
        <v>0</v>
      </c>
      <c r="N66" s="161"/>
      <c r="O66" s="246"/>
      <c r="P66" s="161"/>
      <c r="Q66" s="161"/>
      <c r="R66" s="161"/>
      <c r="S66" s="161"/>
      <c r="T66" s="124"/>
      <c r="U66" s="161">
        <f t="shared" si="258"/>
        <v>0</v>
      </c>
      <c r="V66" s="126"/>
      <c r="W66" s="163"/>
      <c r="X66" s="160"/>
      <c r="Y66" s="125"/>
      <c r="Z66" s="126"/>
      <c r="AA66" s="126"/>
      <c r="AB66" s="126"/>
      <c r="AC66" s="126"/>
      <c r="AD66" s="124"/>
      <c r="AE66" s="126">
        <f t="shared" si="56"/>
        <v>0</v>
      </c>
      <c r="AF66" s="126"/>
      <c r="AG66" s="163"/>
      <c r="AH66" s="160"/>
      <c r="AI66" s="125"/>
      <c r="AJ66" s="126"/>
      <c r="AK66" s="126"/>
      <c r="AL66" s="126"/>
      <c r="AM66" s="126"/>
      <c r="AN66" s="124"/>
      <c r="AO66" s="126"/>
      <c r="AP66" s="126"/>
      <c r="AQ66" s="163"/>
      <c r="AR66" s="125"/>
      <c r="AS66" s="126"/>
      <c r="AT66" s="126"/>
      <c r="AU66" s="126"/>
      <c r="AV66" s="126"/>
      <c r="AW66" s="126"/>
      <c r="AX66" s="164"/>
      <c r="AY66" s="160"/>
      <c r="AZ66" s="125"/>
      <c r="BA66" s="126"/>
      <c r="BB66" s="126"/>
      <c r="BC66" s="126"/>
      <c r="BD66" s="126"/>
      <c r="BE66" s="124"/>
      <c r="BF66" s="126"/>
      <c r="BG66" s="126"/>
      <c r="BH66" s="163"/>
      <c r="BI66" s="160">
        <v>0</v>
      </c>
      <c r="BJ66" s="125">
        <f t="shared" si="274"/>
        <v>0</v>
      </c>
      <c r="BK66" s="126">
        <f t="shared" si="274"/>
        <v>0</v>
      </c>
      <c r="BL66" s="126">
        <f t="shared" si="274"/>
        <v>0</v>
      </c>
      <c r="BM66" s="126">
        <f t="shared" si="274"/>
        <v>0</v>
      </c>
      <c r="BN66" s="126">
        <f t="shared" si="274"/>
        <v>0</v>
      </c>
      <c r="BO66" s="161">
        <f t="shared" si="275"/>
        <v>0</v>
      </c>
      <c r="BP66" s="126">
        <f t="shared" si="276"/>
        <v>0</v>
      </c>
      <c r="BQ66" s="126">
        <f t="shared" si="276"/>
        <v>0</v>
      </c>
      <c r="BR66" s="163">
        <f t="shared" si="276"/>
        <v>0</v>
      </c>
      <c r="BS66" s="160"/>
      <c r="BT66" s="125"/>
      <c r="BU66" s="126"/>
      <c r="BV66" s="126"/>
      <c r="BW66" s="126"/>
      <c r="BX66" s="126"/>
      <c r="BY66" s="124">
        <f t="shared" ref="BY66:BY69" si="279">+BU66+BV66+BT66+BW66+BX66</f>
        <v>0</v>
      </c>
      <c r="BZ66" s="126"/>
      <c r="CA66" s="126"/>
      <c r="CB66" s="163"/>
      <c r="CC66" s="160"/>
      <c r="CD66" s="125"/>
      <c r="CE66" s="126"/>
      <c r="CF66" s="126"/>
      <c r="CG66" s="126"/>
      <c r="CH66" s="126"/>
      <c r="CI66" s="124">
        <f t="shared" ref="CI66:CI69" si="280">+CE66+CF66+CD66+CG66+CH66</f>
        <v>0</v>
      </c>
      <c r="CJ66" s="126"/>
      <c r="CK66" s="126"/>
      <c r="CL66" s="163"/>
      <c r="CM66" s="160"/>
      <c r="CN66" s="125"/>
      <c r="CO66" s="126"/>
      <c r="CP66" s="126"/>
      <c r="CQ66" s="126"/>
      <c r="CR66" s="126"/>
      <c r="CS66" s="124">
        <f t="shared" ref="CS66:CS69" si="281">SUM(CN66:CP66)+CQ66+CR66</f>
        <v>0</v>
      </c>
      <c r="CT66" s="126"/>
      <c r="CU66" s="126"/>
      <c r="CV66" s="163"/>
      <c r="CW66" s="160"/>
      <c r="CX66" s="125"/>
      <c r="CY66" s="126"/>
      <c r="CZ66" s="126"/>
      <c r="DA66" s="126"/>
      <c r="DB66" s="126"/>
      <c r="DC66" s="124">
        <f t="shared" ref="DC66:DC69" si="282">+CY66+CZ66+CX66+DA66+DB66</f>
        <v>0</v>
      </c>
      <c r="DD66" s="126"/>
      <c r="DE66" s="126"/>
      <c r="DF66" s="163"/>
      <c r="DG66" s="4"/>
      <c r="DH66" s="4"/>
      <c r="DI66" s="4"/>
      <c r="DJ66" s="4"/>
      <c r="DK66" s="4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</row>
    <row r="67" spans="1:156" s="1" customFormat="1" x14ac:dyDescent="0.2">
      <c r="A67" s="69"/>
      <c r="B67" s="70" t="s">
        <v>71</v>
      </c>
      <c r="C67" s="71" t="s">
        <v>34</v>
      </c>
      <c r="D67" s="160">
        <v>2605848</v>
      </c>
      <c r="E67" s="125">
        <f t="shared" si="277"/>
        <v>0</v>
      </c>
      <c r="F67" s="197">
        <f t="shared" si="278"/>
        <v>0</v>
      </c>
      <c r="G67" s="197">
        <f t="shared" si="278"/>
        <v>1979985</v>
      </c>
      <c r="H67" s="197">
        <f t="shared" si="278"/>
        <v>0</v>
      </c>
      <c r="I67" s="197">
        <f t="shared" si="278"/>
        <v>0</v>
      </c>
      <c r="J67" s="197">
        <f t="shared" si="278"/>
        <v>1979985</v>
      </c>
      <c r="K67" s="197">
        <f t="shared" si="278"/>
        <v>1979985</v>
      </c>
      <c r="L67" s="126">
        <f t="shared" si="278"/>
        <v>0</v>
      </c>
      <c r="M67" s="162">
        <f t="shared" si="278"/>
        <v>0</v>
      </c>
      <c r="N67" s="161">
        <v>2605848</v>
      </c>
      <c r="O67" s="246"/>
      <c r="P67" s="161">
        <v>0</v>
      </c>
      <c r="Q67" s="161">
        <v>1979985</v>
      </c>
      <c r="R67" s="161"/>
      <c r="S67" s="161"/>
      <c r="T67" s="161">
        <f t="shared" si="273"/>
        <v>1979985</v>
      </c>
      <c r="U67" s="161">
        <f t="shared" si="258"/>
        <v>1979985</v>
      </c>
      <c r="V67" s="126"/>
      <c r="W67" s="163"/>
      <c r="X67" s="160"/>
      <c r="Y67" s="125"/>
      <c r="Z67" s="126"/>
      <c r="AA67" s="126"/>
      <c r="AB67" s="126"/>
      <c r="AC67" s="126"/>
      <c r="AD67" s="124"/>
      <c r="AE67" s="126">
        <f t="shared" si="56"/>
        <v>0</v>
      </c>
      <c r="AF67" s="126"/>
      <c r="AG67" s="163"/>
      <c r="AH67" s="160"/>
      <c r="AI67" s="125"/>
      <c r="AJ67" s="126"/>
      <c r="AK67" s="126"/>
      <c r="AL67" s="126"/>
      <c r="AM67" s="126"/>
      <c r="AN67" s="124"/>
      <c r="AO67" s="126">
        <f>AN67-AP67-AQ67</f>
        <v>0</v>
      </c>
      <c r="AP67" s="126"/>
      <c r="AQ67" s="163"/>
      <c r="AR67" s="125"/>
      <c r="AS67" s="126"/>
      <c r="AT67" s="126"/>
      <c r="AU67" s="126"/>
      <c r="AV67" s="126"/>
      <c r="AW67" s="126"/>
      <c r="AX67" s="164"/>
      <c r="AY67" s="160"/>
      <c r="AZ67" s="125"/>
      <c r="BA67" s="126"/>
      <c r="BB67" s="126"/>
      <c r="BC67" s="126"/>
      <c r="BD67" s="126"/>
      <c r="BE67" s="124"/>
      <c r="BF67" s="126">
        <f>BE67-BG67-BH67</f>
        <v>0</v>
      </c>
      <c r="BG67" s="126"/>
      <c r="BH67" s="163"/>
      <c r="BI67" s="160">
        <v>0</v>
      </c>
      <c r="BJ67" s="125">
        <f t="shared" si="274"/>
        <v>0</v>
      </c>
      <c r="BK67" s="126">
        <f t="shared" si="274"/>
        <v>0</v>
      </c>
      <c r="BL67" s="126">
        <f t="shared" si="274"/>
        <v>0</v>
      </c>
      <c r="BM67" s="126">
        <f t="shared" si="274"/>
        <v>0</v>
      </c>
      <c r="BN67" s="126">
        <f t="shared" si="274"/>
        <v>0</v>
      </c>
      <c r="BO67" s="161">
        <f t="shared" si="275"/>
        <v>0</v>
      </c>
      <c r="BP67" s="126">
        <f t="shared" si="276"/>
        <v>0</v>
      </c>
      <c r="BQ67" s="126">
        <f t="shared" si="276"/>
        <v>0</v>
      </c>
      <c r="BR67" s="163">
        <f t="shared" si="276"/>
        <v>0</v>
      </c>
      <c r="BS67" s="160"/>
      <c r="BT67" s="125"/>
      <c r="BU67" s="126"/>
      <c r="BV67" s="126"/>
      <c r="BW67" s="126"/>
      <c r="BX67" s="126"/>
      <c r="BY67" s="124">
        <f t="shared" si="279"/>
        <v>0</v>
      </c>
      <c r="BZ67" s="126">
        <f>BY67-CA67-CB67</f>
        <v>0</v>
      </c>
      <c r="CA67" s="126"/>
      <c r="CB67" s="163"/>
      <c r="CC67" s="160"/>
      <c r="CD67" s="125"/>
      <c r="CE67" s="126"/>
      <c r="CF67" s="126"/>
      <c r="CG67" s="126"/>
      <c r="CH67" s="126"/>
      <c r="CI67" s="124">
        <f t="shared" si="280"/>
        <v>0</v>
      </c>
      <c r="CJ67" s="126">
        <f>CI67-CK67-CL67</f>
        <v>0</v>
      </c>
      <c r="CK67" s="126"/>
      <c r="CL67" s="163"/>
      <c r="CM67" s="160"/>
      <c r="CN67" s="125"/>
      <c r="CO67" s="126"/>
      <c r="CP67" s="126"/>
      <c r="CQ67" s="126"/>
      <c r="CR67" s="126"/>
      <c r="CS67" s="124">
        <f t="shared" si="281"/>
        <v>0</v>
      </c>
      <c r="CT67" s="126">
        <f>CS67-CU67-CV67</f>
        <v>0</v>
      </c>
      <c r="CU67" s="126"/>
      <c r="CV67" s="163"/>
      <c r="CW67" s="160"/>
      <c r="CX67" s="125"/>
      <c r="CY67" s="126"/>
      <c r="CZ67" s="126"/>
      <c r="DA67" s="126"/>
      <c r="DB67" s="126"/>
      <c r="DC67" s="124">
        <f t="shared" si="282"/>
        <v>0</v>
      </c>
      <c r="DD67" s="126">
        <f>DC67-DE67-DF67</f>
        <v>0</v>
      </c>
      <c r="DE67" s="126"/>
      <c r="DF67" s="163"/>
      <c r="DG67" s="4"/>
      <c r="DH67" s="4"/>
      <c r="DI67" s="4"/>
      <c r="DJ67" s="4"/>
      <c r="DK67" s="4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</row>
    <row r="68" spans="1:156" s="1" customFormat="1" x14ac:dyDescent="0.2">
      <c r="A68" s="69"/>
      <c r="B68" s="70" t="s">
        <v>72</v>
      </c>
      <c r="C68" s="71" t="s">
        <v>25</v>
      </c>
      <c r="D68" s="160">
        <v>83000000</v>
      </c>
      <c r="E68" s="125">
        <f t="shared" si="277"/>
        <v>0</v>
      </c>
      <c r="F68" s="197">
        <f t="shared" si="278"/>
        <v>0</v>
      </c>
      <c r="G68" s="197">
        <f t="shared" si="278"/>
        <v>0</v>
      </c>
      <c r="H68" s="197">
        <f t="shared" si="278"/>
        <v>0</v>
      </c>
      <c r="I68" s="197">
        <f t="shared" si="278"/>
        <v>0</v>
      </c>
      <c r="J68" s="197">
        <f t="shared" si="278"/>
        <v>0</v>
      </c>
      <c r="K68" s="197">
        <f t="shared" si="278"/>
        <v>0</v>
      </c>
      <c r="L68" s="126">
        <f t="shared" si="278"/>
        <v>0</v>
      </c>
      <c r="M68" s="162">
        <f t="shared" si="278"/>
        <v>0</v>
      </c>
      <c r="N68" s="161">
        <v>83000000</v>
      </c>
      <c r="O68" s="246"/>
      <c r="P68" s="161"/>
      <c r="Q68" s="161"/>
      <c r="R68" s="161"/>
      <c r="S68" s="161"/>
      <c r="T68" s="124"/>
      <c r="U68" s="161">
        <f t="shared" si="258"/>
        <v>0</v>
      </c>
      <c r="V68" s="126"/>
      <c r="W68" s="163"/>
      <c r="X68" s="160"/>
      <c r="Y68" s="125"/>
      <c r="Z68" s="126"/>
      <c r="AA68" s="126"/>
      <c r="AB68" s="126"/>
      <c r="AC68" s="126"/>
      <c r="AD68" s="124"/>
      <c r="AE68" s="126">
        <f t="shared" si="56"/>
        <v>0</v>
      </c>
      <c r="AF68" s="126"/>
      <c r="AG68" s="163"/>
      <c r="AH68" s="160"/>
      <c r="AI68" s="125"/>
      <c r="AJ68" s="126"/>
      <c r="AK68" s="126"/>
      <c r="AL68" s="126"/>
      <c r="AM68" s="126"/>
      <c r="AN68" s="124"/>
      <c r="AO68" s="126"/>
      <c r="AP68" s="126"/>
      <c r="AQ68" s="163"/>
      <c r="AR68" s="125"/>
      <c r="AS68" s="126"/>
      <c r="AT68" s="126"/>
      <c r="AU68" s="126"/>
      <c r="AV68" s="126"/>
      <c r="AW68" s="126"/>
      <c r="AX68" s="164"/>
      <c r="AY68" s="160"/>
      <c r="AZ68" s="125"/>
      <c r="BA68" s="126"/>
      <c r="BB68" s="126"/>
      <c r="BC68" s="126"/>
      <c r="BD68" s="126"/>
      <c r="BE68" s="124"/>
      <c r="BF68" s="126"/>
      <c r="BG68" s="126"/>
      <c r="BH68" s="163"/>
      <c r="BI68" s="160">
        <v>0</v>
      </c>
      <c r="BJ68" s="125">
        <f t="shared" si="274"/>
        <v>0</v>
      </c>
      <c r="BK68" s="126">
        <f t="shared" si="274"/>
        <v>0</v>
      </c>
      <c r="BL68" s="126">
        <f t="shared" si="274"/>
        <v>0</v>
      </c>
      <c r="BM68" s="126">
        <f t="shared" si="274"/>
        <v>0</v>
      </c>
      <c r="BN68" s="126">
        <f t="shared" si="274"/>
        <v>0</v>
      </c>
      <c r="BO68" s="161">
        <f t="shared" si="275"/>
        <v>0</v>
      </c>
      <c r="BP68" s="126">
        <f t="shared" si="276"/>
        <v>0</v>
      </c>
      <c r="BQ68" s="126">
        <f t="shared" si="276"/>
        <v>0</v>
      </c>
      <c r="BR68" s="163">
        <f t="shared" si="276"/>
        <v>0</v>
      </c>
      <c r="BS68" s="160"/>
      <c r="BT68" s="125"/>
      <c r="BU68" s="126"/>
      <c r="BV68" s="126"/>
      <c r="BW68" s="126"/>
      <c r="BX68" s="126"/>
      <c r="BY68" s="124">
        <f t="shared" si="279"/>
        <v>0</v>
      </c>
      <c r="BZ68" s="126"/>
      <c r="CA68" s="126"/>
      <c r="CB68" s="163"/>
      <c r="CC68" s="160"/>
      <c r="CD68" s="125"/>
      <c r="CE68" s="126"/>
      <c r="CF68" s="126"/>
      <c r="CG68" s="126"/>
      <c r="CH68" s="126"/>
      <c r="CI68" s="124">
        <f t="shared" si="280"/>
        <v>0</v>
      </c>
      <c r="CJ68" s="126"/>
      <c r="CK68" s="126"/>
      <c r="CL68" s="163"/>
      <c r="CM68" s="160"/>
      <c r="CN68" s="125"/>
      <c r="CO68" s="126"/>
      <c r="CP68" s="126"/>
      <c r="CQ68" s="126"/>
      <c r="CR68" s="126"/>
      <c r="CS68" s="124">
        <f t="shared" si="281"/>
        <v>0</v>
      </c>
      <c r="CT68" s="126"/>
      <c r="CU68" s="126"/>
      <c r="CV68" s="163"/>
      <c r="CW68" s="160"/>
      <c r="CX68" s="125"/>
      <c r="CY68" s="126"/>
      <c r="CZ68" s="126"/>
      <c r="DA68" s="126"/>
      <c r="DB68" s="126"/>
      <c r="DC68" s="124">
        <f t="shared" si="282"/>
        <v>0</v>
      </c>
      <c r="DD68" s="126"/>
      <c r="DE68" s="126"/>
      <c r="DF68" s="163"/>
      <c r="DG68" s="4"/>
      <c r="DH68" s="4"/>
      <c r="DI68" s="4"/>
      <c r="DJ68" s="4"/>
      <c r="DK68" s="4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</row>
    <row r="69" spans="1:156" s="1" customFormat="1" x14ac:dyDescent="0.2">
      <c r="A69" s="69"/>
      <c r="B69" s="70" t="s">
        <v>73</v>
      </c>
      <c r="C69" s="71" t="s">
        <v>38</v>
      </c>
      <c r="D69" s="160">
        <v>18446688</v>
      </c>
      <c r="E69" s="125">
        <f t="shared" si="277"/>
        <v>20641257</v>
      </c>
      <c r="F69" s="197">
        <f t="shared" si="278"/>
        <v>0</v>
      </c>
      <c r="G69" s="197">
        <f t="shared" si="278"/>
        <v>945027</v>
      </c>
      <c r="H69" s="197">
        <f t="shared" si="278"/>
        <v>0</v>
      </c>
      <c r="I69" s="197">
        <f t="shared" si="278"/>
        <v>0</v>
      </c>
      <c r="J69" s="197">
        <f t="shared" si="278"/>
        <v>21586284</v>
      </c>
      <c r="K69" s="197">
        <f t="shared" si="278"/>
        <v>21464389</v>
      </c>
      <c r="L69" s="197">
        <f t="shared" si="278"/>
        <v>121895</v>
      </c>
      <c r="M69" s="197">
        <f t="shared" si="278"/>
        <v>0</v>
      </c>
      <c r="N69" s="197">
        <v>18446688</v>
      </c>
      <c r="O69" s="246">
        <v>20641257</v>
      </c>
      <c r="P69" s="230">
        <v>0</v>
      </c>
      <c r="Q69" s="161">
        <v>945027</v>
      </c>
      <c r="R69" s="161"/>
      <c r="S69" s="161"/>
      <c r="T69" s="161">
        <f t="shared" si="273"/>
        <v>21586284</v>
      </c>
      <c r="U69" s="161">
        <f>+T69-V69-W69</f>
        <v>21464389</v>
      </c>
      <c r="V69" s="126">
        <v>121895</v>
      </c>
      <c r="W69" s="163"/>
      <c r="X69" s="160"/>
      <c r="Y69" s="125"/>
      <c r="Z69" s="126"/>
      <c r="AA69" s="126"/>
      <c r="AB69" s="126"/>
      <c r="AC69" s="126"/>
      <c r="AD69" s="124"/>
      <c r="AE69" s="126">
        <f t="shared" si="56"/>
        <v>0</v>
      </c>
      <c r="AF69" s="126"/>
      <c r="AG69" s="163"/>
      <c r="AH69" s="160"/>
      <c r="AI69" s="125"/>
      <c r="AJ69" s="126"/>
      <c r="AK69" s="126"/>
      <c r="AL69" s="126"/>
      <c r="AM69" s="126"/>
      <c r="AN69" s="124"/>
      <c r="AO69" s="126">
        <f>AN69-AP69-AQ69</f>
        <v>0</v>
      </c>
      <c r="AP69" s="126"/>
      <c r="AQ69" s="163"/>
      <c r="AR69" s="125"/>
      <c r="AS69" s="126"/>
      <c r="AT69" s="126"/>
      <c r="AU69" s="126"/>
      <c r="AV69" s="126"/>
      <c r="AW69" s="126"/>
      <c r="AX69" s="164"/>
      <c r="AY69" s="160"/>
      <c r="AZ69" s="125"/>
      <c r="BA69" s="126"/>
      <c r="BB69" s="126"/>
      <c r="BC69" s="126"/>
      <c r="BD69" s="126"/>
      <c r="BE69" s="124"/>
      <c r="BF69" s="126">
        <f>BE69-BG69-BH69</f>
        <v>0</v>
      </c>
      <c r="BG69" s="126"/>
      <c r="BH69" s="163"/>
      <c r="BI69" s="160">
        <v>0</v>
      </c>
      <c r="BJ69" s="125">
        <f t="shared" si="274"/>
        <v>0</v>
      </c>
      <c r="BK69" s="126">
        <f t="shared" si="274"/>
        <v>0</v>
      </c>
      <c r="BL69" s="126">
        <f t="shared" si="274"/>
        <v>0</v>
      </c>
      <c r="BM69" s="126">
        <f t="shared" si="274"/>
        <v>0</v>
      </c>
      <c r="BN69" s="126">
        <f t="shared" si="274"/>
        <v>0</v>
      </c>
      <c r="BO69" s="161">
        <f t="shared" si="275"/>
        <v>0</v>
      </c>
      <c r="BP69" s="126">
        <f t="shared" si="276"/>
        <v>0</v>
      </c>
      <c r="BQ69" s="126">
        <f t="shared" si="276"/>
        <v>0</v>
      </c>
      <c r="BR69" s="163">
        <f t="shared" si="276"/>
        <v>0</v>
      </c>
      <c r="BS69" s="160"/>
      <c r="BT69" s="125"/>
      <c r="BU69" s="126"/>
      <c r="BV69" s="126"/>
      <c r="BW69" s="126"/>
      <c r="BX69" s="126"/>
      <c r="BY69" s="124">
        <f t="shared" si="279"/>
        <v>0</v>
      </c>
      <c r="BZ69" s="126">
        <f>BY69-CA69-CB69</f>
        <v>0</v>
      </c>
      <c r="CA69" s="126"/>
      <c r="CB69" s="163"/>
      <c r="CC69" s="160"/>
      <c r="CD69" s="125"/>
      <c r="CE69" s="126"/>
      <c r="CF69" s="126"/>
      <c r="CG69" s="126"/>
      <c r="CH69" s="126"/>
      <c r="CI69" s="124">
        <f t="shared" si="280"/>
        <v>0</v>
      </c>
      <c r="CJ69" s="126">
        <f>CI69-CK69-CL69</f>
        <v>0</v>
      </c>
      <c r="CK69" s="126"/>
      <c r="CL69" s="163"/>
      <c r="CM69" s="160"/>
      <c r="CN69" s="125"/>
      <c r="CO69" s="126"/>
      <c r="CP69" s="126"/>
      <c r="CQ69" s="126"/>
      <c r="CR69" s="126"/>
      <c r="CS69" s="124">
        <f t="shared" si="281"/>
        <v>0</v>
      </c>
      <c r="CT69" s="126">
        <f>CS69-CU69-CV69</f>
        <v>0</v>
      </c>
      <c r="CU69" s="126"/>
      <c r="CV69" s="163"/>
      <c r="CW69" s="160"/>
      <c r="CX69" s="125"/>
      <c r="CY69" s="126"/>
      <c r="CZ69" s="126"/>
      <c r="DA69" s="126"/>
      <c r="DB69" s="126"/>
      <c r="DC69" s="124">
        <f t="shared" si="282"/>
        <v>0</v>
      </c>
      <c r="DD69" s="126">
        <f>DC69-DE69-DF69</f>
        <v>0</v>
      </c>
      <c r="DE69" s="126"/>
      <c r="DF69" s="163"/>
      <c r="DG69" s="4"/>
      <c r="DH69" s="4"/>
      <c r="DI69" s="4"/>
      <c r="DJ69" s="4"/>
      <c r="DK69" s="4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</row>
    <row r="70" spans="1:156" s="89" customFormat="1" ht="20.25" customHeight="1" x14ac:dyDescent="0.2">
      <c r="A70" s="79" t="s">
        <v>29</v>
      </c>
      <c r="B70" s="114"/>
      <c r="C70" s="81"/>
      <c r="D70" s="179">
        <v>85605848</v>
      </c>
      <c r="E70" s="135">
        <f>+E67+E65</f>
        <v>2000000</v>
      </c>
      <c r="F70" s="136">
        <f t="shared" ref="F70:P70" si="283">+F67+F65</f>
        <v>0</v>
      </c>
      <c r="G70" s="136">
        <f t="shared" si="283"/>
        <v>1979985</v>
      </c>
      <c r="H70" s="136">
        <f t="shared" si="283"/>
        <v>0</v>
      </c>
      <c r="I70" s="136">
        <f t="shared" ref="I70" si="284">+I67+I65</f>
        <v>0</v>
      </c>
      <c r="J70" s="136">
        <f t="shared" si="283"/>
        <v>3979985</v>
      </c>
      <c r="K70" s="136">
        <f t="shared" si="283"/>
        <v>1979985</v>
      </c>
      <c r="L70" s="136">
        <f t="shared" si="283"/>
        <v>2000000</v>
      </c>
      <c r="M70" s="180">
        <f t="shared" si="283"/>
        <v>0</v>
      </c>
      <c r="N70" s="135">
        <v>104052536</v>
      </c>
      <c r="O70" s="135">
        <f t="shared" si="283"/>
        <v>2000000</v>
      </c>
      <c r="P70" s="136">
        <f t="shared" si="283"/>
        <v>0</v>
      </c>
      <c r="Q70" s="136">
        <f>+Q67</f>
        <v>1979985</v>
      </c>
      <c r="R70" s="136">
        <f>+R67</f>
        <v>0</v>
      </c>
      <c r="S70" s="136">
        <f>+S67</f>
        <v>0</v>
      </c>
      <c r="T70" s="136">
        <f>SUM(O70:S70)</f>
        <v>3979985</v>
      </c>
      <c r="U70" s="200">
        <f t="shared" si="258"/>
        <v>1858090</v>
      </c>
      <c r="V70" s="136">
        <f>SUM(V65:V69)</f>
        <v>2121895</v>
      </c>
      <c r="W70" s="180">
        <f>SUM(W65:W69)</f>
        <v>0</v>
      </c>
      <c r="X70" s="179">
        <v>0</v>
      </c>
      <c r="Y70" s="135">
        <f t="shared" ref="Y70:AF70" si="285">SUM(Y65:Y69)</f>
        <v>0</v>
      </c>
      <c r="Z70" s="136">
        <f t="shared" si="285"/>
        <v>0</v>
      </c>
      <c r="AA70" s="136">
        <f t="shared" si="285"/>
        <v>0</v>
      </c>
      <c r="AB70" s="136">
        <f t="shared" si="285"/>
        <v>0</v>
      </c>
      <c r="AC70" s="136">
        <f t="shared" ref="AC70" si="286">SUM(AC65:AC69)</f>
        <v>0</v>
      </c>
      <c r="AD70" s="136">
        <f>+Z70+Y70+AA70+AB70+AC70</f>
        <v>0</v>
      </c>
      <c r="AE70" s="136">
        <f t="shared" si="56"/>
        <v>0</v>
      </c>
      <c r="AF70" s="136">
        <f t="shared" si="285"/>
        <v>0</v>
      </c>
      <c r="AG70" s="180">
        <f>SUM(AG65:AG69)</f>
        <v>0</v>
      </c>
      <c r="AH70" s="179">
        <v>0</v>
      </c>
      <c r="AI70" s="135">
        <f t="shared" ref="AI70:AP70" si="287">SUM(AI65:AI69)</f>
        <v>0</v>
      </c>
      <c r="AJ70" s="136">
        <f t="shared" si="287"/>
        <v>0</v>
      </c>
      <c r="AK70" s="136">
        <f t="shared" si="287"/>
        <v>0</v>
      </c>
      <c r="AL70" s="136">
        <f t="shared" si="287"/>
        <v>0</v>
      </c>
      <c r="AM70" s="136">
        <f t="shared" ref="AM70" si="288">SUM(AM65:AM69)</f>
        <v>0</v>
      </c>
      <c r="AN70" s="136">
        <f>+AJ70+AK70+AI70+AL70+AM70</f>
        <v>0</v>
      </c>
      <c r="AO70" s="136">
        <f>SUM(AO65:AO69)</f>
        <v>0</v>
      </c>
      <c r="AP70" s="136">
        <f t="shared" si="287"/>
        <v>0</v>
      </c>
      <c r="AQ70" s="180">
        <f>SUM(AQ65:AQ69)</f>
        <v>0</v>
      </c>
      <c r="AR70" s="135"/>
      <c r="AS70" s="136"/>
      <c r="AT70" s="136"/>
      <c r="AU70" s="136"/>
      <c r="AV70" s="136"/>
      <c r="AW70" s="136"/>
      <c r="AX70" s="181"/>
      <c r="AY70" s="179">
        <v>0</v>
      </c>
      <c r="AZ70" s="135">
        <f t="shared" ref="AZ70:BG70" si="289">SUM(AZ65:AZ69)</f>
        <v>0</v>
      </c>
      <c r="BA70" s="136">
        <f t="shared" si="289"/>
        <v>0</v>
      </c>
      <c r="BB70" s="136">
        <f t="shared" si="289"/>
        <v>0</v>
      </c>
      <c r="BC70" s="136">
        <f t="shared" si="289"/>
        <v>0</v>
      </c>
      <c r="BD70" s="136">
        <f t="shared" ref="BD70" si="290">SUM(BD65:BD69)</f>
        <v>0</v>
      </c>
      <c r="BE70" s="136">
        <f>+BA70+BB70+AZ70+BC70+BD70</f>
        <v>0</v>
      </c>
      <c r="BF70" s="136">
        <f>SUM(BF65:BF69)</f>
        <v>0</v>
      </c>
      <c r="BG70" s="136">
        <f t="shared" si="289"/>
        <v>0</v>
      </c>
      <c r="BH70" s="180">
        <f>SUM(BH65:BH69)</f>
        <v>0</v>
      </c>
      <c r="BI70" s="179">
        <v>0</v>
      </c>
      <c r="BJ70" s="135">
        <f t="shared" ref="BJ70:CA70" si="291">SUM(BJ65:BJ69)</f>
        <v>0</v>
      </c>
      <c r="BK70" s="136">
        <f t="shared" si="291"/>
        <v>0</v>
      </c>
      <c r="BL70" s="136">
        <f t="shared" ref="BL70:BN71" si="292">SUM(CF70,CP70,BV70)</f>
        <v>0</v>
      </c>
      <c r="BM70" s="136">
        <f t="shared" si="292"/>
        <v>0</v>
      </c>
      <c r="BN70" s="136">
        <f t="shared" si="292"/>
        <v>0</v>
      </c>
      <c r="BO70" s="136">
        <f>SUM(BJ70:BN70)</f>
        <v>0</v>
      </c>
      <c r="BP70" s="136">
        <f>SUM(BP65:BP69)</f>
        <v>0</v>
      </c>
      <c r="BQ70" s="136">
        <f>SUM(BQ65:BQ69)</f>
        <v>0</v>
      </c>
      <c r="BR70" s="180">
        <f t="shared" si="291"/>
        <v>0</v>
      </c>
      <c r="BS70" s="179">
        <v>0</v>
      </c>
      <c r="BT70" s="135">
        <f t="shared" si="291"/>
        <v>0</v>
      </c>
      <c r="BU70" s="136">
        <f t="shared" si="291"/>
        <v>0</v>
      </c>
      <c r="BV70" s="136">
        <f t="shared" si="291"/>
        <v>0</v>
      </c>
      <c r="BW70" s="136">
        <f t="shared" si="291"/>
        <v>0</v>
      </c>
      <c r="BX70" s="136">
        <f t="shared" ref="BX70" si="293">SUM(BX65:BX69)</f>
        <v>0</v>
      </c>
      <c r="BY70" s="136">
        <f>+BU70+BV70+BT70+BW70+BX70</f>
        <v>0</v>
      </c>
      <c r="BZ70" s="136">
        <f>SUM(BZ65:BZ69)</f>
        <v>0</v>
      </c>
      <c r="CA70" s="136">
        <f t="shared" si="291"/>
        <v>0</v>
      </c>
      <c r="CB70" s="180">
        <f>SUM(CB65:CB69)</f>
        <v>0</v>
      </c>
      <c r="CC70" s="179">
        <v>0</v>
      </c>
      <c r="CD70" s="135">
        <f t="shared" ref="CD70:CK70" si="294">SUM(CD65:CD69)</f>
        <v>0</v>
      </c>
      <c r="CE70" s="136">
        <f t="shared" si="294"/>
        <v>0</v>
      </c>
      <c r="CF70" s="136">
        <f t="shared" si="294"/>
        <v>0</v>
      </c>
      <c r="CG70" s="136">
        <f t="shared" si="294"/>
        <v>0</v>
      </c>
      <c r="CH70" s="136">
        <f t="shared" ref="CH70" si="295">SUM(CH65:CH69)</f>
        <v>0</v>
      </c>
      <c r="CI70" s="136">
        <f>+CE70+CF70+CD70+CG70+CH70</f>
        <v>0</v>
      </c>
      <c r="CJ70" s="136">
        <f>SUM(CJ65:CJ69)</f>
        <v>0</v>
      </c>
      <c r="CK70" s="136">
        <f t="shared" si="294"/>
        <v>0</v>
      </c>
      <c r="CL70" s="180">
        <f>SUM(CL65:CL69)</f>
        <v>0</v>
      </c>
      <c r="CM70" s="179">
        <v>0</v>
      </c>
      <c r="CN70" s="135">
        <f t="shared" ref="CN70:CU70" si="296">SUM(CN65:CN69)</f>
        <v>0</v>
      </c>
      <c r="CO70" s="136">
        <f t="shared" si="296"/>
        <v>0</v>
      </c>
      <c r="CP70" s="136">
        <f t="shared" si="296"/>
        <v>0</v>
      </c>
      <c r="CQ70" s="136">
        <f t="shared" si="296"/>
        <v>0</v>
      </c>
      <c r="CR70" s="136">
        <f t="shared" ref="CR70" si="297">SUM(CR65:CR69)</f>
        <v>0</v>
      </c>
      <c r="CS70" s="136">
        <f>SUM(CN70:CP70)+CQ70+CR70</f>
        <v>0</v>
      </c>
      <c r="CT70" s="136">
        <f>SUM(CT65:CT69)</f>
        <v>0</v>
      </c>
      <c r="CU70" s="136">
        <f t="shared" si="296"/>
        <v>0</v>
      </c>
      <c r="CV70" s="180">
        <f t="shared" ref="CV70:DB70" si="298">SUM(CV65:CV69)</f>
        <v>0</v>
      </c>
      <c r="CW70" s="179">
        <v>0</v>
      </c>
      <c r="CX70" s="135">
        <f t="shared" si="298"/>
        <v>0</v>
      </c>
      <c r="CY70" s="136">
        <f t="shared" si="298"/>
        <v>0</v>
      </c>
      <c r="CZ70" s="136">
        <f t="shared" si="298"/>
        <v>0</v>
      </c>
      <c r="DA70" s="136">
        <f t="shared" si="298"/>
        <v>0</v>
      </c>
      <c r="DB70" s="136">
        <f t="shared" si="298"/>
        <v>0</v>
      </c>
      <c r="DC70" s="136">
        <f>+CY70+CZ70+CX70+DA70+DB70</f>
        <v>0</v>
      </c>
      <c r="DD70" s="136">
        <f>SUM(DD65:DD69)</f>
        <v>0</v>
      </c>
      <c r="DE70" s="136">
        <f>SUM(DE65:DE69)</f>
        <v>0</v>
      </c>
      <c r="DF70" s="180"/>
      <c r="DG70" s="236"/>
      <c r="DH70" s="236"/>
      <c r="DI70" s="236"/>
      <c r="DJ70" s="236"/>
      <c r="DK70" s="236"/>
      <c r="DL70" s="237"/>
      <c r="DM70" s="237"/>
      <c r="DN70" s="237"/>
      <c r="DO70" s="237"/>
      <c r="DP70" s="237"/>
      <c r="DQ70" s="237"/>
      <c r="DR70" s="237"/>
      <c r="DS70" s="237"/>
      <c r="DT70" s="237"/>
      <c r="DU70" s="237"/>
      <c r="DV70" s="237"/>
      <c r="DW70" s="237"/>
      <c r="DX70" s="237"/>
      <c r="DY70" s="237"/>
      <c r="DZ70" s="237"/>
      <c r="EA70" s="237"/>
      <c r="EB70" s="237"/>
      <c r="EC70" s="237"/>
      <c r="ED70" s="237"/>
      <c r="EE70" s="237"/>
      <c r="EF70" s="237"/>
      <c r="EG70" s="237"/>
      <c r="EH70" s="237"/>
      <c r="EI70" s="237"/>
      <c r="EJ70" s="237"/>
      <c r="EK70" s="237"/>
      <c r="EL70" s="237"/>
      <c r="EM70" s="237"/>
      <c r="EN70" s="237"/>
      <c r="EO70" s="237"/>
      <c r="EP70" s="237"/>
      <c r="EQ70" s="237"/>
      <c r="ER70" s="237"/>
      <c r="ES70" s="237"/>
      <c r="ET70" s="237"/>
      <c r="EU70" s="237"/>
      <c r="EV70" s="237"/>
      <c r="EW70" s="237"/>
      <c r="EX70" s="237"/>
      <c r="EY70" s="237"/>
      <c r="EZ70" s="238"/>
    </row>
    <row r="71" spans="1:156" s="90" customFormat="1" ht="37.5" customHeight="1" thickBot="1" x14ac:dyDescent="0.25">
      <c r="A71" s="119" t="s">
        <v>6</v>
      </c>
      <c r="B71" s="120"/>
      <c r="C71" s="121"/>
      <c r="D71" s="202">
        <v>131309403</v>
      </c>
      <c r="E71" s="248">
        <f>+E70+E63</f>
        <v>55354644</v>
      </c>
      <c r="F71" s="203">
        <f t="shared" ref="F71:M71" si="299">+F70+F63</f>
        <v>0</v>
      </c>
      <c r="G71" s="203">
        <f t="shared" si="299"/>
        <v>5094867</v>
      </c>
      <c r="H71" s="203">
        <f t="shared" si="299"/>
        <v>0</v>
      </c>
      <c r="I71" s="203">
        <f t="shared" ref="I71" si="300">+I70+I63</f>
        <v>0</v>
      </c>
      <c r="J71" s="204">
        <f>+J70+J63</f>
        <v>60449511</v>
      </c>
      <c r="K71" s="203">
        <f t="shared" si="299"/>
        <v>42387237</v>
      </c>
      <c r="L71" s="203">
        <f t="shared" si="299"/>
        <v>18057710</v>
      </c>
      <c r="M71" s="205">
        <f t="shared" si="299"/>
        <v>4564</v>
      </c>
      <c r="N71" s="203">
        <v>124932842</v>
      </c>
      <c r="O71" s="248">
        <f>+O70+O63+O69</f>
        <v>48844881</v>
      </c>
      <c r="P71" s="203">
        <f>+P70+P63+P69</f>
        <v>0</v>
      </c>
      <c r="Q71" s="203">
        <f t="shared" ref="Q71:T71" si="301">+Q70+Q63+Q69</f>
        <v>5073336</v>
      </c>
      <c r="R71" s="203">
        <f t="shared" si="301"/>
        <v>0</v>
      </c>
      <c r="S71" s="203">
        <f t="shared" ref="S71" si="302">+S70+S63+S69</f>
        <v>0</v>
      </c>
      <c r="T71" s="203">
        <f t="shared" si="301"/>
        <v>53918217</v>
      </c>
      <c r="U71" s="203">
        <f t="shared" si="258"/>
        <v>44275107</v>
      </c>
      <c r="V71" s="203">
        <f t="shared" ref="V71:AC71" si="303">V63+V70</f>
        <v>9642326</v>
      </c>
      <c r="W71" s="205">
        <f t="shared" si="303"/>
        <v>784</v>
      </c>
      <c r="X71" s="202">
        <v>6424545</v>
      </c>
      <c r="Y71" s="248">
        <f t="shared" si="303"/>
        <v>7440701</v>
      </c>
      <c r="Z71" s="203">
        <f t="shared" si="303"/>
        <v>0</v>
      </c>
      <c r="AA71" s="203">
        <f t="shared" si="303"/>
        <v>360718</v>
      </c>
      <c r="AB71" s="203">
        <f t="shared" si="303"/>
        <v>0</v>
      </c>
      <c r="AC71" s="203">
        <f t="shared" si="303"/>
        <v>0</v>
      </c>
      <c r="AD71" s="203">
        <f>+Z71+Y71+AA71+AB71+AC71</f>
        <v>7801419</v>
      </c>
      <c r="AE71" s="203">
        <f t="shared" si="56"/>
        <v>7440459</v>
      </c>
      <c r="AF71" s="203">
        <f>AF63+AF70</f>
        <v>357180</v>
      </c>
      <c r="AG71" s="205">
        <f>AG63+AG70</f>
        <v>3780</v>
      </c>
      <c r="AH71" s="202">
        <v>6704086</v>
      </c>
      <c r="AI71" s="248">
        <f>AI63+AI70</f>
        <v>7190902</v>
      </c>
      <c r="AJ71" s="203">
        <f>AJ63+AJ70</f>
        <v>0</v>
      </c>
      <c r="AK71" s="203">
        <f t="shared" ref="AK71:BH71" si="304">AK63+AK70</f>
        <v>138526</v>
      </c>
      <c r="AL71" s="203">
        <f t="shared" si="304"/>
        <v>0</v>
      </c>
      <c r="AM71" s="203">
        <f t="shared" ref="AM71" si="305">AM63+AM70</f>
        <v>0</v>
      </c>
      <c r="AN71" s="203">
        <f>+AJ71+AK71+AI71+AL71+AM71</f>
        <v>7329428</v>
      </c>
      <c r="AO71" s="203">
        <f t="shared" si="304"/>
        <v>1302204</v>
      </c>
      <c r="AP71" s="203">
        <f t="shared" si="304"/>
        <v>6027224</v>
      </c>
      <c r="AQ71" s="205">
        <f t="shared" si="304"/>
        <v>0</v>
      </c>
      <c r="AR71" s="137"/>
      <c r="AS71" s="138"/>
      <c r="AT71" s="138"/>
      <c r="AU71" s="138"/>
      <c r="AV71" s="138"/>
      <c r="AW71" s="138"/>
      <c r="AX71" s="187"/>
      <c r="AY71" s="202">
        <v>637903</v>
      </c>
      <c r="AZ71" s="248">
        <f t="shared" si="304"/>
        <v>833648</v>
      </c>
      <c r="BA71" s="203">
        <f t="shared" si="304"/>
        <v>0</v>
      </c>
      <c r="BB71" s="203">
        <f t="shared" si="304"/>
        <v>42539</v>
      </c>
      <c r="BC71" s="203">
        <f t="shared" si="304"/>
        <v>0</v>
      </c>
      <c r="BD71" s="203">
        <f t="shared" ref="BD71" si="306">BD63+BD70</f>
        <v>0</v>
      </c>
      <c r="BE71" s="203">
        <f>+BA71+BB71+AZ71+BC71+BD71</f>
        <v>876187</v>
      </c>
      <c r="BF71" s="203">
        <f t="shared" si="304"/>
        <v>818821</v>
      </c>
      <c r="BG71" s="203">
        <f t="shared" si="304"/>
        <v>57366</v>
      </c>
      <c r="BH71" s="205">
        <f t="shared" si="304"/>
        <v>0</v>
      </c>
      <c r="BI71" s="202">
        <v>5299435</v>
      </c>
      <c r="BJ71" s="248">
        <f t="shared" ref="BJ71:BU71" si="307">BJ63+BJ70</f>
        <v>5502510</v>
      </c>
      <c r="BK71" s="203">
        <f t="shared" si="307"/>
        <v>0</v>
      </c>
      <c r="BL71" s="203">
        <f t="shared" si="292"/>
        <v>313731</v>
      </c>
      <c r="BM71" s="203">
        <f t="shared" si="292"/>
        <v>0</v>
      </c>
      <c r="BN71" s="203">
        <f t="shared" si="292"/>
        <v>0</v>
      </c>
      <c r="BO71" s="203">
        <f>SUM(BJ71:BN71)</f>
        <v>5816241</v>
      </c>
      <c r="BP71" s="203">
        <f>BP63+BP70</f>
        <v>5016228</v>
      </c>
      <c r="BQ71" s="203">
        <f>BQ63+BQ70</f>
        <v>800013</v>
      </c>
      <c r="BR71" s="205">
        <f t="shared" si="307"/>
        <v>0</v>
      </c>
      <c r="BS71" s="202">
        <v>3261527</v>
      </c>
      <c r="BT71" s="248">
        <f t="shared" si="307"/>
        <v>3533776</v>
      </c>
      <c r="BU71" s="203">
        <f t="shared" si="307"/>
        <v>0</v>
      </c>
      <c r="BV71" s="203">
        <f t="shared" ref="BV71:CV71" si="308">BV63+BV70</f>
        <v>106854</v>
      </c>
      <c r="BW71" s="203">
        <f t="shared" si="308"/>
        <v>0</v>
      </c>
      <c r="BX71" s="203">
        <f t="shared" ref="BX71" si="309">BX63+BX70</f>
        <v>0</v>
      </c>
      <c r="BY71" s="203">
        <f>+BU71+BV71+BT71+BW71+BX71</f>
        <v>3640630</v>
      </c>
      <c r="BZ71" s="203">
        <f t="shared" si="308"/>
        <v>3269585</v>
      </c>
      <c r="CA71" s="203">
        <f t="shared" si="308"/>
        <v>371045</v>
      </c>
      <c r="CB71" s="205">
        <f t="shared" si="308"/>
        <v>0</v>
      </c>
      <c r="CC71" s="202">
        <v>798701</v>
      </c>
      <c r="CD71" s="248">
        <f t="shared" si="308"/>
        <v>690382</v>
      </c>
      <c r="CE71" s="203">
        <f t="shared" si="308"/>
        <v>0</v>
      </c>
      <c r="CF71" s="203">
        <f t="shared" si="308"/>
        <v>88315</v>
      </c>
      <c r="CG71" s="203">
        <f t="shared" si="308"/>
        <v>0</v>
      </c>
      <c r="CH71" s="203">
        <f t="shared" ref="CH71" si="310">CH63+CH70</f>
        <v>0</v>
      </c>
      <c r="CI71" s="203">
        <f>+CE71+CF71+CD71+CG71+CH71</f>
        <v>778697</v>
      </c>
      <c r="CJ71" s="203">
        <f t="shared" si="308"/>
        <v>634182</v>
      </c>
      <c r="CK71" s="203">
        <f t="shared" si="308"/>
        <v>144515</v>
      </c>
      <c r="CL71" s="205">
        <f t="shared" si="308"/>
        <v>0</v>
      </c>
      <c r="CM71" s="202">
        <v>1239207</v>
      </c>
      <c r="CN71" s="248">
        <f t="shared" si="308"/>
        <v>1278352</v>
      </c>
      <c r="CO71" s="203">
        <f t="shared" si="308"/>
        <v>0</v>
      </c>
      <c r="CP71" s="203">
        <f t="shared" si="308"/>
        <v>118562</v>
      </c>
      <c r="CQ71" s="203">
        <f t="shared" si="308"/>
        <v>0</v>
      </c>
      <c r="CR71" s="203">
        <f t="shared" ref="CR71" si="311">CR63+CR70</f>
        <v>0</v>
      </c>
      <c r="CS71" s="203">
        <f>SUM(CN71:CP71)+CQ71+CR71</f>
        <v>1396914</v>
      </c>
      <c r="CT71" s="203">
        <f t="shared" si="308"/>
        <v>1112461</v>
      </c>
      <c r="CU71" s="203">
        <f t="shared" si="308"/>
        <v>284453</v>
      </c>
      <c r="CV71" s="205">
        <f t="shared" si="308"/>
        <v>0</v>
      </c>
      <c r="CW71" s="202">
        <v>5757280</v>
      </c>
      <c r="CX71" s="248">
        <f t="shared" ref="CX71:DA71" si="312">CX63+CX70</f>
        <v>6183259</v>
      </c>
      <c r="CY71" s="203">
        <f t="shared" si="312"/>
        <v>0</v>
      </c>
      <c r="CZ71" s="203">
        <f t="shared" si="312"/>
        <v>111044</v>
      </c>
      <c r="DA71" s="203">
        <f t="shared" si="312"/>
        <v>0</v>
      </c>
      <c r="DB71" s="203">
        <f t="shared" ref="DB71" si="313">DB63+DB70</f>
        <v>0</v>
      </c>
      <c r="DC71" s="203">
        <f>+CY71+CZ71+CX71+DA71+DB71</f>
        <v>6294303</v>
      </c>
      <c r="DD71" s="203">
        <f>DD63+DD70</f>
        <v>4998807</v>
      </c>
      <c r="DE71" s="203">
        <f>DE63+DE70</f>
        <v>1295496</v>
      </c>
      <c r="DF71" s="205">
        <f>DF63+DF70</f>
        <v>0</v>
      </c>
      <c r="DG71" s="3"/>
      <c r="DH71" s="3"/>
      <c r="DI71" s="3"/>
      <c r="DJ71" s="3"/>
      <c r="DK71" s="3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11"/>
    </row>
    <row r="72" spans="1:156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</row>
    <row r="73" spans="1:156" s="42" customFormat="1" ht="12.75" x14ac:dyDescent="0.2">
      <c r="A73" s="41"/>
      <c r="C73" s="43" t="s">
        <v>54</v>
      </c>
      <c r="D73" s="43"/>
      <c r="E73" s="141">
        <f t="shared" ref="E73:J73" si="314">SUM(E74:E75)</f>
        <v>20641257</v>
      </c>
      <c r="F73" s="141">
        <f t="shared" si="314"/>
        <v>0</v>
      </c>
      <c r="G73" s="141">
        <f t="shared" si="314"/>
        <v>945027</v>
      </c>
      <c r="H73" s="141">
        <f t="shared" si="314"/>
        <v>0</v>
      </c>
      <c r="I73" s="141">
        <f t="shared" ref="I73" si="315">SUM(I74:I75)</f>
        <v>0</v>
      </c>
      <c r="J73" s="141">
        <f t="shared" si="314"/>
        <v>21586284</v>
      </c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>
        <f>SUM(Y74:Y75)</f>
        <v>6427206</v>
      </c>
      <c r="Z73" s="143">
        <f>SUM(Z74:Z75)</f>
        <v>0</v>
      </c>
      <c r="AA73" s="143">
        <f>SUM(AA74:AA75)</f>
        <v>349099</v>
      </c>
      <c r="AB73" s="143">
        <f t="shared" ref="AB73:AC73" si="316">SUM(AB74:AB75)</f>
        <v>0</v>
      </c>
      <c r="AC73" s="143">
        <f t="shared" si="316"/>
        <v>0</v>
      </c>
      <c r="AD73" s="143">
        <f>SUM(AD74:AD75)</f>
        <v>6776305</v>
      </c>
      <c r="AE73" s="142"/>
      <c r="AF73" s="142"/>
      <c r="AG73" s="142"/>
      <c r="AH73" s="142"/>
      <c r="AI73" s="143">
        <f t="shared" ref="AI73:AN73" si="317">SUM(AI74:AI75)</f>
        <v>2427323</v>
      </c>
      <c r="AJ73" s="143">
        <f t="shared" si="317"/>
        <v>0</v>
      </c>
      <c r="AK73" s="143">
        <f t="shared" si="317"/>
        <v>135896</v>
      </c>
      <c r="AL73" s="143">
        <f t="shared" si="317"/>
        <v>0</v>
      </c>
      <c r="AM73" s="143">
        <f t="shared" si="317"/>
        <v>0</v>
      </c>
      <c r="AN73" s="143">
        <f t="shared" si="317"/>
        <v>2563219</v>
      </c>
      <c r="AO73" s="142"/>
      <c r="AP73" s="142"/>
      <c r="AQ73" s="142"/>
      <c r="AR73" s="143">
        <f>SUM(AR74:AR75)</f>
        <v>0</v>
      </c>
      <c r="AS73" s="143">
        <f>SUM(AS74:AS75)</f>
        <v>0</v>
      </c>
      <c r="AT73" s="143">
        <f>SUM(AT74:AT75)</f>
        <v>0</v>
      </c>
      <c r="AU73" s="143">
        <f>SUM(AU74:AU75)</f>
        <v>0</v>
      </c>
      <c r="AV73" s="142"/>
      <c r="AW73" s="142"/>
      <c r="AX73" s="142"/>
      <c r="AY73" s="142"/>
      <c r="AZ73" s="143">
        <f>SUM(AZ74:AZ75)</f>
        <v>818648</v>
      </c>
      <c r="BA73" s="143">
        <f>SUM(BA74:BA75)</f>
        <v>0</v>
      </c>
      <c r="BB73" s="143">
        <f>SUM(BB74:BB75)</f>
        <v>42255</v>
      </c>
      <c r="BC73" s="143">
        <f t="shared" ref="BC73:BD73" si="318">SUM(BC74:BC75)</f>
        <v>0</v>
      </c>
      <c r="BD73" s="143">
        <f t="shared" si="318"/>
        <v>0</v>
      </c>
      <c r="BE73" s="143">
        <f>SUM(BE74:BE75)</f>
        <v>860903</v>
      </c>
      <c r="BF73" s="142"/>
      <c r="BG73" s="142"/>
      <c r="BH73" s="142"/>
      <c r="BI73" s="142"/>
      <c r="BJ73" s="142"/>
      <c r="BK73" s="142"/>
      <c r="BL73" s="143"/>
      <c r="BM73" s="143"/>
      <c r="BN73" s="143"/>
      <c r="BO73" s="143"/>
      <c r="BP73" s="142"/>
      <c r="BQ73" s="142"/>
      <c r="BR73" s="142"/>
      <c r="BS73" s="142"/>
      <c r="BT73" s="143">
        <f>SUM(BT74:BT75)</f>
        <v>3311213</v>
      </c>
      <c r="BU73" s="143">
        <f>SUM(BU74:BU75)</f>
        <v>0</v>
      </c>
      <c r="BV73" s="143">
        <f>SUM(BV74:BV75)</f>
        <v>104877</v>
      </c>
      <c r="BW73" s="143"/>
      <c r="BX73" s="143"/>
      <c r="BY73" s="143">
        <f>SUM(BY74:BY75)</f>
        <v>3416090</v>
      </c>
      <c r="BZ73" s="142"/>
      <c r="CA73" s="142"/>
      <c r="CB73" s="142"/>
      <c r="CC73" s="142"/>
      <c r="CD73" s="143">
        <f>SUM(CD74:CD75)</f>
        <v>690382</v>
      </c>
      <c r="CE73" s="143">
        <f>SUM(CE74:CE75)</f>
        <v>0</v>
      </c>
      <c r="CF73" s="143">
        <f>SUM(CF74:CF75)</f>
        <v>86381</v>
      </c>
      <c r="CG73" s="143"/>
      <c r="CH73" s="143"/>
      <c r="CI73" s="143">
        <f>SUM(CI74:CI75)</f>
        <v>776763</v>
      </c>
      <c r="CJ73" s="142"/>
      <c r="CK73" s="142"/>
      <c r="CL73" s="142"/>
      <c r="CM73" s="142"/>
      <c r="CN73" s="143">
        <f>SUM(CN74:CN75)</f>
        <v>1087800</v>
      </c>
      <c r="CO73" s="143">
        <f>SUM(CO74:CO75)</f>
        <v>0</v>
      </c>
      <c r="CP73" s="143">
        <f>SUM(CP74:CP75)</f>
        <v>117520</v>
      </c>
      <c r="CQ73" s="143"/>
      <c r="CR73" s="143"/>
      <c r="CS73" s="143">
        <f>SUM(CS74:CS75)</f>
        <v>1205320</v>
      </c>
      <c r="CT73" s="142"/>
      <c r="CU73" s="142"/>
      <c r="CV73" s="142"/>
      <c r="CW73" s="142"/>
      <c r="CX73" s="143">
        <f>SUM(CX74:CX75)</f>
        <v>5878685</v>
      </c>
      <c r="CY73" s="143">
        <f>SUM(CY74:CY75)</f>
        <v>0</v>
      </c>
      <c r="CZ73" s="143">
        <f>SUM(CZ74:CZ75)</f>
        <v>108999</v>
      </c>
      <c r="DA73" s="143"/>
      <c r="DB73" s="143"/>
      <c r="DC73" s="143">
        <f>SUM(DC74:DC75)</f>
        <v>5987684</v>
      </c>
      <c r="DD73" s="142"/>
      <c r="DE73" s="142"/>
      <c r="DF73" s="142"/>
      <c r="DG73" s="144"/>
      <c r="DH73" s="144"/>
      <c r="DI73" s="144"/>
      <c r="DJ73" s="144"/>
      <c r="DK73" s="14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/>
      <c r="EJ73" s="54"/>
      <c r="EK73" s="54"/>
      <c r="EL73" s="54"/>
      <c r="EM73" s="54"/>
      <c r="EN73" s="54"/>
      <c r="EO73" s="54"/>
      <c r="EP73" s="54"/>
      <c r="EQ73" s="54"/>
      <c r="ER73" s="54"/>
      <c r="ES73" s="54"/>
      <c r="ET73" s="54"/>
      <c r="EU73" s="54"/>
      <c r="EV73" s="54"/>
      <c r="EW73" s="54"/>
      <c r="EX73" s="54"/>
      <c r="EY73" s="54"/>
      <c r="EZ73" s="54"/>
    </row>
    <row r="74" spans="1:156" s="54" customFormat="1" ht="12.75" x14ac:dyDescent="0.2">
      <c r="A74" s="53"/>
      <c r="C74" s="55" t="s">
        <v>55</v>
      </c>
      <c r="D74" s="55"/>
      <c r="E74" s="4">
        <f>SUM(Y74,AI74,AR74,AZ74,BT74,CD74,CN74)+CX74</f>
        <v>0</v>
      </c>
      <c r="F74" s="4">
        <f>SUM(Z74,AJ74,AS74,BA74,BU74,CE74,CO74)+CY74</f>
        <v>0</v>
      </c>
      <c r="G74" s="4">
        <f>SUM(AA74,AK74,AT74,BB74,BV74,CF74,CP74)+CZ74</f>
        <v>0</v>
      </c>
      <c r="H74" s="4">
        <f>SUM(AB74,AL74,AU74,BC74,BW74,CG74,CQ74)+DA74</f>
        <v>0</v>
      </c>
      <c r="I74" s="4">
        <f>SUM(AC74,AM74,AV74,BD74,BX74,CH74,CR74)+DB74</f>
        <v>0</v>
      </c>
      <c r="J74" s="4">
        <f>+F74+G74+H74</f>
        <v>0</v>
      </c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4"/>
      <c r="AE74" s="144"/>
      <c r="AF74" s="144"/>
      <c r="AG74" s="144"/>
      <c r="AH74" s="144"/>
      <c r="AI74" s="144"/>
      <c r="AJ74" s="144"/>
      <c r="AK74" s="144"/>
      <c r="AL74" s="4"/>
      <c r="AM74" s="4"/>
      <c r="AN74" s="4"/>
      <c r="AO74" s="144"/>
      <c r="AP74" s="144"/>
      <c r="AQ74" s="144"/>
      <c r="AR74" s="144"/>
      <c r="AS74" s="144"/>
      <c r="AT74" s="144"/>
      <c r="AU74" s="4"/>
      <c r="AV74" s="144"/>
      <c r="AW74" s="144"/>
      <c r="AX74" s="144"/>
      <c r="AY74" s="144"/>
      <c r="AZ74" s="144"/>
      <c r="BA74" s="144"/>
      <c r="BB74" s="144"/>
      <c r="BC74" s="144"/>
      <c r="BD74" s="144"/>
      <c r="BE74" s="4"/>
      <c r="BF74" s="144"/>
      <c r="BG74" s="144"/>
      <c r="BH74" s="144"/>
      <c r="BI74" s="144"/>
      <c r="BJ74" s="144"/>
      <c r="BK74" s="144"/>
      <c r="BL74" s="144"/>
      <c r="BM74" s="144"/>
      <c r="BN74" s="144"/>
      <c r="BO74" s="144"/>
      <c r="BP74" s="144"/>
      <c r="BQ74" s="144"/>
      <c r="BR74" s="144"/>
      <c r="BS74" s="144"/>
      <c r="BT74" s="144"/>
      <c r="BU74" s="144"/>
      <c r="BV74" s="144"/>
      <c r="BW74" s="144"/>
      <c r="BX74" s="144"/>
      <c r="BY74" s="4"/>
      <c r="BZ74" s="144"/>
      <c r="CA74" s="144"/>
      <c r="CB74" s="144"/>
      <c r="CC74" s="144"/>
      <c r="CD74" s="144"/>
      <c r="CE74" s="144"/>
      <c r="CF74" s="144"/>
      <c r="CG74" s="144"/>
      <c r="CH74" s="144"/>
      <c r="CI74" s="4"/>
      <c r="CJ74" s="144"/>
      <c r="CK74" s="144"/>
      <c r="CL74" s="144"/>
      <c r="CM74" s="144"/>
      <c r="CN74" s="144"/>
      <c r="CO74" s="144"/>
      <c r="CP74" s="144"/>
      <c r="CQ74" s="144"/>
      <c r="CR74" s="144"/>
      <c r="CS74" s="4"/>
      <c r="CT74" s="144"/>
      <c r="CU74" s="144"/>
      <c r="CV74" s="144"/>
      <c r="CW74" s="144"/>
      <c r="CX74" s="144"/>
      <c r="CY74" s="144"/>
      <c r="CZ74" s="144"/>
      <c r="DA74" s="144"/>
      <c r="DB74" s="144"/>
      <c r="DC74" s="4"/>
      <c r="DD74" s="144"/>
      <c r="DE74" s="144"/>
      <c r="DF74" s="144"/>
      <c r="DG74" s="144"/>
      <c r="DH74" s="144"/>
      <c r="DI74" s="144"/>
      <c r="DJ74" s="144"/>
      <c r="DK74" s="144"/>
    </row>
    <row r="75" spans="1:156" s="42" customFormat="1" ht="12.75" x14ac:dyDescent="0.2">
      <c r="A75" s="41"/>
      <c r="C75" s="44" t="s">
        <v>56</v>
      </c>
      <c r="D75" s="44"/>
      <c r="E75" s="4">
        <f>SUM(Y75,AI75,AR75,AZ75,BT75,CD75,CN75)+CX75</f>
        <v>20641257</v>
      </c>
      <c r="F75" s="4">
        <f>SUM(Z75,AJ75,AS75,BA75,BU75,CE75,CO75)+CY75</f>
        <v>0</v>
      </c>
      <c r="G75" s="4">
        <f t="shared" ref="G75" si="319">SUM(AA75,AK75,AT75,BB75,BV75,CF75,CP75)+CZ75</f>
        <v>945027</v>
      </c>
      <c r="H75" s="4">
        <f>SUM(AB75,AL75,AU75,BC75,BW75,CG75,CQ75)+DA75</f>
        <v>0</v>
      </c>
      <c r="I75" s="4">
        <f>SUM(AC75,AM75,AV75,BD75,BX75,CH75,CR75)+DB75</f>
        <v>0</v>
      </c>
      <c r="J75" s="4">
        <f>SUM(AD75,AN75,AV75,BE75,BY75,CI75,CS75)+DC75</f>
        <v>21586284</v>
      </c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>
        <f t="shared" ref="Y75:AD75" si="320">Y39-Y74</f>
        <v>6427206</v>
      </c>
      <c r="Z75" s="142">
        <f t="shared" si="320"/>
        <v>0</v>
      </c>
      <c r="AA75" s="142">
        <f t="shared" si="320"/>
        <v>349099</v>
      </c>
      <c r="AB75" s="142">
        <f t="shared" si="320"/>
        <v>0</v>
      </c>
      <c r="AC75" s="142">
        <f t="shared" si="320"/>
        <v>0</v>
      </c>
      <c r="AD75" s="142">
        <f t="shared" si="320"/>
        <v>6776305</v>
      </c>
      <c r="AE75" s="142"/>
      <c r="AF75" s="142"/>
      <c r="AG75" s="142"/>
      <c r="AH75" s="142"/>
      <c r="AI75" s="142">
        <f t="shared" ref="AI75:AN75" si="321">AI39-AI74</f>
        <v>2427323</v>
      </c>
      <c r="AJ75" s="142">
        <f t="shared" si="321"/>
        <v>0</v>
      </c>
      <c r="AK75" s="142">
        <f t="shared" si="321"/>
        <v>135896</v>
      </c>
      <c r="AL75" s="142">
        <f t="shared" si="321"/>
        <v>0</v>
      </c>
      <c r="AM75" s="142">
        <f t="shared" si="321"/>
        <v>0</v>
      </c>
      <c r="AN75" s="142">
        <f t="shared" si="321"/>
        <v>2563219</v>
      </c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>
        <f t="shared" ref="AZ75:BE75" si="322">AZ39-AZ74</f>
        <v>818648</v>
      </c>
      <c r="BA75" s="142">
        <f t="shared" si="322"/>
        <v>0</v>
      </c>
      <c r="BB75" s="142">
        <f t="shared" si="322"/>
        <v>42255</v>
      </c>
      <c r="BC75" s="142">
        <f t="shared" si="322"/>
        <v>0</v>
      </c>
      <c r="BD75" s="142">
        <f t="shared" si="322"/>
        <v>0</v>
      </c>
      <c r="BE75" s="142">
        <f t="shared" si="322"/>
        <v>860903</v>
      </c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>
        <f>BT39-BT74</f>
        <v>3311213</v>
      </c>
      <c r="BU75" s="142">
        <f>BU39-BU74</f>
        <v>0</v>
      </c>
      <c r="BV75" s="142">
        <f>BV39-BV74</f>
        <v>104877</v>
      </c>
      <c r="BW75" s="142"/>
      <c r="BX75" s="142"/>
      <c r="BY75" s="142">
        <f>BY39-BY74</f>
        <v>3416090</v>
      </c>
      <c r="BZ75" s="142"/>
      <c r="CA75" s="142"/>
      <c r="CB75" s="142"/>
      <c r="CC75" s="142"/>
      <c r="CD75" s="142">
        <f>CD39-CD74</f>
        <v>690382</v>
      </c>
      <c r="CE75" s="142">
        <f>CE39-CE74</f>
        <v>0</v>
      </c>
      <c r="CF75" s="142">
        <f>CF39-CF74</f>
        <v>86381</v>
      </c>
      <c r="CG75" s="142"/>
      <c r="CH75" s="142"/>
      <c r="CI75" s="142">
        <f>CI39-CI74</f>
        <v>776763</v>
      </c>
      <c r="CJ75" s="142"/>
      <c r="CK75" s="142"/>
      <c r="CL75" s="142"/>
      <c r="CM75" s="142"/>
      <c r="CN75" s="142">
        <f>CN39-CN74</f>
        <v>1087800</v>
      </c>
      <c r="CO75" s="142">
        <f>CO39-CO74</f>
        <v>0</v>
      </c>
      <c r="CP75" s="142">
        <f>CP39-CP74</f>
        <v>117520</v>
      </c>
      <c r="CQ75" s="142"/>
      <c r="CR75" s="142"/>
      <c r="CS75" s="142">
        <f>CS39-CS74</f>
        <v>1205320</v>
      </c>
      <c r="CT75" s="142"/>
      <c r="CU75" s="142"/>
      <c r="CV75" s="142"/>
      <c r="CW75" s="142"/>
      <c r="CX75" s="142">
        <f>CX39-CX74</f>
        <v>5878685</v>
      </c>
      <c r="CY75" s="142">
        <f>CY39-CY74</f>
        <v>0</v>
      </c>
      <c r="CZ75" s="142">
        <f>CZ39-CZ74</f>
        <v>108999</v>
      </c>
      <c r="DA75" s="142"/>
      <c r="DB75" s="142"/>
      <c r="DC75" s="142">
        <f>DC39-DC74</f>
        <v>5987684</v>
      </c>
      <c r="DD75" s="142"/>
      <c r="DE75" s="142"/>
      <c r="DF75" s="142"/>
      <c r="DG75" s="144"/>
      <c r="DH75" s="144"/>
      <c r="DI75" s="144"/>
      <c r="DJ75" s="144"/>
      <c r="DK75" s="14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</row>
    <row r="76" spans="1:156" x14ac:dyDescent="0.2"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</row>
    <row r="77" spans="1:156" x14ac:dyDescent="0.2">
      <c r="E77" s="32"/>
      <c r="F77" s="145" t="s">
        <v>57</v>
      </c>
      <c r="G77" s="145"/>
      <c r="H77" s="145"/>
      <c r="I77" s="145"/>
      <c r="J77" s="145"/>
      <c r="K77" s="32">
        <f>K41-K71</f>
        <v>5739121</v>
      </c>
      <c r="L77" s="32">
        <f>L41-L71</f>
        <v>-5744557</v>
      </c>
      <c r="M77" s="32">
        <f>M41-M71</f>
        <v>5436</v>
      </c>
      <c r="N77" s="32"/>
      <c r="O77" s="32">
        <f>O41-O71</f>
        <v>0</v>
      </c>
      <c r="P77" s="32">
        <f>P41-P71</f>
        <v>0</v>
      </c>
      <c r="Q77" s="32">
        <f>Q41-Q71</f>
        <v>0</v>
      </c>
      <c r="R77" s="32"/>
      <c r="S77" s="32"/>
      <c r="T77" s="32">
        <f>T41-T71</f>
        <v>0</v>
      </c>
      <c r="U77" s="32">
        <f>U41-U71</f>
        <v>1044047</v>
      </c>
      <c r="V77" s="32">
        <f>V41-V71</f>
        <v>-1043263</v>
      </c>
      <c r="W77" s="32">
        <f>W41-W71</f>
        <v>-784</v>
      </c>
      <c r="X77" s="32"/>
      <c r="Y77" s="32">
        <f>Y41-Y71</f>
        <v>0</v>
      </c>
      <c r="Z77" s="32">
        <f>Z41-Z71</f>
        <v>0</v>
      </c>
      <c r="AA77" s="32">
        <f>AA41-AA71</f>
        <v>0</v>
      </c>
      <c r="AB77" s="32"/>
      <c r="AC77" s="32"/>
      <c r="AD77" s="32">
        <f>AD41-AD71</f>
        <v>0</v>
      </c>
      <c r="AE77" s="32">
        <f>AE41-AE71</f>
        <v>-59703</v>
      </c>
      <c r="AF77" s="32">
        <f>AF41-AF71</f>
        <v>49703</v>
      </c>
      <c r="AG77" s="32">
        <f>AG41-AG71</f>
        <v>10000</v>
      </c>
      <c r="AH77" s="32"/>
      <c r="AI77" s="32">
        <f>AI41-AI71</f>
        <v>0</v>
      </c>
      <c r="AJ77" s="32">
        <f>AJ41-AJ71</f>
        <v>0</v>
      </c>
      <c r="AK77" s="32">
        <f>AK41-AK71</f>
        <v>0</v>
      </c>
      <c r="AL77" s="32">
        <f>AL41-AL71</f>
        <v>0</v>
      </c>
      <c r="AM77" s="32"/>
      <c r="AN77" s="32">
        <f t="shared" ref="AN77:AX77" si="323">AN41-AN71</f>
        <v>0</v>
      </c>
      <c r="AO77" s="32">
        <f t="shared" si="323"/>
        <v>0</v>
      </c>
      <c r="AP77" s="32">
        <f t="shared" si="323"/>
        <v>0</v>
      </c>
      <c r="AQ77" s="32">
        <f t="shared" si="323"/>
        <v>0</v>
      </c>
      <c r="AR77" s="32">
        <f t="shared" si="323"/>
        <v>0</v>
      </c>
      <c r="AS77" s="32">
        <f t="shared" si="323"/>
        <v>0</v>
      </c>
      <c r="AT77" s="32">
        <f t="shared" si="323"/>
        <v>0</v>
      </c>
      <c r="AU77" s="32">
        <f t="shared" si="323"/>
        <v>0</v>
      </c>
      <c r="AV77" s="32">
        <f t="shared" si="323"/>
        <v>0</v>
      </c>
      <c r="AW77" s="32">
        <f t="shared" si="323"/>
        <v>0</v>
      </c>
      <c r="AX77" s="32">
        <f t="shared" si="323"/>
        <v>0</v>
      </c>
      <c r="AY77" s="32"/>
      <c r="AZ77" s="32">
        <f>AZ41-AZ71</f>
        <v>0</v>
      </c>
      <c r="BA77" s="32">
        <f>BA41-BA71</f>
        <v>0</v>
      </c>
      <c r="BB77" s="32">
        <f>BB41-BB71</f>
        <v>0</v>
      </c>
      <c r="BC77" s="32"/>
      <c r="BD77" s="32"/>
      <c r="BE77" s="32">
        <f>BE41-BE71</f>
        <v>0</v>
      </c>
      <c r="BF77" s="32">
        <f>BF41-BF71</f>
        <v>0</v>
      </c>
      <c r="BG77" s="32">
        <f>BG41-BG71</f>
        <v>0</v>
      </c>
      <c r="BH77" s="32">
        <f>BH41-BH71</f>
        <v>0</v>
      </c>
      <c r="BI77" s="32"/>
      <c r="BJ77" s="32">
        <f>BJ41-BJ71</f>
        <v>0</v>
      </c>
      <c r="BK77" s="32">
        <f>BK41-BK71</f>
        <v>0</v>
      </c>
      <c r="BL77" s="32">
        <f>BL41-BL71</f>
        <v>0</v>
      </c>
      <c r="BM77" s="32"/>
      <c r="BN77" s="32"/>
      <c r="BO77" s="32">
        <f>BO41-BO71</f>
        <v>0</v>
      </c>
      <c r="BP77" s="32">
        <f>BP41-BP71</f>
        <v>-3471</v>
      </c>
      <c r="BQ77" s="32">
        <f>BQ41-BQ71</f>
        <v>3471</v>
      </c>
      <c r="BR77" s="32">
        <f>BR41-BR71</f>
        <v>0</v>
      </c>
      <c r="BS77" s="32"/>
      <c r="BT77" s="32">
        <f>BT41-BT71</f>
        <v>0</v>
      </c>
      <c r="BU77" s="32">
        <f>BU41-BU71</f>
        <v>0</v>
      </c>
      <c r="BV77" s="32">
        <f>BV41-BV71</f>
        <v>0</v>
      </c>
      <c r="BW77" s="32"/>
      <c r="BX77" s="32"/>
      <c r="BY77" s="32">
        <f>BY41-BY71</f>
        <v>0</v>
      </c>
      <c r="BZ77" s="32">
        <f>BZ41-BZ71</f>
        <v>-3471</v>
      </c>
      <c r="CA77" s="32">
        <f>CA41-CA71</f>
        <v>3471</v>
      </c>
      <c r="CB77" s="32">
        <f>CB41-CB71</f>
        <v>0</v>
      </c>
      <c r="CC77" s="32"/>
      <c r="CD77" s="32">
        <f>CD41-CD71</f>
        <v>0</v>
      </c>
      <c r="CE77" s="32">
        <f>CE41-CE71</f>
        <v>0</v>
      </c>
      <c r="CF77" s="32">
        <f>CF41-CF71</f>
        <v>0</v>
      </c>
      <c r="CG77" s="32"/>
      <c r="CH77" s="32"/>
      <c r="CI77" s="32">
        <f>CI41-CI71</f>
        <v>0</v>
      </c>
      <c r="CJ77" s="32">
        <f>CJ41-CJ71</f>
        <v>0</v>
      </c>
      <c r="CK77" s="32">
        <f>CK41-CK71</f>
        <v>0</v>
      </c>
      <c r="CL77" s="32">
        <f>CL41-CL71</f>
        <v>0</v>
      </c>
      <c r="CM77" s="32"/>
      <c r="CN77" s="32">
        <f>CN41-CN71</f>
        <v>0</v>
      </c>
      <c r="CO77" s="32">
        <f>CO41-CO71</f>
        <v>0</v>
      </c>
      <c r="CP77" s="32">
        <f>CP41-CP71</f>
        <v>0</v>
      </c>
      <c r="CQ77" s="32"/>
      <c r="CR77" s="32"/>
      <c r="CS77" s="32">
        <f>CS41-CS71</f>
        <v>0</v>
      </c>
      <c r="CT77" s="32">
        <f>CT41-CT71</f>
        <v>0</v>
      </c>
      <c r="CU77" s="32">
        <f>CU41-CU71</f>
        <v>0</v>
      </c>
      <c r="CV77" s="32">
        <f>CV41-CV71</f>
        <v>0</v>
      </c>
      <c r="CW77" s="32"/>
      <c r="CX77" s="32">
        <f>CX41-CX71</f>
        <v>0</v>
      </c>
      <c r="CY77" s="32">
        <f>CY41-CY71</f>
        <v>0</v>
      </c>
      <c r="CZ77" s="32">
        <f>CZ41-CZ71</f>
        <v>0</v>
      </c>
      <c r="DA77" s="32"/>
      <c r="DB77" s="32"/>
      <c r="DC77" s="32">
        <f>DC41-DC71</f>
        <v>0</v>
      </c>
      <c r="DD77" s="32">
        <f>DD41-DD71</f>
        <v>79758</v>
      </c>
      <c r="DE77" s="32">
        <f>DE41-DE71</f>
        <v>-79758</v>
      </c>
      <c r="DF77" s="32">
        <f>DF41-DF71</f>
        <v>0</v>
      </c>
      <c r="DG77" s="32"/>
      <c r="DH77" s="32"/>
      <c r="DI77" s="32"/>
      <c r="DJ77" s="32"/>
      <c r="DK77" s="32"/>
    </row>
    <row r="78" spans="1:156" x14ac:dyDescent="0.2">
      <c r="E78" s="32"/>
      <c r="F78" s="32"/>
      <c r="G78" s="32">
        <f>+J71-J69</f>
        <v>38863227</v>
      </c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</row>
    <row r="79" spans="1:156" x14ac:dyDescent="0.2"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</row>
    <row r="80" spans="1:156" x14ac:dyDescent="0.2"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</row>
    <row r="81" spans="5:115" x14ac:dyDescent="0.2">
      <c r="E81" s="32">
        <f>E41-E71</f>
        <v>0</v>
      </c>
      <c r="F81" s="32">
        <f>F41-F71</f>
        <v>0</v>
      </c>
      <c r="G81" s="32">
        <f>+G71-G41</f>
        <v>0</v>
      </c>
      <c r="H81" s="32"/>
      <c r="I81" s="32"/>
      <c r="J81" s="32"/>
      <c r="K81" s="32"/>
      <c r="L81" s="32"/>
      <c r="M81" s="32">
        <f>M41-M71</f>
        <v>5436</v>
      </c>
      <c r="N81" s="32"/>
      <c r="O81" s="32"/>
      <c r="P81" s="32">
        <f>P41-P71</f>
        <v>0</v>
      </c>
      <c r="Q81" s="32">
        <f>Q41-Q71</f>
        <v>0</v>
      </c>
      <c r="R81" s="32"/>
      <c r="S81" s="32"/>
      <c r="T81" s="32">
        <f>T41-T71</f>
        <v>0</v>
      </c>
      <c r="U81" s="32">
        <f>U41-U71</f>
        <v>1044047</v>
      </c>
      <c r="V81" s="32">
        <f>V41-V71</f>
        <v>-1043263</v>
      </c>
      <c r="W81" s="32">
        <f>W41-W71</f>
        <v>-784</v>
      </c>
      <c r="X81" s="32"/>
      <c r="Y81" s="32">
        <f>Y41-Y71</f>
        <v>0</v>
      </c>
      <c r="Z81" s="32">
        <f>Z41-Z71</f>
        <v>0</v>
      </c>
      <c r="AA81" s="32">
        <f>AA41-AA71</f>
        <v>0</v>
      </c>
      <c r="AB81" s="32"/>
      <c r="AC81" s="32"/>
      <c r="AD81" s="32">
        <f>AD41-AD71</f>
        <v>0</v>
      </c>
      <c r="AE81" s="32">
        <f>AE41-AE71</f>
        <v>-59703</v>
      </c>
      <c r="AF81" s="32">
        <f>AF41-AF71</f>
        <v>49703</v>
      </c>
      <c r="AG81" s="32">
        <f>AG41-AG71</f>
        <v>10000</v>
      </c>
      <c r="AH81" s="32"/>
      <c r="AI81" s="32">
        <f>AI41-AI71</f>
        <v>0</v>
      </c>
      <c r="AJ81" s="32">
        <f>AJ41-AJ71</f>
        <v>0</v>
      </c>
      <c r="AK81" s="32">
        <f>AK41-AK71</f>
        <v>0</v>
      </c>
      <c r="AL81" s="32"/>
      <c r="AM81" s="32"/>
      <c r="AN81" s="32">
        <f t="shared" ref="AN81:AX81" si="324">AN41-AN71</f>
        <v>0</v>
      </c>
      <c r="AO81" s="32">
        <f t="shared" si="324"/>
        <v>0</v>
      </c>
      <c r="AP81" s="32">
        <f t="shared" si="324"/>
        <v>0</v>
      </c>
      <c r="AQ81" s="32">
        <f t="shared" si="324"/>
        <v>0</v>
      </c>
      <c r="AR81" s="32">
        <f t="shared" si="324"/>
        <v>0</v>
      </c>
      <c r="AS81" s="32">
        <f t="shared" si="324"/>
        <v>0</v>
      </c>
      <c r="AT81" s="32">
        <f t="shared" si="324"/>
        <v>0</v>
      </c>
      <c r="AU81" s="32">
        <f t="shared" si="324"/>
        <v>0</v>
      </c>
      <c r="AV81" s="32">
        <f t="shared" si="324"/>
        <v>0</v>
      </c>
      <c r="AW81" s="32">
        <f t="shared" si="324"/>
        <v>0</v>
      </c>
      <c r="AX81" s="32">
        <f t="shared" si="324"/>
        <v>0</v>
      </c>
      <c r="AY81" s="32"/>
      <c r="AZ81" s="32">
        <f>AZ41-AZ71</f>
        <v>0</v>
      </c>
      <c r="BA81" s="32">
        <f>BA41-BA71</f>
        <v>0</v>
      </c>
      <c r="BB81" s="32">
        <f>BB41-BB71</f>
        <v>0</v>
      </c>
      <c r="BC81" s="32"/>
      <c r="BD81" s="32"/>
      <c r="BE81" s="32">
        <f>BE41-BE71</f>
        <v>0</v>
      </c>
      <c r="BF81" s="32">
        <f>BF41-BF71</f>
        <v>0</v>
      </c>
      <c r="BG81" s="32">
        <f>BG41-BG71</f>
        <v>0</v>
      </c>
      <c r="BH81" s="32">
        <f>BH41-BH71</f>
        <v>0</v>
      </c>
      <c r="BI81" s="32"/>
      <c r="BJ81" s="32">
        <f>BJ41-BJ71</f>
        <v>0</v>
      </c>
      <c r="BK81" s="32">
        <f>BK41-BK71</f>
        <v>0</v>
      </c>
      <c r="BL81" s="32">
        <f>BL41-BL71</f>
        <v>0</v>
      </c>
      <c r="BM81" s="32"/>
      <c r="BN81" s="32"/>
      <c r="BO81" s="32">
        <f>BO41-BO71</f>
        <v>0</v>
      </c>
      <c r="BP81" s="32">
        <f>BP41-BP71</f>
        <v>-3471</v>
      </c>
      <c r="BQ81" s="32">
        <f>BQ41-BQ71</f>
        <v>3471</v>
      </c>
      <c r="BR81" s="32">
        <f>BR41-BR71</f>
        <v>0</v>
      </c>
      <c r="BS81" s="32"/>
      <c r="BT81" s="32">
        <f>BT41-BT71</f>
        <v>0</v>
      </c>
      <c r="BU81" s="32">
        <f>BU41-BU71</f>
        <v>0</v>
      </c>
      <c r="BV81" s="32">
        <f>BV41-BV71</f>
        <v>0</v>
      </c>
      <c r="BW81" s="32"/>
      <c r="BX81" s="32"/>
      <c r="BY81" s="32">
        <f>BY41-BY71</f>
        <v>0</v>
      </c>
      <c r="BZ81" s="32">
        <f>BZ41-BZ71</f>
        <v>-3471</v>
      </c>
      <c r="CA81" s="32">
        <f>CA41-CA71</f>
        <v>3471</v>
      </c>
      <c r="CB81" s="32">
        <f>CB41-CB71</f>
        <v>0</v>
      </c>
      <c r="CC81" s="32"/>
      <c r="CD81" s="32">
        <f>CD41-CD71</f>
        <v>0</v>
      </c>
      <c r="CE81" s="32">
        <f>CE41-CE71</f>
        <v>0</v>
      </c>
      <c r="CF81" s="32">
        <f>CF41-CF71</f>
        <v>0</v>
      </c>
      <c r="CG81" s="32"/>
      <c r="CH81" s="32"/>
      <c r="CI81" s="32">
        <f>CI41-CI71</f>
        <v>0</v>
      </c>
      <c r="CJ81" s="32">
        <f>CJ41-CJ71</f>
        <v>0</v>
      </c>
      <c r="CK81" s="32">
        <f>CK41-CK71</f>
        <v>0</v>
      </c>
      <c r="CL81" s="32">
        <f>CL41-CL71</f>
        <v>0</v>
      </c>
      <c r="CM81" s="32"/>
      <c r="CN81" s="32">
        <f>CN41-CN71</f>
        <v>0</v>
      </c>
      <c r="CO81" s="32">
        <f>CO41-CO71</f>
        <v>0</v>
      </c>
      <c r="CP81" s="32">
        <f>CP41-CP71</f>
        <v>0</v>
      </c>
      <c r="CQ81" s="32"/>
      <c r="CR81" s="32"/>
      <c r="CS81" s="32">
        <f>CS41-CS71</f>
        <v>0</v>
      </c>
      <c r="CT81" s="32">
        <f>CT41-CT71</f>
        <v>0</v>
      </c>
      <c r="CU81" s="32">
        <f>CU41-CU71</f>
        <v>0</v>
      </c>
      <c r="CV81" s="32">
        <f>CV41-CV71</f>
        <v>0</v>
      </c>
      <c r="CW81" s="32"/>
      <c r="CX81" s="32">
        <f>CX41-CX71</f>
        <v>0</v>
      </c>
      <c r="CY81" s="32">
        <f>CY41-CY71</f>
        <v>0</v>
      </c>
      <c r="CZ81" s="32">
        <f>CZ41-CZ71</f>
        <v>0</v>
      </c>
      <c r="DA81" s="32"/>
      <c r="DB81" s="32"/>
      <c r="DC81" s="32">
        <f>DC41-DC71</f>
        <v>0</v>
      </c>
      <c r="DD81" s="32">
        <f>DD41-DD71</f>
        <v>79758</v>
      </c>
      <c r="DE81" s="32">
        <f>DE41-DE71</f>
        <v>-79758</v>
      </c>
      <c r="DF81" s="32">
        <f>DF41-DF71</f>
        <v>0</v>
      </c>
      <c r="DG81" s="32"/>
      <c r="DH81" s="32"/>
      <c r="DI81" s="32"/>
      <c r="DJ81" s="32"/>
      <c r="DK81" s="32"/>
    </row>
    <row r="82" spans="5:115" x14ac:dyDescent="0.2"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</row>
    <row r="83" spans="5:115" x14ac:dyDescent="0.2"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</row>
    <row r="84" spans="5:115" ht="5.25" customHeight="1" x14ac:dyDescent="0.2"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</row>
    <row r="85" spans="5:115" hidden="1" x14ac:dyDescent="0.2"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</row>
    <row r="86" spans="5:115" hidden="1" x14ac:dyDescent="0.2"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</row>
    <row r="87" spans="5:115" hidden="1" x14ac:dyDescent="0.2"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</row>
    <row r="88" spans="5:115" hidden="1" x14ac:dyDescent="0.2"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</row>
    <row r="89" spans="5:115" hidden="1" x14ac:dyDescent="0.2"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</row>
    <row r="90" spans="5:115" hidden="1" x14ac:dyDescent="0.2"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</row>
    <row r="91" spans="5:115" hidden="1" x14ac:dyDescent="0.2"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</row>
    <row r="92" spans="5:115" hidden="1" x14ac:dyDescent="0.2"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</row>
    <row r="93" spans="5:115" hidden="1" x14ac:dyDescent="0.2"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</row>
    <row r="94" spans="5:115" ht="12" thickBot="1" x14ac:dyDescent="0.25"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</row>
    <row r="95" spans="5:115" x14ac:dyDescent="0.2">
      <c r="E95" s="32"/>
      <c r="F95" s="146"/>
      <c r="G95" s="147"/>
      <c r="H95" s="147"/>
      <c r="I95" s="147"/>
      <c r="J95" s="147"/>
      <c r="K95" s="147"/>
      <c r="L95" s="148"/>
      <c r="M95" s="32"/>
      <c r="N95" s="32"/>
      <c r="O95" s="32"/>
      <c r="P95" s="146"/>
      <c r="Q95" s="147"/>
      <c r="R95" s="147"/>
      <c r="S95" s="147"/>
      <c r="T95" s="147"/>
      <c r="U95" s="147"/>
      <c r="V95" s="148"/>
      <c r="W95" s="32"/>
      <c r="X95" s="32"/>
      <c r="Y95" s="32"/>
      <c r="Z95" s="32"/>
      <c r="AA95" s="32"/>
      <c r="AB95" s="32"/>
      <c r="AC95" s="32"/>
      <c r="AD95" s="146"/>
      <c r="AE95" s="147"/>
      <c r="AF95" s="148"/>
      <c r="AG95" s="32"/>
      <c r="AH95" s="32"/>
      <c r="AI95" s="32"/>
      <c r="AJ95" s="32"/>
      <c r="AK95" s="32"/>
      <c r="AL95" s="32"/>
      <c r="AM95" s="32"/>
      <c r="AN95" s="146"/>
      <c r="AO95" s="147"/>
      <c r="AP95" s="148"/>
      <c r="AQ95" s="32"/>
      <c r="AR95" s="32"/>
      <c r="AS95" s="32"/>
      <c r="AT95" s="32"/>
      <c r="AU95" s="146"/>
      <c r="AV95" s="147"/>
      <c r="AW95" s="148"/>
      <c r="AX95" s="32"/>
      <c r="AY95" s="32"/>
      <c r="AZ95" s="32"/>
      <c r="BA95" s="32"/>
      <c r="BB95" s="32"/>
      <c r="BC95" s="32"/>
      <c r="BD95" s="32"/>
      <c r="BE95" s="146"/>
      <c r="BF95" s="147"/>
      <c r="BG95" s="148"/>
      <c r="BH95" s="32"/>
      <c r="BI95" s="32"/>
      <c r="BJ95" s="32"/>
      <c r="BK95" s="32"/>
      <c r="BL95" s="32"/>
      <c r="BM95" s="32"/>
      <c r="BN95" s="32"/>
      <c r="BO95" s="146"/>
      <c r="BP95" s="147"/>
      <c r="BQ95" s="148"/>
      <c r="BR95" s="32"/>
      <c r="BS95" s="32"/>
      <c r="BT95" s="32"/>
      <c r="BU95" s="32"/>
      <c r="BV95" s="32"/>
      <c r="BW95" s="32"/>
      <c r="BX95" s="32"/>
      <c r="BY95" s="146"/>
      <c r="BZ95" s="147"/>
      <c r="CA95" s="148"/>
      <c r="CB95" s="32"/>
      <c r="CC95" s="32"/>
      <c r="CD95" s="32"/>
      <c r="CE95" s="32"/>
      <c r="CF95" s="32"/>
      <c r="CG95" s="32"/>
      <c r="CH95" s="32"/>
      <c r="CI95" s="146"/>
      <c r="CJ95" s="147"/>
      <c r="CK95" s="148"/>
      <c r="CL95" s="32"/>
      <c r="CM95" s="32"/>
      <c r="CN95" s="32"/>
      <c r="CO95" s="32"/>
      <c r="CP95" s="32"/>
      <c r="CQ95" s="32"/>
      <c r="CR95" s="32"/>
      <c r="CS95" s="146"/>
      <c r="CT95" s="147"/>
      <c r="CU95" s="148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</row>
    <row r="96" spans="5:115" x14ac:dyDescent="0.2">
      <c r="E96" s="32"/>
      <c r="F96" s="45">
        <f t="shared" ref="F96:F134" si="325">F10</f>
        <v>0</v>
      </c>
      <c r="G96" s="32"/>
      <c r="H96" s="32"/>
      <c r="I96" s="32"/>
      <c r="J96" s="32"/>
      <c r="K96" s="32">
        <f t="shared" ref="K96:K134" si="326">SUM(K10:M10)</f>
        <v>14333797</v>
      </c>
      <c r="L96" s="37">
        <f>F96-K96</f>
        <v>-14333797</v>
      </c>
      <c r="M96" s="32"/>
      <c r="N96" s="32"/>
      <c r="O96" s="32"/>
      <c r="P96" s="45">
        <f t="shared" ref="P96:P134" si="327">P10</f>
        <v>0</v>
      </c>
      <c r="Q96" s="32"/>
      <c r="R96" s="32"/>
      <c r="S96" s="32"/>
      <c r="T96" s="32"/>
      <c r="U96" s="32">
        <f t="shared" ref="U96:U134" si="328">SUM(U10:W10)</f>
        <v>9665042</v>
      </c>
      <c r="V96" s="37">
        <f t="shared" ref="V96:V127" si="329">P96-U96</f>
        <v>-9665042</v>
      </c>
      <c r="W96" s="32"/>
      <c r="X96" s="32"/>
      <c r="Y96" s="32"/>
      <c r="Z96" s="32"/>
      <c r="AA96" s="32"/>
      <c r="AB96" s="32"/>
      <c r="AC96" s="32"/>
      <c r="AD96" s="45">
        <f t="shared" ref="AD96:AD134" si="330">AD10</f>
        <v>0</v>
      </c>
      <c r="AE96" s="32">
        <f t="shared" ref="AE96:AE134" si="331">SUM(AE10:AG10)</f>
        <v>0</v>
      </c>
      <c r="AF96" s="37">
        <f t="shared" ref="AF96:AF158" si="332">AD96-AE96</f>
        <v>0</v>
      </c>
      <c r="AG96" s="32"/>
      <c r="AH96" s="32"/>
      <c r="AI96" s="32"/>
      <c r="AJ96" s="32"/>
      <c r="AK96" s="32"/>
      <c r="AL96" s="32"/>
      <c r="AM96" s="32"/>
      <c r="AN96" s="45">
        <f t="shared" ref="AN96:AN134" si="333">AN10</f>
        <v>4668369</v>
      </c>
      <c r="AO96" s="32">
        <f t="shared" ref="AO96:AO134" si="334">SUM(AO10:AQ10)</f>
        <v>4668369</v>
      </c>
      <c r="AP96" s="37">
        <f t="shared" ref="AP96:AP158" si="335">AN96-AO96</f>
        <v>0</v>
      </c>
      <c r="AQ96" s="32"/>
      <c r="AR96" s="32"/>
      <c r="AS96" s="32"/>
      <c r="AT96" s="32"/>
      <c r="AU96" s="45">
        <f t="shared" ref="AU96:AU134" si="336">AU10</f>
        <v>0</v>
      </c>
      <c r="AV96" s="32">
        <f t="shared" ref="AV96:AV134" si="337">SUM(AV10:AX10)</f>
        <v>0</v>
      </c>
      <c r="AW96" s="37">
        <f t="shared" ref="AW96:AW158" si="338">AU96-AV96</f>
        <v>0</v>
      </c>
      <c r="AX96" s="32"/>
      <c r="AY96" s="32"/>
      <c r="AZ96" s="32"/>
      <c r="BA96" s="32"/>
      <c r="BB96" s="32"/>
      <c r="BC96" s="32"/>
      <c r="BD96" s="32"/>
      <c r="BE96" s="45">
        <f t="shared" ref="BE96:BE134" si="339">BE10</f>
        <v>0</v>
      </c>
      <c r="BF96" s="32">
        <f t="shared" ref="BF96:BF134" si="340">SUM(BF10:BH10)</f>
        <v>0</v>
      </c>
      <c r="BG96" s="37">
        <f t="shared" ref="BG96:BG158" si="341">BE96-BF96</f>
        <v>0</v>
      </c>
      <c r="BH96" s="32"/>
      <c r="BI96" s="32"/>
      <c r="BJ96" s="32"/>
      <c r="BK96" s="32"/>
      <c r="BL96" s="32"/>
      <c r="BM96" s="32"/>
      <c r="BN96" s="32"/>
      <c r="BO96" s="45">
        <f t="shared" ref="BO96:BO134" si="342">BO10</f>
        <v>386</v>
      </c>
      <c r="BP96" s="32">
        <f t="shared" ref="BP96:BP134" si="343">SUM(BP10:BR10)</f>
        <v>386</v>
      </c>
      <c r="BQ96" s="37">
        <f t="shared" ref="BQ96:BQ158" si="344">BO96-BP96</f>
        <v>0</v>
      </c>
      <c r="BR96" s="32"/>
      <c r="BS96" s="32"/>
      <c r="BT96" s="32"/>
      <c r="BU96" s="32"/>
      <c r="BV96" s="32"/>
      <c r="BW96" s="32"/>
      <c r="BX96" s="32"/>
      <c r="BY96" s="45">
        <f t="shared" ref="BY96:BY134" si="345">BY10</f>
        <v>0</v>
      </c>
      <c r="BZ96" s="32">
        <f t="shared" ref="BZ96:BZ134" si="346">SUM(BZ10:CB10)</f>
        <v>0</v>
      </c>
      <c r="CA96" s="37">
        <f t="shared" ref="CA96:CA158" si="347">BY96-BZ96</f>
        <v>0</v>
      </c>
      <c r="CB96" s="32"/>
      <c r="CC96" s="32"/>
      <c r="CD96" s="32"/>
      <c r="CE96" s="32"/>
      <c r="CF96" s="32"/>
      <c r="CG96" s="32"/>
      <c r="CH96" s="32"/>
      <c r="CI96" s="45">
        <f t="shared" ref="CI96:CI134" si="348">CI10</f>
        <v>0</v>
      </c>
      <c r="CJ96" s="32">
        <f t="shared" ref="CJ96:CJ134" si="349">SUM(CJ10:CL10)</f>
        <v>0</v>
      </c>
      <c r="CK96" s="37">
        <f t="shared" ref="CK96:CK158" si="350">CI96-CJ96</f>
        <v>0</v>
      </c>
      <c r="CL96" s="32"/>
      <c r="CM96" s="32"/>
      <c r="CN96" s="32"/>
      <c r="CO96" s="32"/>
      <c r="CP96" s="32"/>
      <c r="CQ96" s="32"/>
      <c r="CR96" s="32"/>
      <c r="CS96" s="45">
        <f t="shared" ref="CS96:CS134" si="351">CS10</f>
        <v>386</v>
      </c>
      <c r="CT96" s="32">
        <f t="shared" ref="CT96:CT134" si="352">SUM(CT10:CV10)</f>
        <v>386</v>
      </c>
      <c r="CU96" s="37">
        <f t="shared" ref="CU96:CU158" si="353">CS96-CT96</f>
        <v>0</v>
      </c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</row>
    <row r="97" spans="5:115" x14ac:dyDescent="0.2">
      <c r="E97" s="32"/>
      <c r="F97" s="45">
        <f t="shared" si="325"/>
        <v>0</v>
      </c>
      <c r="G97" s="32"/>
      <c r="H97" s="32"/>
      <c r="I97" s="32"/>
      <c r="J97" s="32"/>
      <c r="K97" s="32">
        <f t="shared" si="326"/>
        <v>9606271</v>
      </c>
      <c r="L97" s="37">
        <f t="shared" ref="L97:L158" si="354">F97-K97</f>
        <v>-9606271</v>
      </c>
      <c r="M97" s="32"/>
      <c r="N97" s="32"/>
      <c r="O97" s="32"/>
      <c r="P97" s="45">
        <f t="shared" si="327"/>
        <v>0</v>
      </c>
      <c r="Q97" s="32"/>
      <c r="R97" s="32"/>
      <c r="S97" s="32"/>
      <c r="T97" s="32"/>
      <c r="U97" s="32">
        <f t="shared" si="328"/>
        <v>9606271</v>
      </c>
      <c r="V97" s="37">
        <f t="shared" si="329"/>
        <v>-9606271</v>
      </c>
      <c r="W97" s="32"/>
      <c r="X97" s="32"/>
      <c r="Y97" s="32"/>
      <c r="Z97" s="32"/>
      <c r="AA97" s="32"/>
      <c r="AB97" s="32"/>
      <c r="AC97" s="32"/>
      <c r="AD97" s="45">
        <f t="shared" si="330"/>
        <v>0</v>
      </c>
      <c r="AE97" s="32">
        <f t="shared" si="331"/>
        <v>0</v>
      </c>
      <c r="AF97" s="37">
        <f t="shared" si="332"/>
        <v>0</v>
      </c>
      <c r="AG97" s="32"/>
      <c r="AH97" s="32"/>
      <c r="AI97" s="32"/>
      <c r="AJ97" s="32"/>
      <c r="AK97" s="32"/>
      <c r="AL97" s="32"/>
      <c r="AM97" s="32"/>
      <c r="AN97" s="45">
        <f t="shared" si="333"/>
        <v>0</v>
      </c>
      <c r="AO97" s="32">
        <f t="shared" si="334"/>
        <v>0</v>
      </c>
      <c r="AP97" s="37">
        <f t="shared" si="335"/>
        <v>0</v>
      </c>
      <c r="AQ97" s="32"/>
      <c r="AR97" s="32"/>
      <c r="AS97" s="32"/>
      <c r="AT97" s="32"/>
      <c r="AU97" s="45">
        <f t="shared" si="336"/>
        <v>0</v>
      </c>
      <c r="AV97" s="32">
        <f t="shared" si="337"/>
        <v>0</v>
      </c>
      <c r="AW97" s="37">
        <f t="shared" si="338"/>
        <v>0</v>
      </c>
      <c r="AX97" s="32"/>
      <c r="AY97" s="32"/>
      <c r="AZ97" s="32"/>
      <c r="BA97" s="32"/>
      <c r="BB97" s="32"/>
      <c r="BC97" s="32"/>
      <c r="BD97" s="32"/>
      <c r="BE97" s="45">
        <f t="shared" si="339"/>
        <v>0</v>
      </c>
      <c r="BF97" s="32">
        <f t="shared" si="340"/>
        <v>0</v>
      </c>
      <c r="BG97" s="37">
        <f t="shared" si="341"/>
        <v>0</v>
      </c>
      <c r="BH97" s="32"/>
      <c r="BI97" s="32"/>
      <c r="BJ97" s="32"/>
      <c r="BK97" s="32"/>
      <c r="BL97" s="32"/>
      <c r="BM97" s="32"/>
      <c r="BN97" s="32"/>
      <c r="BO97" s="45">
        <f t="shared" si="342"/>
        <v>0</v>
      </c>
      <c r="BP97" s="32">
        <f t="shared" si="343"/>
        <v>0</v>
      </c>
      <c r="BQ97" s="37">
        <f t="shared" si="344"/>
        <v>0</v>
      </c>
      <c r="BR97" s="32"/>
      <c r="BS97" s="32"/>
      <c r="BT97" s="32"/>
      <c r="BU97" s="32"/>
      <c r="BV97" s="32"/>
      <c r="BW97" s="32"/>
      <c r="BX97" s="32"/>
      <c r="BY97" s="45">
        <f t="shared" si="345"/>
        <v>0</v>
      </c>
      <c r="BZ97" s="32">
        <f t="shared" si="346"/>
        <v>0</v>
      </c>
      <c r="CA97" s="37">
        <f t="shared" si="347"/>
        <v>0</v>
      </c>
      <c r="CB97" s="32"/>
      <c r="CC97" s="32"/>
      <c r="CD97" s="32"/>
      <c r="CE97" s="32"/>
      <c r="CF97" s="32"/>
      <c r="CG97" s="32"/>
      <c r="CH97" s="32"/>
      <c r="CI97" s="45">
        <f t="shared" si="348"/>
        <v>0</v>
      </c>
      <c r="CJ97" s="32">
        <f t="shared" si="349"/>
        <v>0</v>
      </c>
      <c r="CK97" s="37">
        <f t="shared" si="350"/>
        <v>0</v>
      </c>
      <c r="CL97" s="32"/>
      <c r="CM97" s="32"/>
      <c r="CN97" s="32"/>
      <c r="CO97" s="32"/>
      <c r="CP97" s="32"/>
      <c r="CQ97" s="32"/>
      <c r="CR97" s="32"/>
      <c r="CS97" s="45">
        <f t="shared" si="351"/>
        <v>0</v>
      </c>
      <c r="CT97" s="32">
        <f t="shared" si="352"/>
        <v>0</v>
      </c>
      <c r="CU97" s="37">
        <f t="shared" si="353"/>
        <v>0</v>
      </c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</row>
    <row r="98" spans="5:115" x14ac:dyDescent="0.2">
      <c r="E98" s="32"/>
      <c r="F98" s="45">
        <f t="shared" si="325"/>
        <v>0</v>
      </c>
      <c r="G98" s="32"/>
      <c r="H98" s="32"/>
      <c r="I98" s="32"/>
      <c r="J98" s="32"/>
      <c r="K98" s="32">
        <f t="shared" si="326"/>
        <v>21194</v>
      </c>
      <c r="L98" s="37">
        <f t="shared" si="354"/>
        <v>-21194</v>
      </c>
      <c r="M98" s="32"/>
      <c r="N98" s="32"/>
      <c r="O98" s="32"/>
      <c r="P98" s="45">
        <f t="shared" si="327"/>
        <v>0</v>
      </c>
      <c r="Q98" s="32"/>
      <c r="R98" s="32"/>
      <c r="S98" s="32"/>
      <c r="T98" s="32"/>
      <c r="U98" s="32">
        <f t="shared" si="328"/>
        <v>21194</v>
      </c>
      <c r="V98" s="37">
        <f t="shared" si="329"/>
        <v>-21194</v>
      </c>
      <c r="W98" s="32"/>
      <c r="X98" s="32"/>
      <c r="Y98" s="32"/>
      <c r="Z98" s="32"/>
      <c r="AA98" s="32"/>
      <c r="AB98" s="32"/>
      <c r="AC98" s="32"/>
      <c r="AD98" s="45">
        <f t="shared" si="330"/>
        <v>0</v>
      </c>
      <c r="AE98" s="32">
        <f t="shared" si="331"/>
        <v>0</v>
      </c>
      <c r="AF98" s="37">
        <f t="shared" si="332"/>
        <v>0</v>
      </c>
      <c r="AG98" s="32"/>
      <c r="AH98" s="32"/>
      <c r="AI98" s="32"/>
      <c r="AJ98" s="32"/>
      <c r="AK98" s="32"/>
      <c r="AL98" s="32"/>
      <c r="AM98" s="32"/>
      <c r="AN98" s="45">
        <f t="shared" si="333"/>
        <v>0</v>
      </c>
      <c r="AO98" s="32">
        <f t="shared" si="334"/>
        <v>0</v>
      </c>
      <c r="AP98" s="37">
        <f t="shared" si="335"/>
        <v>0</v>
      </c>
      <c r="AQ98" s="32"/>
      <c r="AR98" s="32"/>
      <c r="AS98" s="32"/>
      <c r="AT98" s="32"/>
      <c r="AU98" s="45">
        <f t="shared" si="336"/>
        <v>0</v>
      </c>
      <c r="AV98" s="32">
        <f t="shared" si="337"/>
        <v>0</v>
      </c>
      <c r="AW98" s="37">
        <f t="shared" si="338"/>
        <v>0</v>
      </c>
      <c r="AX98" s="32"/>
      <c r="AY98" s="32"/>
      <c r="AZ98" s="32"/>
      <c r="BA98" s="32"/>
      <c r="BB98" s="32"/>
      <c r="BC98" s="32"/>
      <c r="BD98" s="32"/>
      <c r="BE98" s="45">
        <f t="shared" si="339"/>
        <v>0</v>
      </c>
      <c r="BF98" s="32">
        <f t="shared" si="340"/>
        <v>0</v>
      </c>
      <c r="BG98" s="37">
        <f t="shared" si="341"/>
        <v>0</v>
      </c>
      <c r="BH98" s="32"/>
      <c r="BI98" s="32"/>
      <c r="BJ98" s="32"/>
      <c r="BK98" s="32"/>
      <c r="BL98" s="32"/>
      <c r="BM98" s="32"/>
      <c r="BN98" s="32"/>
      <c r="BO98" s="45">
        <f t="shared" si="342"/>
        <v>0</v>
      </c>
      <c r="BP98" s="32">
        <f t="shared" si="343"/>
        <v>0</v>
      </c>
      <c r="BQ98" s="37">
        <f t="shared" si="344"/>
        <v>0</v>
      </c>
      <c r="BR98" s="32"/>
      <c r="BS98" s="32"/>
      <c r="BT98" s="32"/>
      <c r="BU98" s="32"/>
      <c r="BV98" s="32"/>
      <c r="BW98" s="32"/>
      <c r="BX98" s="32"/>
      <c r="BY98" s="45">
        <f t="shared" si="345"/>
        <v>0</v>
      </c>
      <c r="BZ98" s="32">
        <f t="shared" si="346"/>
        <v>0</v>
      </c>
      <c r="CA98" s="37">
        <f t="shared" si="347"/>
        <v>0</v>
      </c>
      <c r="CB98" s="32"/>
      <c r="CC98" s="32"/>
      <c r="CD98" s="32"/>
      <c r="CE98" s="32"/>
      <c r="CF98" s="32"/>
      <c r="CG98" s="32"/>
      <c r="CH98" s="32"/>
      <c r="CI98" s="45">
        <f t="shared" si="348"/>
        <v>0</v>
      </c>
      <c r="CJ98" s="32">
        <f t="shared" si="349"/>
        <v>0</v>
      </c>
      <c r="CK98" s="37">
        <f t="shared" si="350"/>
        <v>0</v>
      </c>
      <c r="CL98" s="32"/>
      <c r="CM98" s="32"/>
      <c r="CN98" s="32"/>
      <c r="CO98" s="32"/>
      <c r="CP98" s="32"/>
      <c r="CQ98" s="32"/>
      <c r="CR98" s="32"/>
      <c r="CS98" s="45">
        <f t="shared" si="351"/>
        <v>0</v>
      </c>
      <c r="CT98" s="32">
        <f t="shared" si="352"/>
        <v>0</v>
      </c>
      <c r="CU98" s="37">
        <f t="shared" si="353"/>
        <v>0</v>
      </c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</row>
    <row r="99" spans="5:115" x14ac:dyDescent="0.2">
      <c r="E99" s="32"/>
      <c r="F99" s="45">
        <f t="shared" si="325"/>
        <v>0</v>
      </c>
      <c r="G99" s="32"/>
      <c r="H99" s="32"/>
      <c r="I99" s="32"/>
      <c r="J99" s="32"/>
      <c r="K99" s="32">
        <f t="shared" si="326"/>
        <v>0</v>
      </c>
      <c r="L99" s="37">
        <f t="shared" si="354"/>
        <v>0</v>
      </c>
      <c r="M99" s="32"/>
      <c r="N99" s="32"/>
      <c r="O99" s="32"/>
      <c r="P99" s="45">
        <f t="shared" si="327"/>
        <v>0</v>
      </c>
      <c r="Q99" s="32"/>
      <c r="R99" s="32"/>
      <c r="S99" s="32"/>
      <c r="T99" s="32"/>
      <c r="U99" s="32">
        <f t="shared" si="328"/>
        <v>0</v>
      </c>
      <c r="V99" s="37">
        <f t="shared" si="329"/>
        <v>0</v>
      </c>
      <c r="W99" s="32"/>
      <c r="X99" s="32"/>
      <c r="Y99" s="32"/>
      <c r="Z99" s="32"/>
      <c r="AA99" s="32"/>
      <c r="AB99" s="32"/>
      <c r="AC99" s="32"/>
      <c r="AD99" s="45">
        <f t="shared" si="330"/>
        <v>0</v>
      </c>
      <c r="AE99" s="32">
        <f t="shared" si="331"/>
        <v>0</v>
      </c>
      <c r="AF99" s="37">
        <f t="shared" si="332"/>
        <v>0</v>
      </c>
      <c r="AG99" s="32"/>
      <c r="AH99" s="32"/>
      <c r="AI99" s="32"/>
      <c r="AJ99" s="32"/>
      <c r="AK99" s="32"/>
      <c r="AL99" s="32"/>
      <c r="AM99" s="32"/>
      <c r="AN99" s="45">
        <f t="shared" si="333"/>
        <v>0</v>
      </c>
      <c r="AO99" s="32">
        <f t="shared" si="334"/>
        <v>0</v>
      </c>
      <c r="AP99" s="37">
        <f t="shared" si="335"/>
        <v>0</v>
      </c>
      <c r="AQ99" s="32"/>
      <c r="AR99" s="32"/>
      <c r="AS99" s="32"/>
      <c r="AT99" s="32"/>
      <c r="AU99" s="45">
        <f t="shared" si="336"/>
        <v>0</v>
      </c>
      <c r="AV99" s="32">
        <f t="shared" si="337"/>
        <v>0</v>
      </c>
      <c r="AW99" s="37">
        <f t="shared" si="338"/>
        <v>0</v>
      </c>
      <c r="AX99" s="32"/>
      <c r="AY99" s="32"/>
      <c r="AZ99" s="32"/>
      <c r="BA99" s="32"/>
      <c r="BB99" s="32"/>
      <c r="BC99" s="32"/>
      <c r="BD99" s="32"/>
      <c r="BE99" s="45">
        <f t="shared" si="339"/>
        <v>0</v>
      </c>
      <c r="BF99" s="32">
        <f t="shared" si="340"/>
        <v>0</v>
      </c>
      <c r="BG99" s="37">
        <f t="shared" si="341"/>
        <v>0</v>
      </c>
      <c r="BH99" s="32"/>
      <c r="BI99" s="32"/>
      <c r="BJ99" s="32"/>
      <c r="BK99" s="32"/>
      <c r="BL99" s="32"/>
      <c r="BM99" s="32"/>
      <c r="BN99" s="32"/>
      <c r="BO99" s="45">
        <f t="shared" si="342"/>
        <v>0</v>
      </c>
      <c r="BP99" s="32">
        <f t="shared" si="343"/>
        <v>0</v>
      </c>
      <c r="BQ99" s="37">
        <f t="shared" si="344"/>
        <v>0</v>
      </c>
      <c r="BR99" s="32"/>
      <c r="BS99" s="32"/>
      <c r="BT99" s="32"/>
      <c r="BU99" s="32"/>
      <c r="BV99" s="32"/>
      <c r="BW99" s="32"/>
      <c r="BX99" s="32"/>
      <c r="BY99" s="45">
        <f t="shared" si="345"/>
        <v>0</v>
      </c>
      <c r="BZ99" s="32">
        <f t="shared" si="346"/>
        <v>0</v>
      </c>
      <c r="CA99" s="37">
        <f t="shared" si="347"/>
        <v>0</v>
      </c>
      <c r="CB99" s="32"/>
      <c r="CC99" s="32"/>
      <c r="CD99" s="32"/>
      <c r="CE99" s="32"/>
      <c r="CF99" s="32"/>
      <c r="CG99" s="32"/>
      <c r="CH99" s="32"/>
      <c r="CI99" s="45">
        <f t="shared" si="348"/>
        <v>0</v>
      </c>
      <c r="CJ99" s="32">
        <f t="shared" si="349"/>
        <v>0</v>
      </c>
      <c r="CK99" s="37">
        <f t="shared" si="350"/>
        <v>0</v>
      </c>
      <c r="CL99" s="32"/>
      <c r="CM99" s="32"/>
      <c r="CN99" s="32"/>
      <c r="CO99" s="32"/>
      <c r="CP99" s="32"/>
      <c r="CQ99" s="32"/>
      <c r="CR99" s="32"/>
      <c r="CS99" s="45">
        <f t="shared" si="351"/>
        <v>0</v>
      </c>
      <c r="CT99" s="32">
        <f t="shared" si="352"/>
        <v>0</v>
      </c>
      <c r="CU99" s="37">
        <f t="shared" si="353"/>
        <v>0</v>
      </c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</row>
    <row r="100" spans="5:115" x14ac:dyDescent="0.2">
      <c r="F100" s="45">
        <f t="shared" si="325"/>
        <v>0</v>
      </c>
      <c r="G100" s="32"/>
      <c r="H100" s="32"/>
      <c r="I100" s="32"/>
      <c r="J100" s="32"/>
      <c r="K100" s="32">
        <f t="shared" si="326"/>
        <v>4706332</v>
      </c>
      <c r="L100" s="37">
        <f t="shared" si="354"/>
        <v>-4706332</v>
      </c>
      <c r="P100" s="45">
        <f t="shared" si="327"/>
        <v>0</v>
      </c>
      <c r="Q100" s="32"/>
      <c r="R100" s="32"/>
      <c r="S100" s="32"/>
      <c r="T100" s="32"/>
      <c r="U100" s="32">
        <f t="shared" si="328"/>
        <v>37577</v>
      </c>
      <c r="V100" s="37">
        <f t="shared" si="329"/>
        <v>-37577</v>
      </c>
      <c r="AD100" s="45">
        <f t="shared" si="330"/>
        <v>0</v>
      </c>
      <c r="AE100" s="32">
        <f t="shared" si="331"/>
        <v>0</v>
      </c>
      <c r="AF100" s="37">
        <f t="shared" si="332"/>
        <v>0</v>
      </c>
      <c r="AN100" s="45">
        <f t="shared" si="333"/>
        <v>4668369</v>
      </c>
      <c r="AO100" s="32">
        <f t="shared" si="334"/>
        <v>4668369</v>
      </c>
      <c r="AP100" s="37">
        <f t="shared" si="335"/>
        <v>0</v>
      </c>
      <c r="AU100" s="45">
        <f t="shared" si="336"/>
        <v>0</v>
      </c>
      <c r="AV100" s="32">
        <f t="shared" si="337"/>
        <v>0</v>
      </c>
      <c r="AW100" s="37">
        <f t="shared" si="338"/>
        <v>0</v>
      </c>
      <c r="BE100" s="45">
        <f t="shared" si="339"/>
        <v>0</v>
      </c>
      <c r="BF100" s="32">
        <f t="shared" si="340"/>
        <v>0</v>
      </c>
      <c r="BG100" s="37">
        <f t="shared" si="341"/>
        <v>0</v>
      </c>
      <c r="BO100" s="45">
        <f t="shared" si="342"/>
        <v>386</v>
      </c>
      <c r="BP100" s="32">
        <f t="shared" si="343"/>
        <v>386</v>
      </c>
      <c r="BQ100" s="37">
        <f t="shared" si="344"/>
        <v>0</v>
      </c>
      <c r="BY100" s="45">
        <f t="shared" si="345"/>
        <v>0</v>
      </c>
      <c r="BZ100" s="32">
        <f t="shared" si="346"/>
        <v>0</v>
      </c>
      <c r="CA100" s="37">
        <f t="shared" si="347"/>
        <v>0</v>
      </c>
      <c r="CI100" s="45">
        <f t="shared" si="348"/>
        <v>0</v>
      </c>
      <c r="CJ100" s="32">
        <f t="shared" si="349"/>
        <v>0</v>
      </c>
      <c r="CK100" s="37">
        <f t="shared" si="350"/>
        <v>0</v>
      </c>
      <c r="CS100" s="45">
        <f t="shared" si="351"/>
        <v>386</v>
      </c>
      <c r="CT100" s="32">
        <f t="shared" si="352"/>
        <v>386</v>
      </c>
      <c r="CU100" s="37">
        <f t="shared" si="353"/>
        <v>0</v>
      </c>
    </row>
    <row r="101" spans="5:115" x14ac:dyDescent="0.2">
      <c r="F101" s="45">
        <f t="shared" si="325"/>
        <v>0</v>
      </c>
      <c r="G101" s="32"/>
      <c r="H101" s="32"/>
      <c r="I101" s="32"/>
      <c r="J101" s="32"/>
      <c r="K101" s="32">
        <f t="shared" si="326"/>
        <v>21578661</v>
      </c>
      <c r="L101" s="37">
        <f t="shared" si="354"/>
        <v>-21578661</v>
      </c>
      <c r="P101" s="45">
        <f t="shared" si="327"/>
        <v>0</v>
      </c>
      <c r="Q101" s="32"/>
      <c r="R101" s="32"/>
      <c r="S101" s="32"/>
      <c r="T101" s="32"/>
      <c r="U101" s="32">
        <f t="shared" si="328"/>
        <v>21563661</v>
      </c>
      <c r="V101" s="37">
        <f t="shared" si="329"/>
        <v>-21563661</v>
      </c>
      <c r="AD101" s="45">
        <f t="shared" si="330"/>
        <v>0</v>
      </c>
      <c r="AE101" s="32">
        <f t="shared" si="331"/>
        <v>0</v>
      </c>
      <c r="AF101" s="37">
        <f t="shared" si="332"/>
        <v>0</v>
      </c>
      <c r="AN101" s="45">
        <f t="shared" si="333"/>
        <v>0</v>
      </c>
      <c r="AO101" s="32">
        <f t="shared" si="334"/>
        <v>0</v>
      </c>
      <c r="AP101" s="37">
        <f t="shared" si="335"/>
        <v>0</v>
      </c>
      <c r="AU101" s="45">
        <f t="shared" si="336"/>
        <v>0</v>
      </c>
      <c r="AV101" s="32">
        <f t="shared" si="337"/>
        <v>0</v>
      </c>
      <c r="AW101" s="37">
        <f t="shared" si="338"/>
        <v>0</v>
      </c>
      <c r="BE101" s="45">
        <f t="shared" si="339"/>
        <v>15000</v>
      </c>
      <c r="BF101" s="32">
        <f t="shared" si="340"/>
        <v>15000</v>
      </c>
      <c r="BG101" s="37">
        <f t="shared" si="341"/>
        <v>0</v>
      </c>
      <c r="BO101" s="45">
        <f t="shared" si="342"/>
        <v>0</v>
      </c>
      <c r="BP101" s="32">
        <f t="shared" si="343"/>
        <v>0</v>
      </c>
      <c r="BQ101" s="37">
        <f t="shared" si="344"/>
        <v>0</v>
      </c>
      <c r="BY101" s="45">
        <f t="shared" si="345"/>
        <v>0</v>
      </c>
      <c r="BZ101" s="32">
        <f t="shared" si="346"/>
        <v>0</v>
      </c>
      <c r="CA101" s="37">
        <f t="shared" si="347"/>
        <v>0</v>
      </c>
      <c r="CI101" s="45">
        <f t="shared" si="348"/>
        <v>0</v>
      </c>
      <c r="CJ101" s="32">
        <f t="shared" si="349"/>
        <v>0</v>
      </c>
      <c r="CK101" s="37">
        <f t="shared" si="350"/>
        <v>0</v>
      </c>
      <c r="CS101" s="45">
        <f t="shared" si="351"/>
        <v>0</v>
      </c>
      <c r="CT101" s="32">
        <f t="shared" si="352"/>
        <v>0</v>
      </c>
      <c r="CU101" s="37">
        <f t="shared" si="353"/>
        <v>0</v>
      </c>
    </row>
    <row r="102" spans="5:115" x14ac:dyDescent="0.2">
      <c r="F102" s="45">
        <f t="shared" si="325"/>
        <v>0</v>
      </c>
      <c r="G102" s="32"/>
      <c r="H102" s="32"/>
      <c r="I102" s="32"/>
      <c r="J102" s="32"/>
      <c r="K102" s="32">
        <f t="shared" si="326"/>
        <v>21305026</v>
      </c>
      <c r="L102" s="37">
        <f t="shared" si="354"/>
        <v>-21305026</v>
      </c>
      <c r="P102" s="45">
        <f t="shared" si="327"/>
        <v>0</v>
      </c>
      <c r="Q102" s="32"/>
      <c r="R102" s="32"/>
      <c r="S102" s="32"/>
      <c r="T102" s="32"/>
      <c r="U102" s="32">
        <f t="shared" si="328"/>
        <v>21305026</v>
      </c>
      <c r="V102" s="37">
        <f t="shared" si="329"/>
        <v>-21305026</v>
      </c>
      <c r="AD102" s="45">
        <f t="shared" si="330"/>
        <v>0</v>
      </c>
      <c r="AE102" s="32">
        <f t="shared" si="331"/>
        <v>0</v>
      </c>
      <c r="AF102" s="37">
        <f t="shared" si="332"/>
        <v>0</v>
      </c>
      <c r="AN102" s="45">
        <f t="shared" si="333"/>
        <v>0</v>
      </c>
      <c r="AO102" s="32">
        <f t="shared" si="334"/>
        <v>0</v>
      </c>
      <c r="AP102" s="37">
        <f t="shared" si="335"/>
        <v>0</v>
      </c>
      <c r="AU102" s="45">
        <f t="shared" si="336"/>
        <v>0</v>
      </c>
      <c r="AV102" s="32">
        <f t="shared" si="337"/>
        <v>0</v>
      </c>
      <c r="AW102" s="37">
        <f t="shared" si="338"/>
        <v>0</v>
      </c>
      <c r="BE102" s="45">
        <f t="shared" si="339"/>
        <v>0</v>
      </c>
      <c r="BF102" s="32">
        <f t="shared" si="340"/>
        <v>0</v>
      </c>
      <c r="BG102" s="37">
        <f t="shared" si="341"/>
        <v>0</v>
      </c>
      <c r="BO102" s="45">
        <f t="shared" si="342"/>
        <v>0</v>
      </c>
      <c r="BP102" s="32">
        <f t="shared" si="343"/>
        <v>0</v>
      </c>
      <c r="BQ102" s="37">
        <f t="shared" si="344"/>
        <v>0</v>
      </c>
      <c r="BY102" s="45">
        <f t="shared" si="345"/>
        <v>0</v>
      </c>
      <c r="BZ102" s="32">
        <f t="shared" si="346"/>
        <v>0</v>
      </c>
      <c r="CA102" s="37">
        <f t="shared" si="347"/>
        <v>0</v>
      </c>
      <c r="CI102" s="45">
        <f t="shared" si="348"/>
        <v>0</v>
      </c>
      <c r="CJ102" s="32">
        <f t="shared" si="349"/>
        <v>0</v>
      </c>
      <c r="CK102" s="37">
        <f t="shared" si="350"/>
        <v>0</v>
      </c>
      <c r="CS102" s="45">
        <f t="shared" si="351"/>
        <v>0</v>
      </c>
      <c r="CT102" s="32">
        <f t="shared" si="352"/>
        <v>0</v>
      </c>
      <c r="CU102" s="37">
        <f t="shared" si="353"/>
        <v>0</v>
      </c>
    </row>
    <row r="103" spans="5:115" x14ac:dyDescent="0.2">
      <c r="F103" s="45">
        <f t="shared" si="325"/>
        <v>0</v>
      </c>
      <c r="G103" s="32"/>
      <c r="H103" s="32"/>
      <c r="I103" s="32"/>
      <c r="J103" s="32"/>
      <c r="K103" s="32">
        <f t="shared" si="326"/>
        <v>273635</v>
      </c>
      <c r="L103" s="37">
        <f t="shared" si="354"/>
        <v>-273635</v>
      </c>
      <c r="P103" s="45">
        <f t="shared" si="327"/>
        <v>0</v>
      </c>
      <c r="Q103" s="32"/>
      <c r="R103" s="32"/>
      <c r="S103" s="32"/>
      <c r="T103" s="32"/>
      <c r="U103" s="32">
        <f t="shared" si="328"/>
        <v>258635</v>
      </c>
      <c r="V103" s="37">
        <f t="shared" si="329"/>
        <v>-258635</v>
      </c>
      <c r="AD103" s="45">
        <f t="shared" si="330"/>
        <v>0</v>
      </c>
      <c r="AE103" s="32">
        <f t="shared" si="331"/>
        <v>0</v>
      </c>
      <c r="AF103" s="37">
        <f t="shared" si="332"/>
        <v>0</v>
      </c>
      <c r="AN103" s="45">
        <f t="shared" si="333"/>
        <v>0</v>
      </c>
      <c r="AO103" s="32">
        <f t="shared" si="334"/>
        <v>0</v>
      </c>
      <c r="AP103" s="37">
        <f t="shared" si="335"/>
        <v>0</v>
      </c>
      <c r="AU103" s="45">
        <f t="shared" si="336"/>
        <v>0</v>
      </c>
      <c r="AV103" s="32">
        <f t="shared" si="337"/>
        <v>0</v>
      </c>
      <c r="AW103" s="37">
        <f t="shared" si="338"/>
        <v>0</v>
      </c>
      <c r="BE103" s="45">
        <f t="shared" si="339"/>
        <v>15000</v>
      </c>
      <c r="BF103" s="32">
        <f t="shared" si="340"/>
        <v>15000</v>
      </c>
      <c r="BG103" s="37">
        <f t="shared" si="341"/>
        <v>0</v>
      </c>
      <c r="BO103" s="45">
        <f t="shared" si="342"/>
        <v>0</v>
      </c>
      <c r="BP103" s="32">
        <f t="shared" si="343"/>
        <v>0</v>
      </c>
      <c r="BQ103" s="37">
        <f t="shared" si="344"/>
        <v>0</v>
      </c>
      <c r="BY103" s="45">
        <f t="shared" si="345"/>
        <v>0</v>
      </c>
      <c r="BZ103" s="32">
        <f t="shared" si="346"/>
        <v>0</v>
      </c>
      <c r="CA103" s="37">
        <f t="shared" si="347"/>
        <v>0</v>
      </c>
      <c r="CI103" s="45">
        <f t="shared" si="348"/>
        <v>0</v>
      </c>
      <c r="CJ103" s="32">
        <f t="shared" si="349"/>
        <v>0</v>
      </c>
      <c r="CK103" s="37">
        <f t="shared" si="350"/>
        <v>0</v>
      </c>
      <c r="CS103" s="45">
        <f t="shared" si="351"/>
        <v>0</v>
      </c>
      <c r="CT103" s="32">
        <f t="shared" si="352"/>
        <v>0</v>
      </c>
      <c r="CU103" s="37">
        <f t="shared" si="353"/>
        <v>0</v>
      </c>
    </row>
    <row r="104" spans="5:115" x14ac:dyDescent="0.2">
      <c r="F104" s="45">
        <f t="shared" si="325"/>
        <v>0</v>
      </c>
      <c r="G104" s="32"/>
      <c r="H104" s="32"/>
      <c r="I104" s="32"/>
      <c r="J104" s="32"/>
      <c r="K104" s="32">
        <f t="shared" si="326"/>
        <v>9283788</v>
      </c>
      <c r="L104" s="37">
        <f t="shared" si="354"/>
        <v>-9283788</v>
      </c>
      <c r="P104" s="45">
        <f t="shared" si="327"/>
        <v>0</v>
      </c>
      <c r="Q104" s="32"/>
      <c r="R104" s="32"/>
      <c r="S104" s="32"/>
      <c r="T104" s="32"/>
      <c r="U104" s="32">
        <f t="shared" si="328"/>
        <v>7459403</v>
      </c>
      <c r="V104" s="37">
        <f t="shared" si="329"/>
        <v>-7459403</v>
      </c>
      <c r="AD104" s="45">
        <f t="shared" si="330"/>
        <v>1009621</v>
      </c>
      <c r="AE104" s="32">
        <f t="shared" si="331"/>
        <v>1009621</v>
      </c>
      <c r="AF104" s="37">
        <f t="shared" si="332"/>
        <v>0</v>
      </c>
      <c r="AN104" s="45">
        <f t="shared" si="333"/>
        <v>97075</v>
      </c>
      <c r="AO104" s="32">
        <f t="shared" si="334"/>
        <v>97075</v>
      </c>
      <c r="AP104" s="37">
        <f t="shared" si="335"/>
        <v>0</v>
      </c>
      <c r="AU104" s="45">
        <f t="shared" si="336"/>
        <v>0</v>
      </c>
      <c r="AV104" s="32">
        <f t="shared" si="337"/>
        <v>0</v>
      </c>
      <c r="AW104" s="37">
        <f t="shared" si="338"/>
        <v>0</v>
      </c>
      <c r="BE104" s="45">
        <f t="shared" si="339"/>
        <v>0</v>
      </c>
      <c r="BF104" s="32">
        <f t="shared" si="340"/>
        <v>0</v>
      </c>
      <c r="BG104" s="37">
        <f t="shared" si="341"/>
        <v>0</v>
      </c>
      <c r="BO104" s="45">
        <f t="shared" si="342"/>
        <v>413115</v>
      </c>
      <c r="BP104" s="32">
        <f t="shared" si="343"/>
        <v>413115</v>
      </c>
      <c r="BQ104" s="37">
        <f t="shared" si="344"/>
        <v>0</v>
      </c>
      <c r="BY104" s="45">
        <f t="shared" si="345"/>
        <v>222563</v>
      </c>
      <c r="BZ104" s="32">
        <f t="shared" si="346"/>
        <v>222563</v>
      </c>
      <c r="CA104" s="37">
        <f t="shared" si="347"/>
        <v>0</v>
      </c>
      <c r="CI104" s="45">
        <f t="shared" si="348"/>
        <v>0</v>
      </c>
      <c r="CJ104" s="32">
        <f t="shared" si="349"/>
        <v>0</v>
      </c>
      <c r="CK104" s="37">
        <f t="shared" si="350"/>
        <v>0</v>
      </c>
      <c r="CS104" s="45">
        <f t="shared" si="351"/>
        <v>190552</v>
      </c>
      <c r="CT104" s="32">
        <f t="shared" si="352"/>
        <v>190552</v>
      </c>
      <c r="CU104" s="37">
        <f t="shared" si="353"/>
        <v>0</v>
      </c>
    </row>
    <row r="105" spans="5:115" x14ac:dyDescent="0.2">
      <c r="F105" s="45">
        <f t="shared" si="325"/>
        <v>0</v>
      </c>
      <c r="G105" s="32"/>
      <c r="H105" s="32"/>
      <c r="I105" s="32"/>
      <c r="J105" s="32"/>
      <c r="K105" s="32">
        <f t="shared" si="326"/>
        <v>1016</v>
      </c>
      <c r="L105" s="37">
        <f t="shared" si="354"/>
        <v>-1016</v>
      </c>
      <c r="P105" s="45">
        <f t="shared" si="327"/>
        <v>0</v>
      </c>
      <c r="Q105" s="32"/>
      <c r="R105" s="32"/>
      <c r="S105" s="32"/>
      <c r="T105" s="32"/>
      <c r="U105" s="32">
        <f t="shared" si="328"/>
        <v>1000</v>
      </c>
      <c r="V105" s="37">
        <f t="shared" si="329"/>
        <v>-1000</v>
      </c>
      <c r="AD105" s="45">
        <f t="shared" si="330"/>
        <v>0</v>
      </c>
      <c r="AE105" s="32">
        <f t="shared" si="331"/>
        <v>0</v>
      </c>
      <c r="AF105" s="37">
        <f t="shared" si="332"/>
        <v>0</v>
      </c>
      <c r="AN105" s="45">
        <f t="shared" si="333"/>
        <v>16</v>
      </c>
      <c r="AO105" s="32">
        <f t="shared" si="334"/>
        <v>16</v>
      </c>
      <c r="AP105" s="37">
        <f t="shared" si="335"/>
        <v>0</v>
      </c>
      <c r="AU105" s="45">
        <f t="shared" si="336"/>
        <v>0</v>
      </c>
      <c r="AV105" s="32">
        <f t="shared" si="337"/>
        <v>0</v>
      </c>
      <c r="AW105" s="37">
        <f t="shared" si="338"/>
        <v>0</v>
      </c>
      <c r="BE105" s="45">
        <f t="shared" si="339"/>
        <v>0</v>
      </c>
      <c r="BF105" s="32">
        <f t="shared" si="340"/>
        <v>0</v>
      </c>
      <c r="BG105" s="37">
        <f t="shared" si="341"/>
        <v>0</v>
      </c>
      <c r="BO105" s="45">
        <f t="shared" si="342"/>
        <v>0</v>
      </c>
      <c r="BP105" s="32">
        <f t="shared" si="343"/>
        <v>0</v>
      </c>
      <c r="BQ105" s="37">
        <f t="shared" si="344"/>
        <v>0</v>
      </c>
      <c r="BY105" s="45">
        <f t="shared" si="345"/>
        <v>0</v>
      </c>
      <c r="BZ105" s="32">
        <f t="shared" si="346"/>
        <v>0</v>
      </c>
      <c r="CA105" s="37">
        <f t="shared" si="347"/>
        <v>0</v>
      </c>
      <c r="CI105" s="45">
        <f t="shared" si="348"/>
        <v>0</v>
      </c>
      <c r="CJ105" s="32">
        <f t="shared" si="349"/>
        <v>0</v>
      </c>
      <c r="CK105" s="37">
        <f t="shared" si="350"/>
        <v>0</v>
      </c>
      <c r="CS105" s="45">
        <f t="shared" si="351"/>
        <v>0</v>
      </c>
      <c r="CT105" s="32">
        <f t="shared" si="352"/>
        <v>0</v>
      </c>
      <c r="CU105" s="37">
        <f t="shared" si="353"/>
        <v>0</v>
      </c>
    </row>
    <row r="106" spans="5:115" x14ac:dyDescent="0.2">
      <c r="F106" s="45">
        <f t="shared" si="325"/>
        <v>0</v>
      </c>
      <c r="G106" s="32"/>
      <c r="H106" s="32"/>
      <c r="I106" s="32"/>
      <c r="J106" s="32"/>
      <c r="K106" s="32">
        <f t="shared" si="326"/>
        <v>1000</v>
      </c>
      <c r="L106" s="37">
        <f t="shared" si="354"/>
        <v>-1000</v>
      </c>
      <c r="P106" s="45">
        <f t="shared" si="327"/>
        <v>0</v>
      </c>
      <c r="Q106" s="32"/>
      <c r="R106" s="32"/>
      <c r="S106" s="32"/>
      <c r="T106" s="32"/>
      <c r="U106" s="32">
        <f t="shared" si="328"/>
        <v>1000</v>
      </c>
      <c r="V106" s="37">
        <f t="shared" si="329"/>
        <v>-1000</v>
      </c>
      <c r="AD106" s="45">
        <f t="shared" si="330"/>
        <v>0</v>
      </c>
      <c r="AE106" s="32">
        <f t="shared" si="331"/>
        <v>0</v>
      </c>
      <c r="AF106" s="37">
        <f t="shared" si="332"/>
        <v>0</v>
      </c>
      <c r="AN106" s="45">
        <f t="shared" si="333"/>
        <v>0</v>
      </c>
      <c r="AO106" s="32">
        <f t="shared" si="334"/>
        <v>0</v>
      </c>
      <c r="AP106" s="37">
        <f t="shared" si="335"/>
        <v>0</v>
      </c>
      <c r="AU106" s="45">
        <f t="shared" si="336"/>
        <v>0</v>
      </c>
      <c r="AV106" s="32">
        <f t="shared" si="337"/>
        <v>0</v>
      </c>
      <c r="AW106" s="37">
        <f t="shared" si="338"/>
        <v>0</v>
      </c>
      <c r="BE106" s="45">
        <f t="shared" si="339"/>
        <v>0</v>
      </c>
      <c r="BF106" s="32">
        <f t="shared" si="340"/>
        <v>0</v>
      </c>
      <c r="BG106" s="37">
        <f t="shared" si="341"/>
        <v>0</v>
      </c>
      <c r="BO106" s="45">
        <f t="shared" si="342"/>
        <v>0</v>
      </c>
      <c r="BP106" s="32">
        <f t="shared" si="343"/>
        <v>0</v>
      </c>
      <c r="BQ106" s="37">
        <f t="shared" si="344"/>
        <v>0</v>
      </c>
      <c r="BY106" s="45">
        <f t="shared" si="345"/>
        <v>0</v>
      </c>
      <c r="BZ106" s="32">
        <f t="shared" si="346"/>
        <v>0</v>
      </c>
      <c r="CA106" s="37">
        <f t="shared" si="347"/>
        <v>0</v>
      </c>
      <c r="CI106" s="45">
        <f t="shared" si="348"/>
        <v>0</v>
      </c>
      <c r="CJ106" s="32">
        <f t="shared" si="349"/>
        <v>0</v>
      </c>
      <c r="CK106" s="37">
        <f t="shared" si="350"/>
        <v>0</v>
      </c>
      <c r="CS106" s="45">
        <f t="shared" si="351"/>
        <v>0</v>
      </c>
      <c r="CT106" s="32">
        <f t="shared" si="352"/>
        <v>0</v>
      </c>
      <c r="CU106" s="37">
        <f t="shared" si="353"/>
        <v>0</v>
      </c>
    </row>
    <row r="107" spans="5:115" x14ac:dyDescent="0.2">
      <c r="F107" s="45">
        <f t="shared" si="325"/>
        <v>0</v>
      </c>
      <c r="G107" s="32"/>
      <c r="H107" s="32"/>
      <c r="I107" s="32"/>
      <c r="J107" s="32"/>
      <c r="K107" s="32">
        <f t="shared" si="326"/>
        <v>16</v>
      </c>
      <c r="L107" s="37">
        <f t="shared" si="354"/>
        <v>-16</v>
      </c>
      <c r="P107" s="45">
        <f t="shared" si="327"/>
        <v>0</v>
      </c>
      <c r="Q107" s="32"/>
      <c r="R107" s="32"/>
      <c r="S107" s="32"/>
      <c r="T107" s="32"/>
      <c r="U107" s="32">
        <f t="shared" si="328"/>
        <v>0</v>
      </c>
      <c r="V107" s="37">
        <f t="shared" si="329"/>
        <v>0</v>
      </c>
      <c r="AD107" s="45">
        <f t="shared" si="330"/>
        <v>0</v>
      </c>
      <c r="AE107" s="32">
        <f t="shared" si="331"/>
        <v>0</v>
      </c>
      <c r="AF107" s="37">
        <f t="shared" si="332"/>
        <v>0</v>
      </c>
      <c r="AN107" s="45">
        <f t="shared" si="333"/>
        <v>16</v>
      </c>
      <c r="AO107" s="32">
        <f t="shared" si="334"/>
        <v>16</v>
      </c>
      <c r="AP107" s="37">
        <f t="shared" si="335"/>
        <v>0</v>
      </c>
      <c r="AU107" s="45">
        <f t="shared" si="336"/>
        <v>0</v>
      </c>
      <c r="AV107" s="32">
        <f t="shared" si="337"/>
        <v>0</v>
      </c>
      <c r="AW107" s="37">
        <f t="shared" si="338"/>
        <v>0</v>
      </c>
      <c r="BE107" s="45">
        <f t="shared" si="339"/>
        <v>0</v>
      </c>
      <c r="BF107" s="32">
        <f t="shared" si="340"/>
        <v>0</v>
      </c>
      <c r="BG107" s="37">
        <f t="shared" si="341"/>
        <v>0</v>
      </c>
      <c r="BO107" s="45">
        <f t="shared" si="342"/>
        <v>0</v>
      </c>
      <c r="BP107" s="32">
        <f t="shared" si="343"/>
        <v>0</v>
      </c>
      <c r="BQ107" s="37">
        <f t="shared" si="344"/>
        <v>0</v>
      </c>
      <c r="BY107" s="45">
        <f t="shared" si="345"/>
        <v>0</v>
      </c>
      <c r="BZ107" s="32">
        <f t="shared" si="346"/>
        <v>0</v>
      </c>
      <c r="CA107" s="37">
        <f t="shared" si="347"/>
        <v>0</v>
      </c>
      <c r="CI107" s="45">
        <f t="shared" si="348"/>
        <v>0</v>
      </c>
      <c r="CJ107" s="32">
        <f t="shared" si="349"/>
        <v>0</v>
      </c>
      <c r="CK107" s="37">
        <f t="shared" si="350"/>
        <v>0</v>
      </c>
      <c r="CS107" s="45">
        <f t="shared" si="351"/>
        <v>0</v>
      </c>
      <c r="CT107" s="32">
        <f t="shared" si="352"/>
        <v>0</v>
      </c>
      <c r="CU107" s="37">
        <f t="shared" si="353"/>
        <v>0</v>
      </c>
    </row>
    <row r="108" spans="5:115" x14ac:dyDescent="0.2">
      <c r="F108" s="45">
        <f t="shared" si="325"/>
        <v>0</v>
      </c>
      <c r="G108" s="32"/>
      <c r="H108" s="32"/>
      <c r="I108" s="32"/>
      <c r="J108" s="32"/>
      <c r="K108" s="32">
        <f t="shared" si="326"/>
        <v>45197262</v>
      </c>
      <c r="L108" s="37">
        <f t="shared" si="354"/>
        <v>-45197262</v>
      </c>
      <c r="P108" s="45">
        <f t="shared" si="327"/>
        <v>0</v>
      </c>
      <c r="Q108" s="32"/>
      <c r="R108" s="32"/>
      <c r="S108" s="32"/>
      <c r="T108" s="32"/>
      <c r="U108" s="32">
        <f t="shared" si="328"/>
        <v>38689106</v>
      </c>
      <c r="V108" s="37">
        <f t="shared" si="329"/>
        <v>-38689106</v>
      </c>
      <c r="AD108" s="45">
        <f t="shared" si="330"/>
        <v>1009621</v>
      </c>
      <c r="AE108" s="32">
        <f t="shared" si="331"/>
        <v>1009621</v>
      </c>
      <c r="AF108" s="37">
        <f t="shared" si="332"/>
        <v>0</v>
      </c>
      <c r="AN108" s="45">
        <f t="shared" si="333"/>
        <v>4765460</v>
      </c>
      <c r="AO108" s="32">
        <f t="shared" si="334"/>
        <v>4765460</v>
      </c>
      <c r="AP108" s="37">
        <f t="shared" si="335"/>
        <v>0</v>
      </c>
      <c r="AU108" s="45">
        <f t="shared" si="336"/>
        <v>0</v>
      </c>
      <c r="AV108" s="32">
        <f t="shared" si="337"/>
        <v>0</v>
      </c>
      <c r="AW108" s="37">
        <f t="shared" si="338"/>
        <v>0</v>
      </c>
      <c r="BE108" s="45">
        <f t="shared" si="339"/>
        <v>15000</v>
      </c>
      <c r="BF108" s="32">
        <f t="shared" si="340"/>
        <v>15000</v>
      </c>
      <c r="BG108" s="37">
        <f t="shared" si="341"/>
        <v>0</v>
      </c>
      <c r="BO108" s="45">
        <f t="shared" si="342"/>
        <v>413501</v>
      </c>
      <c r="BP108" s="32">
        <f t="shared" si="343"/>
        <v>413501</v>
      </c>
      <c r="BQ108" s="37">
        <f t="shared" si="344"/>
        <v>0</v>
      </c>
      <c r="BY108" s="45">
        <f t="shared" si="345"/>
        <v>222563</v>
      </c>
      <c r="BZ108" s="32">
        <f t="shared" si="346"/>
        <v>222563</v>
      </c>
      <c r="CA108" s="37">
        <f t="shared" si="347"/>
        <v>0</v>
      </c>
      <c r="CI108" s="45">
        <f t="shared" si="348"/>
        <v>0</v>
      </c>
      <c r="CJ108" s="32">
        <f t="shared" si="349"/>
        <v>0</v>
      </c>
      <c r="CK108" s="37">
        <f t="shared" si="350"/>
        <v>0</v>
      </c>
      <c r="CS108" s="45">
        <f t="shared" si="351"/>
        <v>190938</v>
      </c>
      <c r="CT108" s="32">
        <f t="shared" si="352"/>
        <v>190938</v>
      </c>
      <c r="CU108" s="37">
        <f t="shared" si="353"/>
        <v>0</v>
      </c>
    </row>
    <row r="109" spans="5:115" x14ac:dyDescent="0.2">
      <c r="F109" s="45">
        <f t="shared" si="325"/>
        <v>0</v>
      </c>
      <c r="G109" s="32"/>
      <c r="H109" s="32"/>
      <c r="I109" s="32"/>
      <c r="J109" s="32"/>
      <c r="K109" s="32">
        <f t="shared" si="326"/>
        <v>14400</v>
      </c>
      <c r="L109" s="37">
        <f t="shared" si="354"/>
        <v>-14400</v>
      </c>
      <c r="P109" s="45">
        <f t="shared" si="327"/>
        <v>0</v>
      </c>
      <c r="Q109" s="32"/>
      <c r="R109" s="32"/>
      <c r="S109" s="32"/>
      <c r="T109" s="32"/>
      <c r="U109" s="32">
        <f t="shared" si="328"/>
        <v>14400</v>
      </c>
      <c r="V109" s="37">
        <f t="shared" si="329"/>
        <v>-14400</v>
      </c>
      <c r="AD109" s="45">
        <f t="shared" si="330"/>
        <v>0</v>
      </c>
      <c r="AE109" s="32">
        <f t="shared" si="331"/>
        <v>0</v>
      </c>
      <c r="AF109" s="37">
        <f t="shared" si="332"/>
        <v>0</v>
      </c>
      <c r="AN109" s="45">
        <f t="shared" si="333"/>
        <v>0</v>
      </c>
      <c r="AO109" s="32">
        <f t="shared" si="334"/>
        <v>0</v>
      </c>
      <c r="AP109" s="37">
        <f t="shared" si="335"/>
        <v>0</v>
      </c>
      <c r="AU109" s="45">
        <f t="shared" si="336"/>
        <v>0</v>
      </c>
      <c r="AV109" s="32">
        <f t="shared" si="337"/>
        <v>0</v>
      </c>
      <c r="AW109" s="37">
        <f t="shared" si="338"/>
        <v>0</v>
      </c>
      <c r="BE109" s="45">
        <f t="shared" si="339"/>
        <v>0</v>
      </c>
      <c r="BF109" s="32">
        <f t="shared" si="340"/>
        <v>0</v>
      </c>
      <c r="BG109" s="37">
        <f t="shared" si="341"/>
        <v>0</v>
      </c>
      <c r="BO109" s="45">
        <f t="shared" si="342"/>
        <v>0</v>
      </c>
      <c r="BP109" s="32">
        <f t="shared" si="343"/>
        <v>0</v>
      </c>
      <c r="BQ109" s="37">
        <f t="shared" si="344"/>
        <v>0</v>
      </c>
      <c r="BY109" s="45">
        <f t="shared" si="345"/>
        <v>0</v>
      </c>
      <c r="BZ109" s="32">
        <f t="shared" si="346"/>
        <v>0</v>
      </c>
      <c r="CA109" s="37">
        <f t="shared" si="347"/>
        <v>0</v>
      </c>
      <c r="CI109" s="45">
        <f t="shared" si="348"/>
        <v>0</v>
      </c>
      <c r="CJ109" s="32">
        <f t="shared" si="349"/>
        <v>0</v>
      </c>
      <c r="CK109" s="37">
        <f t="shared" si="350"/>
        <v>0</v>
      </c>
      <c r="CS109" s="45">
        <f t="shared" si="351"/>
        <v>0</v>
      </c>
      <c r="CT109" s="32">
        <f t="shared" si="352"/>
        <v>0</v>
      </c>
      <c r="CU109" s="37">
        <f t="shared" si="353"/>
        <v>0</v>
      </c>
    </row>
    <row r="110" spans="5:115" x14ac:dyDescent="0.2">
      <c r="F110" s="45">
        <f t="shared" si="325"/>
        <v>0</v>
      </c>
      <c r="G110" s="32"/>
      <c r="H110" s="32"/>
      <c r="I110" s="32"/>
      <c r="J110" s="32"/>
      <c r="K110" s="32">
        <f t="shared" si="326"/>
        <v>0</v>
      </c>
      <c r="L110" s="37">
        <f t="shared" si="354"/>
        <v>0</v>
      </c>
      <c r="P110" s="45">
        <f t="shared" si="327"/>
        <v>0</v>
      </c>
      <c r="Q110" s="32"/>
      <c r="R110" s="32"/>
      <c r="S110" s="32"/>
      <c r="T110" s="32"/>
      <c r="U110" s="32">
        <f t="shared" si="328"/>
        <v>0</v>
      </c>
      <c r="V110" s="37">
        <f t="shared" si="329"/>
        <v>0</v>
      </c>
      <c r="AD110" s="45">
        <f t="shared" si="330"/>
        <v>0</v>
      </c>
      <c r="AE110" s="32">
        <f t="shared" si="331"/>
        <v>0</v>
      </c>
      <c r="AF110" s="37">
        <f t="shared" si="332"/>
        <v>0</v>
      </c>
      <c r="AN110" s="45">
        <f t="shared" si="333"/>
        <v>0</v>
      </c>
      <c r="AO110" s="32">
        <f t="shared" si="334"/>
        <v>0</v>
      </c>
      <c r="AP110" s="37">
        <f t="shared" si="335"/>
        <v>0</v>
      </c>
      <c r="AU110" s="45">
        <f t="shared" si="336"/>
        <v>0</v>
      </c>
      <c r="AV110" s="32">
        <f t="shared" si="337"/>
        <v>0</v>
      </c>
      <c r="AW110" s="37">
        <f t="shared" si="338"/>
        <v>0</v>
      </c>
      <c r="BE110" s="45">
        <f t="shared" si="339"/>
        <v>0</v>
      </c>
      <c r="BF110" s="32">
        <f t="shared" si="340"/>
        <v>0</v>
      </c>
      <c r="BG110" s="37">
        <f t="shared" si="341"/>
        <v>0</v>
      </c>
      <c r="BO110" s="45">
        <f t="shared" si="342"/>
        <v>0</v>
      </c>
      <c r="BP110" s="32">
        <f t="shared" si="343"/>
        <v>0</v>
      </c>
      <c r="BQ110" s="37">
        <f t="shared" si="344"/>
        <v>0</v>
      </c>
      <c r="BY110" s="45">
        <f t="shared" si="345"/>
        <v>0</v>
      </c>
      <c r="BZ110" s="32">
        <f t="shared" si="346"/>
        <v>0</v>
      </c>
      <c r="CA110" s="37">
        <f t="shared" si="347"/>
        <v>0</v>
      </c>
      <c r="CI110" s="45">
        <f t="shared" si="348"/>
        <v>0</v>
      </c>
      <c r="CJ110" s="32">
        <f t="shared" si="349"/>
        <v>0</v>
      </c>
      <c r="CK110" s="37">
        <f t="shared" si="350"/>
        <v>0</v>
      </c>
      <c r="CS110" s="45">
        <f t="shared" si="351"/>
        <v>0</v>
      </c>
      <c r="CT110" s="32">
        <f t="shared" si="352"/>
        <v>0</v>
      </c>
      <c r="CU110" s="37">
        <f t="shared" si="353"/>
        <v>0</v>
      </c>
    </row>
    <row r="111" spans="5:115" x14ac:dyDescent="0.2">
      <c r="F111" s="45">
        <f t="shared" si="325"/>
        <v>0</v>
      </c>
      <c r="G111" s="32"/>
      <c r="H111" s="32"/>
      <c r="I111" s="32"/>
      <c r="J111" s="32"/>
      <c r="K111" s="32">
        <f t="shared" si="326"/>
        <v>0</v>
      </c>
      <c r="L111" s="37">
        <f t="shared" si="354"/>
        <v>0</v>
      </c>
      <c r="P111" s="45">
        <f t="shared" si="327"/>
        <v>0</v>
      </c>
      <c r="Q111" s="32"/>
      <c r="R111" s="32"/>
      <c r="S111" s="32"/>
      <c r="T111" s="32"/>
      <c r="U111" s="32">
        <f t="shared" si="328"/>
        <v>0</v>
      </c>
      <c r="V111" s="37">
        <f t="shared" si="329"/>
        <v>0</v>
      </c>
      <c r="AD111" s="45">
        <f t="shared" si="330"/>
        <v>0</v>
      </c>
      <c r="AE111" s="32">
        <f t="shared" si="331"/>
        <v>0</v>
      </c>
      <c r="AF111" s="37">
        <f t="shared" si="332"/>
        <v>0</v>
      </c>
      <c r="AN111" s="45">
        <f t="shared" si="333"/>
        <v>0</v>
      </c>
      <c r="AO111" s="32">
        <f t="shared" si="334"/>
        <v>0</v>
      </c>
      <c r="AP111" s="37">
        <f t="shared" si="335"/>
        <v>0</v>
      </c>
      <c r="AU111" s="45">
        <f t="shared" si="336"/>
        <v>0</v>
      </c>
      <c r="AV111" s="32">
        <f t="shared" si="337"/>
        <v>0</v>
      </c>
      <c r="AW111" s="37">
        <f t="shared" si="338"/>
        <v>0</v>
      </c>
      <c r="BE111" s="45">
        <f t="shared" si="339"/>
        <v>0</v>
      </c>
      <c r="BF111" s="32">
        <f t="shared" si="340"/>
        <v>0</v>
      </c>
      <c r="BG111" s="37">
        <f t="shared" si="341"/>
        <v>0</v>
      </c>
      <c r="BO111" s="45">
        <f t="shared" si="342"/>
        <v>0</v>
      </c>
      <c r="BP111" s="32">
        <f t="shared" si="343"/>
        <v>0</v>
      </c>
      <c r="BQ111" s="37">
        <f t="shared" si="344"/>
        <v>0</v>
      </c>
      <c r="BY111" s="45">
        <f t="shared" si="345"/>
        <v>0</v>
      </c>
      <c r="BZ111" s="32">
        <f t="shared" si="346"/>
        <v>0</v>
      </c>
      <c r="CA111" s="37">
        <f t="shared" si="347"/>
        <v>0</v>
      </c>
      <c r="CI111" s="45">
        <f t="shared" si="348"/>
        <v>0</v>
      </c>
      <c r="CJ111" s="32">
        <f t="shared" si="349"/>
        <v>0</v>
      </c>
      <c r="CK111" s="37">
        <f t="shared" si="350"/>
        <v>0</v>
      </c>
      <c r="CS111" s="45">
        <f t="shared" si="351"/>
        <v>0</v>
      </c>
      <c r="CT111" s="32">
        <f t="shared" si="352"/>
        <v>0</v>
      </c>
      <c r="CU111" s="37">
        <f t="shared" si="353"/>
        <v>0</v>
      </c>
    </row>
    <row r="112" spans="5:115" x14ac:dyDescent="0.2">
      <c r="F112" s="45">
        <f t="shared" si="325"/>
        <v>0</v>
      </c>
      <c r="G112" s="32"/>
      <c r="H112" s="32"/>
      <c r="I112" s="32"/>
      <c r="J112" s="32"/>
      <c r="K112" s="32">
        <f t="shared" si="326"/>
        <v>14400</v>
      </c>
      <c r="L112" s="37">
        <f t="shared" si="354"/>
        <v>-14400</v>
      </c>
      <c r="P112" s="45">
        <f t="shared" si="327"/>
        <v>0</v>
      </c>
      <c r="Q112" s="32"/>
      <c r="R112" s="32"/>
      <c r="S112" s="32"/>
      <c r="T112" s="32"/>
      <c r="U112" s="32">
        <f t="shared" si="328"/>
        <v>14400</v>
      </c>
      <c r="V112" s="37">
        <f t="shared" si="329"/>
        <v>-14400</v>
      </c>
      <c r="AD112" s="45">
        <f t="shared" si="330"/>
        <v>0</v>
      </c>
      <c r="AE112" s="32">
        <f t="shared" si="331"/>
        <v>0</v>
      </c>
      <c r="AF112" s="37">
        <f t="shared" si="332"/>
        <v>0</v>
      </c>
      <c r="AN112" s="45">
        <f t="shared" si="333"/>
        <v>0</v>
      </c>
      <c r="AO112" s="32">
        <f t="shared" si="334"/>
        <v>0</v>
      </c>
      <c r="AP112" s="37">
        <f t="shared" si="335"/>
        <v>0</v>
      </c>
      <c r="AU112" s="45">
        <f t="shared" si="336"/>
        <v>0</v>
      </c>
      <c r="AV112" s="32">
        <f t="shared" si="337"/>
        <v>0</v>
      </c>
      <c r="AW112" s="37">
        <f t="shared" si="338"/>
        <v>0</v>
      </c>
      <c r="BE112" s="45">
        <f t="shared" si="339"/>
        <v>0</v>
      </c>
      <c r="BF112" s="32">
        <f t="shared" si="340"/>
        <v>0</v>
      </c>
      <c r="BG112" s="37">
        <f t="shared" si="341"/>
        <v>0</v>
      </c>
      <c r="BO112" s="45">
        <f t="shared" si="342"/>
        <v>0</v>
      </c>
      <c r="BP112" s="32">
        <f t="shared" si="343"/>
        <v>0</v>
      </c>
      <c r="BQ112" s="37">
        <f t="shared" si="344"/>
        <v>0</v>
      </c>
      <c r="BY112" s="45">
        <f t="shared" si="345"/>
        <v>0</v>
      </c>
      <c r="BZ112" s="32">
        <f t="shared" si="346"/>
        <v>0</v>
      </c>
      <c r="CA112" s="37">
        <f t="shared" si="347"/>
        <v>0</v>
      </c>
      <c r="CI112" s="45">
        <f t="shared" si="348"/>
        <v>0</v>
      </c>
      <c r="CJ112" s="32">
        <f t="shared" si="349"/>
        <v>0</v>
      </c>
      <c r="CK112" s="37">
        <f t="shared" si="350"/>
        <v>0</v>
      </c>
      <c r="CS112" s="45">
        <f t="shared" si="351"/>
        <v>0</v>
      </c>
      <c r="CT112" s="32">
        <f t="shared" si="352"/>
        <v>0</v>
      </c>
      <c r="CU112" s="37">
        <f t="shared" si="353"/>
        <v>0</v>
      </c>
    </row>
    <row r="113" spans="6:99" x14ac:dyDescent="0.2">
      <c r="F113" s="45">
        <f t="shared" si="325"/>
        <v>0</v>
      </c>
      <c r="G113" s="32"/>
      <c r="H113" s="32"/>
      <c r="I113" s="32"/>
      <c r="J113" s="32"/>
      <c r="K113" s="32">
        <f t="shared" si="326"/>
        <v>284800</v>
      </c>
      <c r="L113" s="37">
        <f t="shared" si="354"/>
        <v>-284800</v>
      </c>
      <c r="P113" s="45">
        <f t="shared" si="327"/>
        <v>0</v>
      </c>
      <c r="Q113" s="32"/>
      <c r="R113" s="32"/>
      <c r="S113" s="32"/>
      <c r="T113" s="32"/>
      <c r="U113" s="32">
        <f t="shared" si="328"/>
        <v>283000</v>
      </c>
      <c r="V113" s="37">
        <f t="shared" si="329"/>
        <v>-283000</v>
      </c>
      <c r="AD113" s="45">
        <f t="shared" si="330"/>
        <v>1800</v>
      </c>
      <c r="AE113" s="32">
        <f t="shared" si="331"/>
        <v>1800</v>
      </c>
      <c r="AF113" s="37">
        <f t="shared" si="332"/>
        <v>0</v>
      </c>
      <c r="AN113" s="45">
        <f t="shared" si="333"/>
        <v>0</v>
      </c>
      <c r="AO113" s="32">
        <f t="shared" si="334"/>
        <v>0</v>
      </c>
      <c r="AP113" s="37">
        <f t="shared" si="335"/>
        <v>0</v>
      </c>
      <c r="AU113" s="45">
        <f t="shared" si="336"/>
        <v>0</v>
      </c>
      <c r="AV113" s="32">
        <f t="shared" si="337"/>
        <v>0</v>
      </c>
      <c r="AW113" s="37">
        <f t="shared" si="338"/>
        <v>0</v>
      </c>
      <c r="BE113" s="45">
        <f t="shared" si="339"/>
        <v>0</v>
      </c>
      <c r="BF113" s="32">
        <f t="shared" si="340"/>
        <v>0</v>
      </c>
      <c r="BG113" s="37">
        <f t="shared" si="341"/>
        <v>0</v>
      </c>
      <c r="BO113" s="45">
        <f t="shared" si="342"/>
        <v>0</v>
      </c>
      <c r="BP113" s="32">
        <f t="shared" si="343"/>
        <v>0</v>
      </c>
      <c r="BQ113" s="37">
        <f t="shared" si="344"/>
        <v>0</v>
      </c>
      <c r="BY113" s="45">
        <f t="shared" si="345"/>
        <v>0</v>
      </c>
      <c r="BZ113" s="32">
        <f t="shared" si="346"/>
        <v>0</v>
      </c>
      <c r="CA113" s="37">
        <f t="shared" si="347"/>
        <v>0</v>
      </c>
      <c r="CI113" s="45">
        <f t="shared" si="348"/>
        <v>0</v>
      </c>
      <c r="CJ113" s="32">
        <f t="shared" si="349"/>
        <v>0</v>
      </c>
      <c r="CK113" s="37">
        <f t="shared" si="350"/>
        <v>0</v>
      </c>
      <c r="CS113" s="45">
        <f t="shared" si="351"/>
        <v>0</v>
      </c>
      <c r="CT113" s="32">
        <f t="shared" si="352"/>
        <v>0</v>
      </c>
      <c r="CU113" s="37">
        <f t="shared" si="353"/>
        <v>0</v>
      </c>
    </row>
    <row r="114" spans="6:99" x14ac:dyDescent="0.2">
      <c r="F114" s="45">
        <f t="shared" si="325"/>
        <v>0</v>
      </c>
      <c r="G114" s="32"/>
      <c r="H114" s="32"/>
      <c r="I114" s="32"/>
      <c r="J114" s="32"/>
      <c r="K114" s="32">
        <f t="shared" si="326"/>
        <v>122144</v>
      </c>
      <c r="L114" s="37">
        <f t="shared" si="354"/>
        <v>-122144</v>
      </c>
      <c r="P114" s="45">
        <f t="shared" si="327"/>
        <v>0</v>
      </c>
      <c r="Q114" s="32"/>
      <c r="R114" s="32"/>
      <c r="S114" s="32"/>
      <c r="T114" s="32"/>
      <c r="U114" s="32">
        <f t="shared" si="328"/>
        <v>122000</v>
      </c>
      <c r="V114" s="37">
        <f t="shared" si="329"/>
        <v>-122000</v>
      </c>
      <c r="AD114" s="45">
        <f t="shared" si="330"/>
        <v>0</v>
      </c>
      <c r="AE114" s="32">
        <f t="shared" si="331"/>
        <v>0</v>
      </c>
      <c r="AF114" s="37">
        <f t="shared" si="332"/>
        <v>0</v>
      </c>
      <c r="AN114" s="45">
        <f t="shared" si="333"/>
        <v>144</v>
      </c>
      <c r="AO114" s="32">
        <f t="shared" si="334"/>
        <v>144</v>
      </c>
      <c r="AP114" s="37">
        <f t="shared" si="335"/>
        <v>0</v>
      </c>
      <c r="AU114" s="45">
        <f t="shared" si="336"/>
        <v>0</v>
      </c>
      <c r="AV114" s="32">
        <f t="shared" si="337"/>
        <v>0</v>
      </c>
      <c r="AW114" s="37">
        <f t="shared" si="338"/>
        <v>0</v>
      </c>
      <c r="BE114" s="45">
        <f t="shared" si="339"/>
        <v>0</v>
      </c>
      <c r="BF114" s="32">
        <f t="shared" si="340"/>
        <v>0</v>
      </c>
      <c r="BG114" s="37">
        <f t="shared" si="341"/>
        <v>0</v>
      </c>
      <c r="BO114" s="45">
        <f t="shared" si="342"/>
        <v>0</v>
      </c>
      <c r="BP114" s="32">
        <f t="shared" si="343"/>
        <v>0</v>
      </c>
      <c r="BQ114" s="37">
        <f t="shared" si="344"/>
        <v>0</v>
      </c>
      <c r="BY114" s="45">
        <f t="shared" si="345"/>
        <v>0</v>
      </c>
      <c r="BZ114" s="32">
        <f t="shared" si="346"/>
        <v>0</v>
      </c>
      <c r="CA114" s="37">
        <f t="shared" si="347"/>
        <v>0</v>
      </c>
      <c r="CI114" s="45">
        <f t="shared" si="348"/>
        <v>0</v>
      </c>
      <c r="CJ114" s="32">
        <f t="shared" si="349"/>
        <v>0</v>
      </c>
      <c r="CK114" s="37">
        <f t="shared" si="350"/>
        <v>0</v>
      </c>
      <c r="CS114" s="45">
        <f t="shared" si="351"/>
        <v>0</v>
      </c>
      <c r="CT114" s="32">
        <f t="shared" si="352"/>
        <v>0</v>
      </c>
      <c r="CU114" s="37">
        <f t="shared" si="353"/>
        <v>0</v>
      </c>
    </row>
    <row r="115" spans="6:99" x14ac:dyDescent="0.2">
      <c r="F115" s="45">
        <f t="shared" si="325"/>
        <v>0</v>
      </c>
      <c r="G115" s="32"/>
      <c r="H115" s="32"/>
      <c r="I115" s="32"/>
      <c r="J115" s="32"/>
      <c r="K115" s="32">
        <f t="shared" si="326"/>
        <v>2000</v>
      </c>
      <c r="L115" s="37">
        <f t="shared" si="354"/>
        <v>-2000</v>
      </c>
      <c r="P115" s="45">
        <f t="shared" si="327"/>
        <v>0</v>
      </c>
      <c r="Q115" s="32"/>
      <c r="R115" s="32"/>
      <c r="S115" s="32"/>
      <c r="T115" s="32"/>
      <c r="U115" s="32">
        <f t="shared" si="328"/>
        <v>2000</v>
      </c>
      <c r="V115" s="37">
        <f t="shared" si="329"/>
        <v>-2000</v>
      </c>
      <c r="AD115" s="45">
        <f t="shared" si="330"/>
        <v>0</v>
      </c>
      <c r="AE115" s="32">
        <f t="shared" si="331"/>
        <v>0</v>
      </c>
      <c r="AF115" s="37">
        <f t="shared" si="332"/>
        <v>0</v>
      </c>
      <c r="AN115" s="45">
        <f t="shared" si="333"/>
        <v>0</v>
      </c>
      <c r="AO115" s="32">
        <f t="shared" si="334"/>
        <v>0</v>
      </c>
      <c r="AP115" s="37">
        <f t="shared" si="335"/>
        <v>0</v>
      </c>
      <c r="AU115" s="45">
        <f t="shared" si="336"/>
        <v>0</v>
      </c>
      <c r="AV115" s="32">
        <f t="shared" si="337"/>
        <v>0</v>
      </c>
      <c r="AW115" s="37">
        <f t="shared" si="338"/>
        <v>0</v>
      </c>
      <c r="BE115" s="45">
        <f t="shared" si="339"/>
        <v>0</v>
      </c>
      <c r="BF115" s="32">
        <f t="shared" si="340"/>
        <v>0</v>
      </c>
      <c r="BG115" s="37">
        <f t="shared" si="341"/>
        <v>0</v>
      </c>
      <c r="BO115" s="45">
        <f t="shared" si="342"/>
        <v>0</v>
      </c>
      <c r="BP115" s="32">
        <f t="shared" si="343"/>
        <v>0</v>
      </c>
      <c r="BQ115" s="37">
        <f t="shared" si="344"/>
        <v>0</v>
      </c>
      <c r="BY115" s="45">
        <f t="shared" si="345"/>
        <v>0</v>
      </c>
      <c r="BZ115" s="32">
        <f t="shared" si="346"/>
        <v>0</v>
      </c>
      <c r="CA115" s="37">
        <f t="shared" si="347"/>
        <v>0</v>
      </c>
      <c r="CI115" s="45">
        <f t="shared" si="348"/>
        <v>0</v>
      </c>
      <c r="CJ115" s="32">
        <f t="shared" si="349"/>
        <v>0</v>
      </c>
      <c r="CK115" s="37">
        <f t="shared" si="350"/>
        <v>0</v>
      </c>
      <c r="CS115" s="45">
        <f t="shared" si="351"/>
        <v>0</v>
      </c>
      <c r="CT115" s="32">
        <f t="shared" si="352"/>
        <v>0</v>
      </c>
      <c r="CU115" s="37">
        <f t="shared" si="353"/>
        <v>0</v>
      </c>
    </row>
    <row r="116" spans="6:99" x14ac:dyDescent="0.2">
      <c r="F116" s="45">
        <f t="shared" si="325"/>
        <v>0</v>
      </c>
      <c r="G116" s="32"/>
      <c r="H116" s="32"/>
      <c r="I116" s="32"/>
      <c r="J116" s="32"/>
      <c r="K116" s="32">
        <f t="shared" si="326"/>
        <v>120144</v>
      </c>
      <c r="L116" s="37">
        <f t="shared" si="354"/>
        <v>-120144</v>
      </c>
      <c r="P116" s="45">
        <f t="shared" si="327"/>
        <v>0</v>
      </c>
      <c r="Q116" s="32"/>
      <c r="R116" s="32"/>
      <c r="S116" s="32"/>
      <c r="T116" s="32"/>
      <c r="U116" s="32">
        <f t="shared" si="328"/>
        <v>120000</v>
      </c>
      <c r="V116" s="37">
        <f t="shared" si="329"/>
        <v>-120000</v>
      </c>
      <c r="AD116" s="45">
        <f t="shared" si="330"/>
        <v>0</v>
      </c>
      <c r="AE116" s="32">
        <f t="shared" si="331"/>
        <v>0</v>
      </c>
      <c r="AF116" s="37">
        <f t="shared" si="332"/>
        <v>0</v>
      </c>
      <c r="AN116" s="45">
        <f t="shared" si="333"/>
        <v>144</v>
      </c>
      <c r="AO116" s="32">
        <f t="shared" si="334"/>
        <v>144</v>
      </c>
      <c r="AP116" s="37">
        <f t="shared" si="335"/>
        <v>0</v>
      </c>
      <c r="AU116" s="45">
        <f t="shared" si="336"/>
        <v>0</v>
      </c>
      <c r="AV116" s="32">
        <f t="shared" si="337"/>
        <v>0</v>
      </c>
      <c r="AW116" s="37">
        <f t="shared" si="338"/>
        <v>0</v>
      </c>
      <c r="BE116" s="45">
        <f t="shared" si="339"/>
        <v>0</v>
      </c>
      <c r="BF116" s="32">
        <f t="shared" si="340"/>
        <v>0</v>
      </c>
      <c r="BG116" s="37">
        <f t="shared" si="341"/>
        <v>0</v>
      </c>
      <c r="BO116" s="45">
        <f t="shared" si="342"/>
        <v>0</v>
      </c>
      <c r="BP116" s="32">
        <f t="shared" si="343"/>
        <v>0</v>
      </c>
      <c r="BQ116" s="37">
        <f t="shared" si="344"/>
        <v>0</v>
      </c>
      <c r="BY116" s="45">
        <f t="shared" si="345"/>
        <v>0</v>
      </c>
      <c r="BZ116" s="32">
        <f t="shared" si="346"/>
        <v>0</v>
      </c>
      <c r="CA116" s="37">
        <f t="shared" si="347"/>
        <v>0</v>
      </c>
      <c r="CI116" s="45">
        <f t="shared" si="348"/>
        <v>0</v>
      </c>
      <c r="CJ116" s="32">
        <f t="shared" si="349"/>
        <v>0</v>
      </c>
      <c r="CK116" s="37">
        <f t="shared" si="350"/>
        <v>0</v>
      </c>
      <c r="CS116" s="45">
        <f t="shared" si="351"/>
        <v>0</v>
      </c>
      <c r="CT116" s="32">
        <f t="shared" si="352"/>
        <v>0</v>
      </c>
      <c r="CU116" s="37">
        <f t="shared" si="353"/>
        <v>0</v>
      </c>
    </row>
    <row r="117" spans="6:99" x14ac:dyDescent="0.2">
      <c r="F117" s="45">
        <f t="shared" si="325"/>
        <v>0</v>
      </c>
      <c r="G117" s="32"/>
      <c r="H117" s="32"/>
      <c r="I117" s="32"/>
      <c r="J117" s="32"/>
      <c r="K117" s="32">
        <f t="shared" si="326"/>
        <v>421344</v>
      </c>
      <c r="L117" s="37">
        <f t="shared" si="354"/>
        <v>-421344</v>
      </c>
      <c r="P117" s="45">
        <f t="shared" si="327"/>
        <v>0</v>
      </c>
      <c r="Q117" s="32"/>
      <c r="R117" s="32"/>
      <c r="S117" s="32"/>
      <c r="T117" s="32"/>
      <c r="U117" s="32">
        <f t="shared" si="328"/>
        <v>419400</v>
      </c>
      <c r="V117" s="37">
        <f t="shared" si="329"/>
        <v>-419400</v>
      </c>
      <c r="AD117" s="45">
        <f t="shared" si="330"/>
        <v>1800</v>
      </c>
      <c r="AE117" s="32">
        <f t="shared" si="331"/>
        <v>1800</v>
      </c>
      <c r="AF117" s="37">
        <f t="shared" si="332"/>
        <v>0</v>
      </c>
      <c r="AN117" s="45">
        <f t="shared" si="333"/>
        <v>144</v>
      </c>
      <c r="AO117" s="32">
        <f t="shared" si="334"/>
        <v>144</v>
      </c>
      <c r="AP117" s="37">
        <f t="shared" si="335"/>
        <v>0</v>
      </c>
      <c r="AU117" s="45">
        <f t="shared" si="336"/>
        <v>0</v>
      </c>
      <c r="AV117" s="32">
        <f t="shared" si="337"/>
        <v>0</v>
      </c>
      <c r="AW117" s="37">
        <f t="shared" si="338"/>
        <v>0</v>
      </c>
      <c r="BE117" s="45">
        <f t="shared" si="339"/>
        <v>0</v>
      </c>
      <c r="BF117" s="32">
        <f t="shared" si="340"/>
        <v>0</v>
      </c>
      <c r="BG117" s="37">
        <f t="shared" si="341"/>
        <v>0</v>
      </c>
      <c r="BO117" s="45">
        <f t="shared" si="342"/>
        <v>0</v>
      </c>
      <c r="BP117" s="32">
        <f t="shared" si="343"/>
        <v>0</v>
      </c>
      <c r="BQ117" s="37">
        <f t="shared" si="344"/>
        <v>0</v>
      </c>
      <c r="BY117" s="45">
        <f t="shared" si="345"/>
        <v>0</v>
      </c>
      <c r="BZ117" s="32">
        <f t="shared" si="346"/>
        <v>0</v>
      </c>
      <c r="CA117" s="37">
        <f t="shared" si="347"/>
        <v>0</v>
      </c>
      <c r="CI117" s="45">
        <f t="shared" si="348"/>
        <v>0</v>
      </c>
      <c r="CJ117" s="32">
        <f t="shared" si="349"/>
        <v>0</v>
      </c>
      <c r="CK117" s="37">
        <f t="shared" si="350"/>
        <v>0</v>
      </c>
      <c r="CS117" s="45">
        <f t="shared" si="351"/>
        <v>0</v>
      </c>
      <c r="CT117" s="32">
        <f t="shared" si="352"/>
        <v>0</v>
      </c>
      <c r="CU117" s="37">
        <f t="shared" si="353"/>
        <v>0</v>
      </c>
    </row>
    <row r="118" spans="6:99" x14ac:dyDescent="0.2">
      <c r="F118" s="45">
        <f t="shared" si="325"/>
        <v>0</v>
      </c>
      <c r="G118" s="32"/>
      <c r="H118" s="32"/>
      <c r="I118" s="32"/>
      <c r="J118" s="32"/>
      <c r="K118" s="32">
        <f t="shared" si="326"/>
        <v>45618606</v>
      </c>
      <c r="L118" s="37">
        <f t="shared" si="354"/>
        <v>-45618606</v>
      </c>
      <c r="P118" s="45">
        <f t="shared" si="327"/>
        <v>0</v>
      </c>
      <c r="Q118" s="32"/>
      <c r="R118" s="32"/>
      <c r="S118" s="32"/>
      <c r="T118" s="32"/>
      <c r="U118" s="32">
        <f t="shared" si="328"/>
        <v>39108506</v>
      </c>
      <c r="V118" s="37">
        <f t="shared" si="329"/>
        <v>-39108506</v>
      </c>
      <c r="AD118" s="45">
        <f t="shared" si="330"/>
        <v>1011421</v>
      </c>
      <c r="AE118" s="32">
        <f t="shared" si="331"/>
        <v>1011421</v>
      </c>
      <c r="AF118" s="37">
        <f t="shared" si="332"/>
        <v>0</v>
      </c>
      <c r="AN118" s="45">
        <f t="shared" si="333"/>
        <v>4765604</v>
      </c>
      <c r="AO118" s="32">
        <f t="shared" si="334"/>
        <v>4765604</v>
      </c>
      <c r="AP118" s="37">
        <f t="shared" si="335"/>
        <v>0</v>
      </c>
      <c r="AU118" s="45">
        <f t="shared" si="336"/>
        <v>0</v>
      </c>
      <c r="AV118" s="32">
        <f t="shared" si="337"/>
        <v>0</v>
      </c>
      <c r="AW118" s="37">
        <f t="shared" si="338"/>
        <v>0</v>
      </c>
      <c r="BE118" s="45">
        <f t="shared" si="339"/>
        <v>15000</v>
      </c>
      <c r="BF118" s="32">
        <f t="shared" si="340"/>
        <v>15000</v>
      </c>
      <c r="BG118" s="37">
        <f t="shared" si="341"/>
        <v>0</v>
      </c>
      <c r="BO118" s="45">
        <f t="shared" si="342"/>
        <v>413501</v>
      </c>
      <c r="BP118" s="32">
        <f t="shared" si="343"/>
        <v>413501</v>
      </c>
      <c r="BQ118" s="37">
        <f t="shared" si="344"/>
        <v>0</v>
      </c>
      <c r="BY118" s="45">
        <f t="shared" si="345"/>
        <v>222563</v>
      </c>
      <c r="BZ118" s="32">
        <f t="shared" si="346"/>
        <v>222563</v>
      </c>
      <c r="CA118" s="37">
        <f t="shared" si="347"/>
        <v>0</v>
      </c>
      <c r="CI118" s="45">
        <f t="shared" si="348"/>
        <v>0</v>
      </c>
      <c r="CJ118" s="32">
        <f t="shared" si="349"/>
        <v>0</v>
      </c>
      <c r="CK118" s="37">
        <f t="shared" si="350"/>
        <v>0</v>
      </c>
      <c r="CS118" s="45">
        <f t="shared" si="351"/>
        <v>190938</v>
      </c>
      <c r="CT118" s="32">
        <f t="shared" si="352"/>
        <v>190938</v>
      </c>
      <c r="CU118" s="37">
        <f t="shared" si="353"/>
        <v>0</v>
      </c>
    </row>
    <row r="119" spans="6:99" x14ac:dyDescent="0.2">
      <c r="F119" s="45">
        <f t="shared" si="325"/>
        <v>0</v>
      </c>
      <c r="G119" s="32"/>
      <c r="H119" s="32"/>
      <c r="I119" s="32"/>
      <c r="J119" s="32"/>
      <c r="K119" s="32">
        <f t="shared" si="326"/>
        <v>0</v>
      </c>
      <c r="L119" s="37">
        <f t="shared" si="354"/>
        <v>0</v>
      </c>
      <c r="P119" s="45">
        <f t="shared" si="327"/>
        <v>0</v>
      </c>
      <c r="Q119" s="32"/>
      <c r="R119" s="32"/>
      <c r="S119" s="32"/>
      <c r="T119" s="32"/>
      <c r="U119" s="32">
        <f t="shared" si="328"/>
        <v>0</v>
      </c>
      <c r="V119" s="37">
        <f t="shared" si="329"/>
        <v>0</v>
      </c>
      <c r="AD119" s="45">
        <f t="shared" si="330"/>
        <v>0</v>
      </c>
      <c r="AE119" s="32">
        <f t="shared" si="331"/>
        <v>0</v>
      </c>
      <c r="AF119" s="37">
        <f t="shared" si="332"/>
        <v>0</v>
      </c>
      <c r="AN119" s="45">
        <f t="shared" si="333"/>
        <v>0</v>
      </c>
      <c r="AO119" s="32">
        <f t="shared" si="334"/>
        <v>0</v>
      </c>
      <c r="AP119" s="37">
        <f t="shared" si="335"/>
        <v>0</v>
      </c>
      <c r="AU119" s="45">
        <f t="shared" si="336"/>
        <v>0</v>
      </c>
      <c r="AV119" s="32">
        <f t="shared" si="337"/>
        <v>0</v>
      </c>
      <c r="AW119" s="37">
        <f t="shared" si="338"/>
        <v>0</v>
      </c>
      <c r="BE119" s="45">
        <f t="shared" si="339"/>
        <v>0</v>
      </c>
      <c r="BF119" s="32">
        <f t="shared" si="340"/>
        <v>0</v>
      </c>
      <c r="BG119" s="37">
        <f t="shared" si="341"/>
        <v>0</v>
      </c>
      <c r="BO119" s="45">
        <f t="shared" si="342"/>
        <v>0</v>
      </c>
      <c r="BP119" s="32">
        <f t="shared" si="343"/>
        <v>0</v>
      </c>
      <c r="BQ119" s="37">
        <f t="shared" si="344"/>
        <v>0</v>
      </c>
      <c r="BY119" s="45">
        <f t="shared" si="345"/>
        <v>0</v>
      </c>
      <c r="BZ119" s="32">
        <f t="shared" si="346"/>
        <v>0</v>
      </c>
      <c r="CA119" s="37">
        <f t="shared" si="347"/>
        <v>0</v>
      </c>
      <c r="CI119" s="45">
        <f t="shared" si="348"/>
        <v>0</v>
      </c>
      <c r="CJ119" s="32">
        <f t="shared" si="349"/>
        <v>0</v>
      </c>
      <c r="CK119" s="37">
        <f t="shared" si="350"/>
        <v>0</v>
      </c>
      <c r="CS119" s="45">
        <f t="shared" si="351"/>
        <v>0</v>
      </c>
      <c r="CT119" s="32">
        <f t="shared" si="352"/>
        <v>0</v>
      </c>
      <c r="CU119" s="37">
        <f t="shared" si="353"/>
        <v>0</v>
      </c>
    </row>
    <row r="120" spans="6:99" x14ac:dyDescent="0.2">
      <c r="F120" s="45">
        <f t="shared" si="325"/>
        <v>0</v>
      </c>
      <c r="G120" s="32"/>
      <c r="H120" s="32"/>
      <c r="I120" s="32"/>
      <c r="J120" s="32"/>
      <c r="K120" s="32">
        <f t="shared" si="326"/>
        <v>2000000</v>
      </c>
      <c r="L120" s="37">
        <f t="shared" si="354"/>
        <v>-2000000</v>
      </c>
      <c r="P120" s="45">
        <f t="shared" si="327"/>
        <v>0</v>
      </c>
      <c r="Q120" s="32"/>
      <c r="R120" s="32"/>
      <c r="S120" s="32"/>
      <c r="T120" s="32"/>
      <c r="U120" s="32">
        <f t="shared" si="328"/>
        <v>2000000</v>
      </c>
      <c r="V120" s="37">
        <f t="shared" si="329"/>
        <v>-2000000</v>
      </c>
      <c r="AD120" s="45">
        <f t="shared" si="330"/>
        <v>0</v>
      </c>
      <c r="AE120" s="32">
        <f t="shared" si="331"/>
        <v>0</v>
      </c>
      <c r="AF120" s="37">
        <f t="shared" si="332"/>
        <v>0</v>
      </c>
      <c r="AN120" s="45">
        <f t="shared" si="333"/>
        <v>0</v>
      </c>
      <c r="AO120" s="32">
        <f t="shared" si="334"/>
        <v>0</v>
      </c>
      <c r="AP120" s="37">
        <f t="shared" si="335"/>
        <v>0</v>
      </c>
      <c r="AU120" s="45">
        <f t="shared" si="336"/>
        <v>0</v>
      </c>
      <c r="AV120" s="32">
        <f t="shared" si="337"/>
        <v>0</v>
      </c>
      <c r="AW120" s="37">
        <f t="shared" si="338"/>
        <v>0</v>
      </c>
      <c r="BE120" s="45">
        <f t="shared" si="339"/>
        <v>0</v>
      </c>
      <c r="BF120" s="32">
        <f t="shared" si="340"/>
        <v>0</v>
      </c>
      <c r="BG120" s="37">
        <f t="shared" si="341"/>
        <v>0</v>
      </c>
      <c r="BO120" s="45">
        <f t="shared" si="342"/>
        <v>0</v>
      </c>
      <c r="BP120" s="32">
        <f t="shared" si="343"/>
        <v>0</v>
      </c>
      <c r="BQ120" s="37">
        <f t="shared" si="344"/>
        <v>0</v>
      </c>
      <c r="BY120" s="45">
        <f t="shared" si="345"/>
        <v>0</v>
      </c>
      <c r="BZ120" s="32">
        <f t="shared" si="346"/>
        <v>0</v>
      </c>
      <c r="CA120" s="37">
        <f t="shared" si="347"/>
        <v>0</v>
      </c>
      <c r="CI120" s="45">
        <f t="shared" si="348"/>
        <v>0</v>
      </c>
      <c r="CJ120" s="32">
        <f t="shared" si="349"/>
        <v>0</v>
      </c>
      <c r="CK120" s="37">
        <f t="shared" si="350"/>
        <v>0</v>
      </c>
      <c r="CS120" s="45">
        <f t="shared" si="351"/>
        <v>0</v>
      </c>
      <c r="CT120" s="32">
        <f t="shared" si="352"/>
        <v>0</v>
      </c>
      <c r="CU120" s="37">
        <f t="shared" si="353"/>
        <v>0</v>
      </c>
    </row>
    <row r="121" spans="6:99" x14ac:dyDescent="0.2">
      <c r="F121" s="45">
        <f t="shared" si="325"/>
        <v>0</v>
      </c>
      <c r="G121" s="32"/>
      <c r="H121" s="32"/>
      <c r="I121" s="32"/>
      <c r="J121" s="32"/>
      <c r="K121" s="32">
        <f t="shared" si="326"/>
        <v>0</v>
      </c>
      <c r="L121" s="37">
        <f t="shared" si="354"/>
        <v>0</v>
      </c>
      <c r="P121" s="45">
        <f t="shared" si="327"/>
        <v>0</v>
      </c>
      <c r="Q121" s="32"/>
      <c r="R121" s="32"/>
      <c r="S121" s="32"/>
      <c r="T121" s="32"/>
      <c r="U121" s="32">
        <f t="shared" si="328"/>
        <v>0</v>
      </c>
      <c r="V121" s="37">
        <f t="shared" si="329"/>
        <v>0</v>
      </c>
      <c r="AD121" s="45">
        <f t="shared" si="330"/>
        <v>0</v>
      </c>
      <c r="AE121" s="32">
        <f t="shared" si="331"/>
        <v>0</v>
      </c>
      <c r="AF121" s="37">
        <f t="shared" si="332"/>
        <v>0</v>
      </c>
      <c r="AN121" s="45">
        <f t="shared" si="333"/>
        <v>0</v>
      </c>
      <c r="AO121" s="32">
        <f t="shared" si="334"/>
        <v>0</v>
      </c>
      <c r="AP121" s="37">
        <f t="shared" si="335"/>
        <v>0</v>
      </c>
      <c r="AU121" s="45">
        <f t="shared" si="336"/>
        <v>0</v>
      </c>
      <c r="AV121" s="32">
        <f t="shared" si="337"/>
        <v>0</v>
      </c>
      <c r="AW121" s="37">
        <f t="shared" si="338"/>
        <v>0</v>
      </c>
      <c r="BE121" s="45">
        <f t="shared" si="339"/>
        <v>0</v>
      </c>
      <c r="BF121" s="32">
        <f t="shared" si="340"/>
        <v>0</v>
      </c>
      <c r="BG121" s="37">
        <f t="shared" si="341"/>
        <v>0</v>
      </c>
      <c r="BO121" s="45">
        <f t="shared" si="342"/>
        <v>0</v>
      </c>
      <c r="BP121" s="32">
        <f t="shared" si="343"/>
        <v>0</v>
      </c>
      <c r="BQ121" s="37">
        <f t="shared" si="344"/>
        <v>0</v>
      </c>
      <c r="BY121" s="45">
        <f t="shared" si="345"/>
        <v>0</v>
      </c>
      <c r="BZ121" s="32">
        <f t="shared" si="346"/>
        <v>0</v>
      </c>
      <c r="CA121" s="37">
        <f t="shared" si="347"/>
        <v>0</v>
      </c>
      <c r="CI121" s="45">
        <f t="shared" si="348"/>
        <v>0</v>
      </c>
      <c r="CJ121" s="32">
        <f t="shared" si="349"/>
        <v>0</v>
      </c>
      <c r="CK121" s="37">
        <f t="shared" si="350"/>
        <v>0</v>
      </c>
      <c r="CS121" s="45">
        <f t="shared" si="351"/>
        <v>0</v>
      </c>
      <c r="CT121" s="32">
        <f t="shared" si="352"/>
        <v>0</v>
      </c>
      <c r="CU121" s="37">
        <f t="shared" si="353"/>
        <v>0</v>
      </c>
    </row>
    <row r="122" spans="6:99" x14ac:dyDescent="0.2">
      <c r="F122" s="45">
        <f t="shared" si="325"/>
        <v>0</v>
      </c>
      <c r="G122" s="32"/>
      <c r="H122" s="32"/>
      <c r="I122" s="32"/>
      <c r="J122" s="32"/>
      <c r="K122" s="32">
        <f t="shared" si="326"/>
        <v>0</v>
      </c>
      <c r="L122" s="37">
        <f t="shared" si="354"/>
        <v>0</v>
      </c>
      <c r="P122" s="45">
        <f t="shared" si="327"/>
        <v>0</v>
      </c>
      <c r="Q122" s="32"/>
      <c r="R122" s="32"/>
      <c r="S122" s="32"/>
      <c r="T122" s="32"/>
      <c r="U122" s="32">
        <f t="shared" si="328"/>
        <v>0</v>
      </c>
      <c r="V122" s="37">
        <f t="shared" si="329"/>
        <v>0</v>
      </c>
      <c r="AD122" s="45">
        <f t="shared" si="330"/>
        <v>0</v>
      </c>
      <c r="AE122" s="32">
        <f t="shared" si="331"/>
        <v>0</v>
      </c>
      <c r="AF122" s="37">
        <f t="shared" si="332"/>
        <v>0</v>
      </c>
      <c r="AN122" s="45">
        <f t="shared" si="333"/>
        <v>0</v>
      </c>
      <c r="AO122" s="32">
        <f t="shared" si="334"/>
        <v>0</v>
      </c>
      <c r="AP122" s="37">
        <f t="shared" si="335"/>
        <v>0</v>
      </c>
      <c r="AU122" s="45">
        <f t="shared" si="336"/>
        <v>0</v>
      </c>
      <c r="AV122" s="32">
        <f t="shared" si="337"/>
        <v>0</v>
      </c>
      <c r="AW122" s="37">
        <f t="shared" si="338"/>
        <v>0</v>
      </c>
      <c r="BE122" s="45">
        <f t="shared" si="339"/>
        <v>0</v>
      </c>
      <c r="BF122" s="32">
        <f t="shared" si="340"/>
        <v>0</v>
      </c>
      <c r="BG122" s="37">
        <f t="shared" si="341"/>
        <v>0</v>
      </c>
      <c r="BO122" s="45">
        <f t="shared" si="342"/>
        <v>0</v>
      </c>
      <c r="BP122" s="32">
        <f t="shared" si="343"/>
        <v>0</v>
      </c>
      <c r="BQ122" s="37">
        <f t="shared" si="344"/>
        <v>0</v>
      </c>
      <c r="BY122" s="45">
        <f t="shared" si="345"/>
        <v>0</v>
      </c>
      <c r="BZ122" s="32">
        <f t="shared" si="346"/>
        <v>0</v>
      </c>
      <c r="CA122" s="37">
        <f t="shared" si="347"/>
        <v>0</v>
      </c>
      <c r="CI122" s="45">
        <f t="shared" si="348"/>
        <v>0</v>
      </c>
      <c r="CJ122" s="32">
        <f t="shared" si="349"/>
        <v>0</v>
      </c>
      <c r="CK122" s="37">
        <f t="shared" si="350"/>
        <v>0</v>
      </c>
      <c r="CS122" s="45">
        <f t="shared" si="351"/>
        <v>0</v>
      </c>
      <c r="CT122" s="32">
        <f t="shared" si="352"/>
        <v>0</v>
      </c>
      <c r="CU122" s="37">
        <f t="shared" si="353"/>
        <v>0</v>
      </c>
    </row>
    <row r="123" spans="6:99" x14ac:dyDescent="0.2">
      <c r="F123" s="45">
        <f t="shared" si="325"/>
        <v>0</v>
      </c>
      <c r="G123" s="32"/>
      <c r="H123" s="32"/>
      <c r="I123" s="32"/>
      <c r="J123" s="32"/>
      <c r="K123" s="32">
        <f t="shared" si="326"/>
        <v>10850920</v>
      </c>
      <c r="L123" s="37">
        <f t="shared" si="354"/>
        <v>-10850920</v>
      </c>
      <c r="P123" s="45">
        <f t="shared" si="327"/>
        <v>0</v>
      </c>
      <c r="Q123" s="32"/>
      <c r="R123" s="32"/>
      <c r="S123" s="32"/>
      <c r="T123" s="32"/>
      <c r="U123" s="32">
        <f t="shared" si="328"/>
        <v>10829726</v>
      </c>
      <c r="V123" s="37">
        <f t="shared" si="329"/>
        <v>-10829726</v>
      </c>
      <c r="AD123" s="45">
        <f t="shared" si="330"/>
        <v>13693</v>
      </c>
      <c r="AE123" s="32">
        <f t="shared" si="331"/>
        <v>13693</v>
      </c>
      <c r="AF123" s="37">
        <f t="shared" si="332"/>
        <v>0</v>
      </c>
      <c r="AN123" s="45">
        <f t="shared" si="333"/>
        <v>605</v>
      </c>
      <c r="AO123" s="32">
        <f t="shared" si="334"/>
        <v>605</v>
      </c>
      <c r="AP123" s="37">
        <f t="shared" si="335"/>
        <v>0</v>
      </c>
      <c r="AU123" s="45">
        <f t="shared" si="336"/>
        <v>0</v>
      </c>
      <c r="AV123" s="32">
        <f t="shared" si="337"/>
        <v>0</v>
      </c>
      <c r="AW123" s="37">
        <f t="shared" si="338"/>
        <v>0</v>
      </c>
      <c r="BE123" s="45">
        <f t="shared" si="339"/>
        <v>284</v>
      </c>
      <c r="BF123" s="32">
        <f t="shared" si="340"/>
        <v>284</v>
      </c>
      <c r="BG123" s="37">
        <f t="shared" si="341"/>
        <v>0</v>
      </c>
      <c r="BO123" s="45">
        <f t="shared" si="342"/>
        <v>4567</v>
      </c>
      <c r="BP123" s="32">
        <f t="shared" si="343"/>
        <v>4567</v>
      </c>
      <c r="BQ123" s="37">
        <f t="shared" si="344"/>
        <v>0</v>
      </c>
      <c r="BY123" s="45">
        <f t="shared" si="345"/>
        <v>1977</v>
      </c>
      <c r="BZ123" s="32">
        <f t="shared" si="346"/>
        <v>1977</v>
      </c>
      <c r="CA123" s="37">
        <f t="shared" si="347"/>
        <v>0</v>
      </c>
      <c r="CI123" s="45">
        <f t="shared" si="348"/>
        <v>1934</v>
      </c>
      <c r="CJ123" s="32">
        <f t="shared" si="349"/>
        <v>1934</v>
      </c>
      <c r="CK123" s="37">
        <f t="shared" si="350"/>
        <v>0</v>
      </c>
      <c r="CS123" s="45">
        <f t="shared" si="351"/>
        <v>656</v>
      </c>
      <c r="CT123" s="32">
        <f t="shared" si="352"/>
        <v>656</v>
      </c>
      <c r="CU123" s="37">
        <f t="shared" si="353"/>
        <v>0</v>
      </c>
    </row>
    <row r="124" spans="6:99" x14ac:dyDescent="0.2">
      <c r="F124" s="45">
        <f t="shared" si="325"/>
        <v>0</v>
      </c>
      <c r="G124" s="32"/>
      <c r="H124" s="32"/>
      <c r="I124" s="32"/>
      <c r="J124" s="32"/>
      <c r="K124" s="32">
        <f t="shared" si="326"/>
        <v>1979985</v>
      </c>
      <c r="L124" s="37">
        <f t="shared" si="354"/>
        <v>-1979985</v>
      </c>
      <c r="P124" s="45">
        <f t="shared" si="327"/>
        <v>0</v>
      </c>
      <c r="Q124" s="32"/>
      <c r="R124" s="32"/>
      <c r="S124" s="32"/>
      <c r="T124" s="32"/>
      <c r="U124" s="32">
        <f t="shared" si="328"/>
        <v>1979985</v>
      </c>
      <c r="V124" s="37">
        <f t="shared" si="329"/>
        <v>-1979985</v>
      </c>
      <c r="AD124" s="45">
        <f t="shared" si="330"/>
        <v>0</v>
      </c>
      <c r="AE124" s="32">
        <f t="shared" si="331"/>
        <v>0</v>
      </c>
      <c r="AF124" s="37">
        <f t="shared" si="332"/>
        <v>0</v>
      </c>
      <c r="AN124" s="45">
        <f t="shared" si="333"/>
        <v>0</v>
      </c>
      <c r="AO124" s="32">
        <f t="shared" si="334"/>
        <v>0</v>
      </c>
      <c r="AP124" s="37">
        <f t="shared" si="335"/>
        <v>0</v>
      </c>
      <c r="AU124" s="45">
        <f t="shared" si="336"/>
        <v>0</v>
      </c>
      <c r="AV124" s="32">
        <f t="shared" si="337"/>
        <v>0</v>
      </c>
      <c r="AW124" s="37">
        <f t="shared" si="338"/>
        <v>0</v>
      </c>
      <c r="BE124" s="45">
        <f t="shared" si="339"/>
        <v>0</v>
      </c>
      <c r="BF124" s="32">
        <f t="shared" si="340"/>
        <v>0</v>
      </c>
      <c r="BG124" s="37">
        <f t="shared" si="341"/>
        <v>0</v>
      </c>
      <c r="BO124" s="45">
        <f t="shared" si="342"/>
        <v>0</v>
      </c>
      <c r="BP124" s="32">
        <f t="shared" si="343"/>
        <v>0</v>
      </c>
      <c r="BQ124" s="37">
        <f t="shared" si="344"/>
        <v>0</v>
      </c>
      <c r="BY124" s="45">
        <f t="shared" si="345"/>
        <v>0</v>
      </c>
      <c r="BZ124" s="32">
        <f t="shared" si="346"/>
        <v>0</v>
      </c>
      <c r="CA124" s="37">
        <f t="shared" si="347"/>
        <v>0</v>
      </c>
      <c r="CI124" s="45">
        <f t="shared" si="348"/>
        <v>0</v>
      </c>
      <c r="CJ124" s="32">
        <f t="shared" si="349"/>
        <v>0</v>
      </c>
      <c r="CK124" s="37">
        <f t="shared" si="350"/>
        <v>0</v>
      </c>
      <c r="CS124" s="45">
        <f t="shared" si="351"/>
        <v>0</v>
      </c>
      <c r="CT124" s="32">
        <f t="shared" si="352"/>
        <v>0</v>
      </c>
      <c r="CU124" s="37">
        <f t="shared" si="353"/>
        <v>0</v>
      </c>
    </row>
    <row r="125" spans="6:99" x14ac:dyDescent="0.2">
      <c r="F125" s="45">
        <f t="shared" si="325"/>
        <v>0</v>
      </c>
      <c r="G125" s="32"/>
      <c r="H125" s="32"/>
      <c r="I125" s="32"/>
      <c r="J125" s="32"/>
      <c r="K125" s="32">
        <f t="shared" si="326"/>
        <v>21586284</v>
      </c>
      <c r="L125" s="37">
        <f t="shared" si="354"/>
        <v>-21586284</v>
      </c>
      <c r="P125" s="45">
        <f t="shared" si="327"/>
        <v>0</v>
      </c>
      <c r="Q125" s="32"/>
      <c r="R125" s="32"/>
      <c r="S125" s="32"/>
      <c r="T125" s="32"/>
      <c r="U125" s="32">
        <f t="shared" si="328"/>
        <v>0</v>
      </c>
      <c r="V125" s="37">
        <f t="shared" si="329"/>
        <v>0</v>
      </c>
      <c r="AD125" s="45">
        <f t="shared" si="330"/>
        <v>6776305</v>
      </c>
      <c r="AE125" s="32">
        <f t="shared" si="331"/>
        <v>6776305</v>
      </c>
      <c r="AF125" s="37">
        <f t="shared" si="332"/>
        <v>0</v>
      </c>
      <c r="AN125" s="45">
        <f t="shared" si="333"/>
        <v>2563219</v>
      </c>
      <c r="AO125" s="32">
        <f t="shared" si="334"/>
        <v>2563219</v>
      </c>
      <c r="AP125" s="37">
        <f t="shared" si="335"/>
        <v>0</v>
      </c>
      <c r="AU125" s="45">
        <f t="shared" si="336"/>
        <v>0</v>
      </c>
      <c r="AV125" s="32">
        <f t="shared" si="337"/>
        <v>0</v>
      </c>
      <c r="AW125" s="37">
        <f t="shared" si="338"/>
        <v>0</v>
      </c>
      <c r="BE125" s="45">
        <f t="shared" si="339"/>
        <v>860903</v>
      </c>
      <c r="BF125" s="32">
        <f t="shared" si="340"/>
        <v>860903</v>
      </c>
      <c r="BG125" s="37">
        <f t="shared" si="341"/>
        <v>0</v>
      </c>
      <c r="BO125" s="45">
        <f t="shared" si="342"/>
        <v>5398173</v>
      </c>
      <c r="BP125" s="32">
        <f t="shared" si="343"/>
        <v>5398173</v>
      </c>
      <c r="BQ125" s="37">
        <f t="shared" si="344"/>
        <v>0</v>
      </c>
      <c r="BY125" s="45">
        <f t="shared" si="345"/>
        <v>3416090</v>
      </c>
      <c r="BZ125" s="32">
        <f t="shared" si="346"/>
        <v>3416090</v>
      </c>
      <c r="CA125" s="37">
        <f t="shared" si="347"/>
        <v>0</v>
      </c>
      <c r="CI125" s="45">
        <f t="shared" si="348"/>
        <v>776763</v>
      </c>
      <c r="CJ125" s="32">
        <f t="shared" si="349"/>
        <v>776763</v>
      </c>
      <c r="CK125" s="37">
        <f t="shared" si="350"/>
        <v>0</v>
      </c>
      <c r="CS125" s="45">
        <f t="shared" si="351"/>
        <v>1205320</v>
      </c>
      <c r="CT125" s="32">
        <f t="shared" si="352"/>
        <v>1205320</v>
      </c>
      <c r="CU125" s="37">
        <f t="shared" si="353"/>
        <v>0</v>
      </c>
    </row>
    <row r="126" spans="6:99" x14ac:dyDescent="0.2">
      <c r="F126" s="45">
        <f t="shared" si="325"/>
        <v>0</v>
      </c>
      <c r="G126" s="32"/>
      <c r="H126" s="32"/>
      <c r="I126" s="32"/>
      <c r="J126" s="32"/>
      <c r="K126" s="32">
        <f t="shared" si="326"/>
        <v>14830905</v>
      </c>
      <c r="L126" s="37">
        <f t="shared" si="354"/>
        <v>-14830905</v>
      </c>
      <c r="P126" s="45">
        <f t="shared" si="327"/>
        <v>0</v>
      </c>
      <c r="Q126" s="32"/>
      <c r="R126" s="32"/>
      <c r="S126" s="32"/>
      <c r="T126" s="32"/>
      <c r="U126" s="32">
        <f t="shared" si="328"/>
        <v>14809711</v>
      </c>
      <c r="V126" s="37">
        <f t="shared" si="329"/>
        <v>-14809711</v>
      </c>
      <c r="AD126" s="45">
        <f t="shared" si="330"/>
        <v>6789998</v>
      </c>
      <c r="AE126" s="32">
        <f t="shared" si="331"/>
        <v>6789998</v>
      </c>
      <c r="AF126" s="37">
        <f t="shared" si="332"/>
        <v>0</v>
      </c>
      <c r="AN126" s="45">
        <f t="shared" si="333"/>
        <v>2563824</v>
      </c>
      <c r="AO126" s="32">
        <f t="shared" si="334"/>
        <v>2563824</v>
      </c>
      <c r="AP126" s="37">
        <f t="shared" si="335"/>
        <v>0</v>
      </c>
      <c r="AU126" s="45">
        <f t="shared" si="336"/>
        <v>0</v>
      </c>
      <c r="AV126" s="32">
        <f t="shared" si="337"/>
        <v>0</v>
      </c>
      <c r="AW126" s="37">
        <f t="shared" si="338"/>
        <v>0</v>
      </c>
      <c r="BE126" s="45">
        <f t="shared" si="339"/>
        <v>861187</v>
      </c>
      <c r="BF126" s="32">
        <f t="shared" si="340"/>
        <v>861187</v>
      </c>
      <c r="BG126" s="37">
        <f t="shared" si="341"/>
        <v>0</v>
      </c>
      <c r="BO126" s="45">
        <f t="shared" si="342"/>
        <v>5402740</v>
      </c>
      <c r="BP126" s="32">
        <f t="shared" si="343"/>
        <v>5402740</v>
      </c>
      <c r="BQ126" s="37">
        <f t="shared" si="344"/>
        <v>0</v>
      </c>
      <c r="BY126" s="45">
        <f t="shared" si="345"/>
        <v>3418067</v>
      </c>
      <c r="BZ126" s="32">
        <f t="shared" si="346"/>
        <v>3418067</v>
      </c>
      <c r="CA126" s="37">
        <f t="shared" si="347"/>
        <v>0</v>
      </c>
      <c r="CI126" s="45">
        <f t="shared" si="348"/>
        <v>778697</v>
      </c>
      <c r="CJ126" s="32">
        <f t="shared" si="349"/>
        <v>778697</v>
      </c>
      <c r="CK126" s="37">
        <f t="shared" si="350"/>
        <v>0</v>
      </c>
      <c r="CS126" s="45">
        <f t="shared" si="351"/>
        <v>1205976</v>
      </c>
      <c r="CT126" s="32">
        <f t="shared" si="352"/>
        <v>1205976</v>
      </c>
      <c r="CU126" s="37">
        <f t="shared" si="353"/>
        <v>0</v>
      </c>
    </row>
    <row r="127" spans="6:99" ht="12" thickBot="1" x14ac:dyDescent="0.25">
      <c r="F127" s="46">
        <f t="shared" si="325"/>
        <v>0</v>
      </c>
      <c r="G127" s="47"/>
      <c r="H127" s="47"/>
      <c r="I127" s="47"/>
      <c r="J127" s="47"/>
      <c r="K127" s="47">
        <f t="shared" si="326"/>
        <v>60449511</v>
      </c>
      <c r="L127" s="48">
        <f t="shared" si="354"/>
        <v>-60449511</v>
      </c>
      <c r="P127" s="46">
        <f t="shared" si="327"/>
        <v>0</v>
      </c>
      <c r="Q127" s="47"/>
      <c r="R127" s="47"/>
      <c r="S127" s="47"/>
      <c r="T127" s="47"/>
      <c r="U127" s="47">
        <f t="shared" si="328"/>
        <v>53918217</v>
      </c>
      <c r="V127" s="48">
        <f t="shared" si="329"/>
        <v>-53918217</v>
      </c>
      <c r="AD127" s="46">
        <f t="shared" si="330"/>
        <v>7801419</v>
      </c>
      <c r="AE127" s="47">
        <f t="shared" si="331"/>
        <v>7801419</v>
      </c>
      <c r="AF127" s="48">
        <f t="shared" si="332"/>
        <v>0</v>
      </c>
      <c r="AN127" s="46">
        <f t="shared" si="333"/>
        <v>7329428</v>
      </c>
      <c r="AO127" s="47">
        <f t="shared" si="334"/>
        <v>7329428</v>
      </c>
      <c r="AP127" s="48">
        <f t="shared" si="335"/>
        <v>0</v>
      </c>
      <c r="AU127" s="46">
        <f t="shared" si="336"/>
        <v>0</v>
      </c>
      <c r="AV127" s="47">
        <f t="shared" si="337"/>
        <v>0</v>
      </c>
      <c r="AW127" s="48">
        <f t="shared" si="338"/>
        <v>0</v>
      </c>
      <c r="BE127" s="46">
        <f t="shared" si="339"/>
        <v>876187</v>
      </c>
      <c r="BF127" s="47">
        <f t="shared" si="340"/>
        <v>876187</v>
      </c>
      <c r="BG127" s="48">
        <f t="shared" si="341"/>
        <v>0</v>
      </c>
      <c r="BO127" s="46">
        <f t="shared" si="342"/>
        <v>5816241</v>
      </c>
      <c r="BP127" s="47">
        <f t="shared" si="343"/>
        <v>5816241</v>
      </c>
      <c r="BQ127" s="48">
        <f t="shared" si="344"/>
        <v>0</v>
      </c>
      <c r="BY127" s="46">
        <f t="shared" si="345"/>
        <v>3640630</v>
      </c>
      <c r="BZ127" s="47">
        <f t="shared" si="346"/>
        <v>3640630</v>
      </c>
      <c r="CA127" s="48">
        <f t="shared" si="347"/>
        <v>0</v>
      </c>
      <c r="CI127" s="46">
        <f t="shared" si="348"/>
        <v>778697</v>
      </c>
      <c r="CJ127" s="47">
        <f t="shared" si="349"/>
        <v>778697</v>
      </c>
      <c r="CK127" s="48">
        <f t="shared" si="350"/>
        <v>0</v>
      </c>
      <c r="CS127" s="46">
        <f t="shared" si="351"/>
        <v>1396914</v>
      </c>
      <c r="CT127" s="47">
        <f t="shared" si="352"/>
        <v>1396914</v>
      </c>
      <c r="CU127" s="48">
        <f t="shared" si="353"/>
        <v>0</v>
      </c>
    </row>
    <row r="128" spans="6:99" x14ac:dyDescent="0.2">
      <c r="F128" s="45">
        <f t="shared" si="325"/>
        <v>0</v>
      </c>
      <c r="G128" s="32"/>
      <c r="H128" s="32"/>
      <c r="I128" s="32"/>
      <c r="J128" s="32"/>
      <c r="K128" s="32">
        <f t="shared" si="326"/>
        <v>0</v>
      </c>
      <c r="L128" s="37">
        <f t="shared" si="354"/>
        <v>0</v>
      </c>
      <c r="P128" s="45">
        <f t="shared" si="327"/>
        <v>0</v>
      </c>
      <c r="Q128" s="32"/>
      <c r="R128" s="32"/>
      <c r="S128" s="32"/>
      <c r="T128" s="32"/>
      <c r="U128" s="32">
        <f t="shared" si="328"/>
        <v>0</v>
      </c>
      <c r="V128" s="37">
        <f t="shared" ref="V128:V158" si="355">P128-U128</f>
        <v>0</v>
      </c>
      <c r="AD128" s="45">
        <f t="shared" si="330"/>
        <v>0</v>
      </c>
      <c r="AE128" s="32">
        <f t="shared" si="331"/>
        <v>0</v>
      </c>
      <c r="AF128" s="37">
        <f t="shared" si="332"/>
        <v>0</v>
      </c>
      <c r="AN128" s="45">
        <f t="shared" si="333"/>
        <v>0</v>
      </c>
      <c r="AO128" s="32">
        <f t="shared" si="334"/>
        <v>0</v>
      </c>
      <c r="AP128" s="37">
        <f t="shared" si="335"/>
        <v>0</v>
      </c>
      <c r="AU128" s="45">
        <f t="shared" si="336"/>
        <v>0</v>
      </c>
      <c r="AV128" s="32">
        <f t="shared" si="337"/>
        <v>0</v>
      </c>
      <c r="AW128" s="37">
        <f t="shared" si="338"/>
        <v>0</v>
      </c>
      <c r="BE128" s="45">
        <f t="shared" si="339"/>
        <v>0</v>
      </c>
      <c r="BF128" s="32">
        <f t="shared" si="340"/>
        <v>0</v>
      </c>
      <c r="BG128" s="37">
        <f t="shared" si="341"/>
        <v>0</v>
      </c>
      <c r="BO128" s="45">
        <f t="shared" si="342"/>
        <v>0</v>
      </c>
      <c r="BP128" s="32">
        <f t="shared" si="343"/>
        <v>0</v>
      </c>
      <c r="BQ128" s="37">
        <f t="shared" si="344"/>
        <v>0</v>
      </c>
      <c r="BY128" s="45">
        <f t="shared" si="345"/>
        <v>0</v>
      </c>
      <c r="BZ128" s="32">
        <f t="shared" si="346"/>
        <v>0</v>
      </c>
      <c r="CA128" s="37">
        <f t="shared" si="347"/>
        <v>0</v>
      </c>
      <c r="CI128" s="45">
        <f t="shared" si="348"/>
        <v>0</v>
      </c>
      <c r="CJ128" s="32">
        <f t="shared" si="349"/>
        <v>0</v>
      </c>
      <c r="CK128" s="37">
        <f t="shared" si="350"/>
        <v>0</v>
      </c>
      <c r="CS128" s="45">
        <f t="shared" si="351"/>
        <v>0</v>
      </c>
      <c r="CT128" s="32">
        <f t="shared" si="352"/>
        <v>0</v>
      </c>
      <c r="CU128" s="37">
        <f t="shared" si="353"/>
        <v>0</v>
      </c>
    </row>
    <row r="129" spans="6:99" x14ac:dyDescent="0.2">
      <c r="F129" s="45">
        <f t="shared" si="325"/>
        <v>0</v>
      </c>
      <c r="G129" s="32"/>
      <c r="H129" s="32"/>
      <c r="I129" s="32"/>
      <c r="J129" s="32"/>
      <c r="K129" s="32">
        <f t="shared" si="326"/>
        <v>18178389</v>
      </c>
      <c r="L129" s="37">
        <f t="shared" si="354"/>
        <v>-18178389</v>
      </c>
      <c r="P129" s="45">
        <f t="shared" si="327"/>
        <v>0</v>
      </c>
      <c r="Q129" s="32"/>
      <c r="R129" s="32"/>
      <c r="S129" s="32"/>
      <c r="T129" s="32"/>
      <c r="U129" s="32">
        <f t="shared" si="328"/>
        <v>522436</v>
      </c>
      <c r="V129" s="37">
        <f t="shared" si="355"/>
        <v>-522436</v>
      </c>
      <c r="AD129" s="45">
        <f t="shared" si="330"/>
        <v>3800461</v>
      </c>
      <c r="AE129" s="32">
        <f t="shared" si="331"/>
        <v>3800461</v>
      </c>
      <c r="AF129" s="37">
        <f t="shared" si="332"/>
        <v>0</v>
      </c>
      <c r="AN129" s="45">
        <f t="shared" si="333"/>
        <v>4984433</v>
      </c>
      <c r="AO129" s="32">
        <f t="shared" si="334"/>
        <v>4984433</v>
      </c>
      <c r="AP129" s="37">
        <f t="shared" si="335"/>
        <v>0</v>
      </c>
      <c r="AU129" s="45">
        <f t="shared" si="336"/>
        <v>0</v>
      </c>
      <c r="AV129" s="32">
        <f t="shared" si="337"/>
        <v>0</v>
      </c>
      <c r="AW129" s="37">
        <f t="shared" si="338"/>
        <v>0</v>
      </c>
      <c r="BE129" s="45">
        <f t="shared" si="339"/>
        <v>576046</v>
      </c>
      <c r="BF129" s="32">
        <f t="shared" si="340"/>
        <v>576046</v>
      </c>
      <c r="BG129" s="37">
        <f t="shared" si="341"/>
        <v>0</v>
      </c>
      <c r="BO129" s="45">
        <f t="shared" si="342"/>
        <v>3887025</v>
      </c>
      <c r="BP129" s="32">
        <f t="shared" si="343"/>
        <v>3887025</v>
      </c>
      <c r="BQ129" s="37">
        <f t="shared" si="344"/>
        <v>0</v>
      </c>
      <c r="BY129" s="45">
        <f t="shared" si="345"/>
        <v>2589758</v>
      </c>
      <c r="BZ129" s="32">
        <f t="shared" si="346"/>
        <v>2589758</v>
      </c>
      <c r="CA129" s="37">
        <f t="shared" si="347"/>
        <v>0</v>
      </c>
      <c r="CI129" s="45">
        <f t="shared" si="348"/>
        <v>621499</v>
      </c>
      <c r="CJ129" s="32">
        <f t="shared" si="349"/>
        <v>621499</v>
      </c>
      <c r="CK129" s="37">
        <f t="shared" si="350"/>
        <v>0</v>
      </c>
      <c r="CS129" s="45">
        <f t="shared" si="351"/>
        <v>675768</v>
      </c>
      <c r="CT129" s="32">
        <f t="shared" si="352"/>
        <v>675768</v>
      </c>
      <c r="CU129" s="37">
        <f t="shared" si="353"/>
        <v>0</v>
      </c>
    </row>
    <row r="130" spans="6:99" x14ac:dyDescent="0.2">
      <c r="F130" s="45">
        <f t="shared" si="325"/>
        <v>0</v>
      </c>
      <c r="G130" s="32"/>
      <c r="H130" s="32"/>
      <c r="I130" s="32"/>
      <c r="J130" s="32"/>
      <c r="K130" s="32">
        <f t="shared" si="326"/>
        <v>2438326</v>
      </c>
      <c r="L130" s="37">
        <f t="shared" si="354"/>
        <v>-2438326</v>
      </c>
      <c r="P130" s="45">
        <f t="shared" si="327"/>
        <v>0</v>
      </c>
      <c r="Q130" s="32"/>
      <c r="R130" s="32"/>
      <c r="S130" s="32"/>
      <c r="T130" s="32"/>
      <c r="U130" s="32">
        <f t="shared" si="328"/>
        <v>74201</v>
      </c>
      <c r="V130" s="37">
        <f t="shared" si="355"/>
        <v>-74201</v>
      </c>
      <c r="AD130" s="45">
        <f t="shared" si="330"/>
        <v>492996</v>
      </c>
      <c r="AE130" s="32">
        <f t="shared" si="331"/>
        <v>492996</v>
      </c>
      <c r="AF130" s="37">
        <f t="shared" si="332"/>
        <v>0</v>
      </c>
      <c r="AN130" s="45">
        <f t="shared" si="333"/>
        <v>609773</v>
      </c>
      <c r="AO130" s="32">
        <f t="shared" si="334"/>
        <v>609773</v>
      </c>
      <c r="AP130" s="37">
        <f t="shared" si="335"/>
        <v>0</v>
      </c>
      <c r="AU130" s="45">
        <f t="shared" si="336"/>
        <v>0</v>
      </c>
      <c r="AV130" s="32">
        <f t="shared" si="337"/>
        <v>0</v>
      </c>
      <c r="AW130" s="37">
        <f t="shared" si="338"/>
        <v>0</v>
      </c>
      <c r="BE130" s="45">
        <f t="shared" si="339"/>
        <v>77475</v>
      </c>
      <c r="BF130" s="32">
        <f t="shared" si="340"/>
        <v>77475</v>
      </c>
      <c r="BG130" s="37">
        <f t="shared" si="341"/>
        <v>0</v>
      </c>
      <c r="BO130" s="45">
        <f t="shared" si="342"/>
        <v>546212</v>
      </c>
      <c r="BP130" s="32">
        <f t="shared" si="343"/>
        <v>546212</v>
      </c>
      <c r="BQ130" s="37">
        <f t="shared" si="344"/>
        <v>0</v>
      </c>
      <c r="BY130" s="45">
        <f t="shared" si="345"/>
        <v>370413</v>
      </c>
      <c r="BZ130" s="32">
        <f t="shared" si="346"/>
        <v>370413</v>
      </c>
      <c r="CA130" s="37">
        <f t="shared" si="347"/>
        <v>0</v>
      </c>
      <c r="CI130" s="45">
        <f t="shared" si="348"/>
        <v>82695</v>
      </c>
      <c r="CJ130" s="32">
        <f t="shared" si="349"/>
        <v>82695</v>
      </c>
      <c r="CK130" s="37">
        <f t="shared" si="350"/>
        <v>0</v>
      </c>
      <c r="CS130" s="45">
        <f t="shared" si="351"/>
        <v>93104</v>
      </c>
      <c r="CT130" s="32">
        <f t="shared" si="352"/>
        <v>93104</v>
      </c>
      <c r="CU130" s="37">
        <f t="shared" si="353"/>
        <v>0</v>
      </c>
    </row>
    <row r="131" spans="6:99" x14ac:dyDescent="0.2">
      <c r="F131" s="45">
        <f t="shared" si="325"/>
        <v>0</v>
      </c>
      <c r="G131" s="32"/>
      <c r="H131" s="32"/>
      <c r="I131" s="32"/>
      <c r="J131" s="32"/>
      <c r="K131" s="32">
        <f t="shared" si="326"/>
        <v>17839495</v>
      </c>
      <c r="L131" s="37">
        <f t="shared" si="354"/>
        <v>-17839495</v>
      </c>
      <c r="P131" s="45">
        <f t="shared" si="327"/>
        <v>0</v>
      </c>
      <c r="Q131" s="32"/>
      <c r="R131" s="32"/>
      <c r="S131" s="32"/>
      <c r="T131" s="32"/>
      <c r="U131" s="32">
        <f t="shared" si="328"/>
        <v>10528365</v>
      </c>
      <c r="V131" s="37">
        <f t="shared" si="355"/>
        <v>-10528365</v>
      </c>
      <c r="AD131" s="45">
        <f t="shared" si="330"/>
        <v>3289891</v>
      </c>
      <c r="AE131" s="32">
        <f t="shared" si="331"/>
        <v>3289891</v>
      </c>
      <c r="AF131" s="37">
        <f t="shared" si="332"/>
        <v>0</v>
      </c>
      <c r="AN131" s="45">
        <f t="shared" si="333"/>
        <v>1197608</v>
      </c>
      <c r="AO131" s="32">
        <f t="shared" si="334"/>
        <v>1197608</v>
      </c>
      <c r="AP131" s="37">
        <f t="shared" si="335"/>
        <v>0</v>
      </c>
      <c r="AU131" s="45">
        <f t="shared" si="336"/>
        <v>0</v>
      </c>
      <c r="AV131" s="32">
        <f t="shared" si="337"/>
        <v>0</v>
      </c>
      <c r="AW131" s="37">
        <f t="shared" si="338"/>
        <v>0</v>
      </c>
      <c r="BE131" s="45">
        <f t="shared" si="339"/>
        <v>199577</v>
      </c>
      <c r="BF131" s="32">
        <f t="shared" si="340"/>
        <v>199577</v>
      </c>
      <c r="BG131" s="37">
        <f t="shared" si="341"/>
        <v>0</v>
      </c>
      <c r="BO131" s="45">
        <f t="shared" si="342"/>
        <v>1377938</v>
      </c>
      <c r="BP131" s="32">
        <f t="shared" si="343"/>
        <v>1377938</v>
      </c>
      <c r="BQ131" s="37">
        <f t="shared" si="344"/>
        <v>0</v>
      </c>
      <c r="BY131" s="45">
        <f t="shared" si="345"/>
        <v>678021</v>
      </c>
      <c r="BZ131" s="32">
        <f t="shared" si="346"/>
        <v>678021</v>
      </c>
      <c r="CA131" s="37">
        <f t="shared" si="347"/>
        <v>0</v>
      </c>
      <c r="CI131" s="45">
        <f t="shared" si="348"/>
        <v>72531</v>
      </c>
      <c r="CJ131" s="32">
        <f t="shared" si="349"/>
        <v>72531</v>
      </c>
      <c r="CK131" s="37">
        <f t="shared" si="350"/>
        <v>0</v>
      </c>
      <c r="CS131" s="45">
        <f t="shared" si="351"/>
        <v>627386</v>
      </c>
      <c r="CT131" s="32">
        <f t="shared" si="352"/>
        <v>627386</v>
      </c>
      <c r="CU131" s="37">
        <f t="shared" si="353"/>
        <v>0</v>
      </c>
    </row>
    <row r="132" spans="6:99" x14ac:dyDescent="0.2">
      <c r="F132" s="45">
        <f t="shared" si="325"/>
        <v>0</v>
      </c>
      <c r="G132" s="32"/>
      <c r="H132" s="32"/>
      <c r="I132" s="32"/>
      <c r="J132" s="32"/>
      <c r="K132" s="32">
        <f t="shared" si="326"/>
        <v>397926</v>
      </c>
      <c r="L132" s="37">
        <f t="shared" si="354"/>
        <v>-397926</v>
      </c>
      <c r="P132" s="45">
        <f t="shared" si="327"/>
        <v>0</v>
      </c>
      <c r="Q132" s="32"/>
      <c r="R132" s="32"/>
      <c r="S132" s="32"/>
      <c r="T132" s="32"/>
      <c r="U132" s="32">
        <f t="shared" si="328"/>
        <v>397926</v>
      </c>
      <c r="V132" s="37">
        <f t="shared" si="355"/>
        <v>-397926</v>
      </c>
      <c r="AD132" s="45">
        <f t="shared" si="330"/>
        <v>0</v>
      </c>
      <c r="AE132" s="32">
        <f t="shared" si="331"/>
        <v>0</v>
      </c>
      <c r="AF132" s="37">
        <f t="shared" si="332"/>
        <v>0</v>
      </c>
      <c r="AN132" s="45">
        <f t="shared" si="333"/>
        <v>0</v>
      </c>
      <c r="AO132" s="32">
        <f t="shared" si="334"/>
        <v>0</v>
      </c>
      <c r="AP132" s="37">
        <f t="shared" si="335"/>
        <v>0</v>
      </c>
      <c r="AU132" s="45">
        <f t="shared" si="336"/>
        <v>0</v>
      </c>
      <c r="AV132" s="32">
        <f t="shared" si="337"/>
        <v>0</v>
      </c>
      <c r="AW132" s="37">
        <f t="shared" si="338"/>
        <v>0</v>
      </c>
      <c r="BE132" s="45">
        <f t="shared" si="339"/>
        <v>0</v>
      </c>
      <c r="BF132" s="32">
        <f t="shared" si="340"/>
        <v>0</v>
      </c>
      <c r="BG132" s="37">
        <f t="shared" si="341"/>
        <v>0</v>
      </c>
      <c r="BO132" s="45">
        <f t="shared" si="342"/>
        <v>0</v>
      </c>
      <c r="BP132" s="32">
        <f t="shared" si="343"/>
        <v>0</v>
      </c>
      <c r="BQ132" s="37">
        <f t="shared" si="344"/>
        <v>0</v>
      </c>
      <c r="BY132" s="45">
        <f t="shared" si="345"/>
        <v>0</v>
      </c>
      <c r="BZ132" s="32">
        <f t="shared" si="346"/>
        <v>0</v>
      </c>
      <c r="CA132" s="37">
        <f t="shared" si="347"/>
        <v>0</v>
      </c>
      <c r="CI132" s="45">
        <f t="shared" si="348"/>
        <v>0</v>
      </c>
      <c r="CJ132" s="32">
        <f t="shared" si="349"/>
        <v>0</v>
      </c>
      <c r="CK132" s="37">
        <f t="shared" si="350"/>
        <v>0</v>
      </c>
      <c r="CS132" s="45">
        <f t="shared" si="351"/>
        <v>0</v>
      </c>
      <c r="CT132" s="32">
        <f t="shared" si="352"/>
        <v>0</v>
      </c>
      <c r="CU132" s="37">
        <f t="shared" si="353"/>
        <v>0</v>
      </c>
    </row>
    <row r="133" spans="6:99" x14ac:dyDescent="0.2">
      <c r="F133" s="45">
        <f t="shared" si="325"/>
        <v>0</v>
      </c>
      <c r="G133" s="32"/>
      <c r="H133" s="32"/>
      <c r="I133" s="32"/>
      <c r="J133" s="32"/>
      <c r="K133" s="32">
        <f t="shared" si="326"/>
        <v>11881460</v>
      </c>
      <c r="L133" s="37">
        <f t="shared" si="354"/>
        <v>-11881460</v>
      </c>
      <c r="P133" s="45">
        <f t="shared" si="327"/>
        <v>0</v>
      </c>
      <c r="Q133" s="32"/>
      <c r="R133" s="32"/>
      <c r="S133" s="32"/>
      <c r="T133" s="32"/>
      <c r="U133" s="32">
        <f t="shared" si="328"/>
        <v>11860266</v>
      </c>
      <c r="V133" s="37">
        <f t="shared" si="355"/>
        <v>-11860266</v>
      </c>
      <c r="AD133" s="45">
        <f t="shared" si="330"/>
        <v>13693</v>
      </c>
      <c r="AE133" s="32">
        <f t="shared" si="331"/>
        <v>13693</v>
      </c>
      <c r="AF133" s="37">
        <f t="shared" si="332"/>
        <v>0</v>
      </c>
      <c r="AN133" s="45">
        <f t="shared" si="333"/>
        <v>605</v>
      </c>
      <c r="AO133" s="32">
        <f t="shared" si="334"/>
        <v>605</v>
      </c>
      <c r="AP133" s="37">
        <f t="shared" si="335"/>
        <v>0</v>
      </c>
      <c r="AU133" s="45">
        <f t="shared" si="336"/>
        <v>0</v>
      </c>
      <c r="AV133" s="32">
        <f t="shared" si="337"/>
        <v>0</v>
      </c>
      <c r="AW133" s="37">
        <f t="shared" si="338"/>
        <v>0</v>
      </c>
      <c r="BE133" s="45">
        <f t="shared" si="339"/>
        <v>284</v>
      </c>
      <c r="BF133" s="32">
        <f t="shared" si="340"/>
        <v>284</v>
      </c>
      <c r="BG133" s="37">
        <f t="shared" si="341"/>
        <v>0</v>
      </c>
      <c r="BO133" s="45">
        <f t="shared" si="342"/>
        <v>4567</v>
      </c>
      <c r="BP133" s="32">
        <f t="shared" si="343"/>
        <v>4567</v>
      </c>
      <c r="BQ133" s="37">
        <f t="shared" si="344"/>
        <v>0</v>
      </c>
      <c r="BY133" s="45">
        <f t="shared" si="345"/>
        <v>1977</v>
      </c>
      <c r="BZ133" s="32">
        <f t="shared" si="346"/>
        <v>1977</v>
      </c>
      <c r="CA133" s="37">
        <f t="shared" si="347"/>
        <v>0</v>
      </c>
      <c r="CI133" s="45">
        <f t="shared" si="348"/>
        <v>1934</v>
      </c>
      <c r="CJ133" s="32">
        <f t="shared" si="349"/>
        <v>1934</v>
      </c>
      <c r="CK133" s="37">
        <f t="shared" si="350"/>
        <v>0</v>
      </c>
      <c r="CS133" s="45">
        <f t="shared" si="351"/>
        <v>656</v>
      </c>
      <c r="CT133" s="32">
        <f t="shared" si="352"/>
        <v>656</v>
      </c>
      <c r="CU133" s="37">
        <f t="shared" si="353"/>
        <v>0</v>
      </c>
    </row>
    <row r="134" spans="6:99" x14ac:dyDescent="0.2">
      <c r="F134" s="45">
        <f t="shared" si="325"/>
        <v>0</v>
      </c>
      <c r="G134" s="32"/>
      <c r="H134" s="32"/>
      <c r="I134" s="32"/>
      <c r="J134" s="32"/>
      <c r="K134" s="32">
        <f t="shared" si="326"/>
        <v>5902058</v>
      </c>
      <c r="L134" s="37">
        <f t="shared" si="354"/>
        <v>-5902058</v>
      </c>
      <c r="P134" s="45">
        <f t="shared" si="327"/>
        <v>0</v>
      </c>
      <c r="Q134" s="32"/>
      <c r="R134" s="32"/>
      <c r="S134" s="32"/>
      <c r="T134" s="32"/>
      <c r="U134" s="32">
        <f t="shared" si="328"/>
        <v>5880864</v>
      </c>
      <c r="V134" s="37">
        <f t="shared" si="355"/>
        <v>-5880864</v>
      </c>
      <c r="AD134" s="45">
        <f t="shared" si="330"/>
        <v>13693</v>
      </c>
      <c r="AE134" s="32">
        <f t="shared" si="331"/>
        <v>13693</v>
      </c>
      <c r="AF134" s="37">
        <f t="shared" si="332"/>
        <v>0</v>
      </c>
      <c r="AN134" s="45">
        <f t="shared" si="333"/>
        <v>605</v>
      </c>
      <c r="AO134" s="32">
        <f t="shared" si="334"/>
        <v>605</v>
      </c>
      <c r="AP134" s="37">
        <f t="shared" si="335"/>
        <v>0</v>
      </c>
      <c r="AU134" s="45">
        <f t="shared" si="336"/>
        <v>0</v>
      </c>
      <c r="AV134" s="32">
        <f t="shared" si="337"/>
        <v>0</v>
      </c>
      <c r="AW134" s="37">
        <f t="shared" si="338"/>
        <v>0</v>
      </c>
      <c r="BE134" s="45">
        <f t="shared" si="339"/>
        <v>284</v>
      </c>
      <c r="BF134" s="32">
        <f t="shared" si="340"/>
        <v>284</v>
      </c>
      <c r="BG134" s="37">
        <f t="shared" si="341"/>
        <v>0</v>
      </c>
      <c r="BO134" s="45">
        <f t="shared" si="342"/>
        <v>4567</v>
      </c>
      <c r="BP134" s="32">
        <f t="shared" si="343"/>
        <v>4567</v>
      </c>
      <c r="BQ134" s="37">
        <f t="shared" si="344"/>
        <v>0</v>
      </c>
      <c r="BY134" s="45">
        <f t="shared" si="345"/>
        <v>1977</v>
      </c>
      <c r="BZ134" s="32">
        <f t="shared" si="346"/>
        <v>1977</v>
      </c>
      <c r="CA134" s="37">
        <f t="shared" si="347"/>
        <v>0</v>
      </c>
      <c r="CI134" s="45">
        <f t="shared" si="348"/>
        <v>1934</v>
      </c>
      <c r="CJ134" s="32">
        <f t="shared" si="349"/>
        <v>1934</v>
      </c>
      <c r="CK134" s="37">
        <f t="shared" si="350"/>
        <v>0</v>
      </c>
      <c r="CS134" s="45">
        <f t="shared" si="351"/>
        <v>656</v>
      </c>
      <c r="CT134" s="32">
        <f t="shared" si="352"/>
        <v>656</v>
      </c>
      <c r="CU134" s="37">
        <f t="shared" si="353"/>
        <v>0</v>
      </c>
    </row>
    <row r="135" spans="6:99" x14ac:dyDescent="0.2">
      <c r="F135" s="45" t="e">
        <f>#REF!</f>
        <v>#REF!</v>
      </c>
      <c r="G135" s="32"/>
      <c r="H135" s="32"/>
      <c r="I135" s="32"/>
      <c r="J135" s="32"/>
      <c r="K135" s="32" t="e">
        <f>SUM(#REF!)</f>
        <v>#REF!</v>
      </c>
      <c r="L135" s="37" t="e">
        <f t="shared" si="354"/>
        <v>#REF!</v>
      </c>
      <c r="P135" s="45" t="e">
        <f>#REF!</f>
        <v>#REF!</v>
      </c>
      <c r="Q135" s="32"/>
      <c r="R135" s="32"/>
      <c r="S135" s="32"/>
      <c r="T135" s="32"/>
      <c r="U135" s="32" t="e">
        <f>SUM(#REF!)</f>
        <v>#REF!</v>
      </c>
      <c r="V135" s="37" t="e">
        <f t="shared" si="355"/>
        <v>#REF!</v>
      </c>
      <c r="AD135" s="45" t="e">
        <f>#REF!</f>
        <v>#REF!</v>
      </c>
      <c r="AE135" s="32" t="e">
        <f>SUM(#REF!)</f>
        <v>#REF!</v>
      </c>
      <c r="AF135" s="37" t="e">
        <f t="shared" si="332"/>
        <v>#REF!</v>
      </c>
      <c r="AN135" s="45" t="e">
        <f>#REF!</f>
        <v>#REF!</v>
      </c>
      <c r="AO135" s="32" t="e">
        <f>SUM(#REF!)</f>
        <v>#REF!</v>
      </c>
      <c r="AP135" s="37" t="e">
        <f t="shared" si="335"/>
        <v>#REF!</v>
      </c>
      <c r="AU135" s="45" t="e">
        <f>#REF!</f>
        <v>#REF!</v>
      </c>
      <c r="AV135" s="32" t="e">
        <f>SUM(#REF!)</f>
        <v>#REF!</v>
      </c>
      <c r="AW135" s="37" t="e">
        <f t="shared" si="338"/>
        <v>#REF!</v>
      </c>
      <c r="BE135" s="45" t="e">
        <f>#REF!</f>
        <v>#REF!</v>
      </c>
      <c r="BF135" s="32" t="e">
        <f>SUM(#REF!)</f>
        <v>#REF!</v>
      </c>
      <c r="BG135" s="37" t="e">
        <f t="shared" si="341"/>
        <v>#REF!</v>
      </c>
      <c r="BO135" s="45" t="e">
        <f>#REF!</f>
        <v>#REF!</v>
      </c>
      <c r="BP135" s="32" t="e">
        <f>SUM(#REF!)</f>
        <v>#REF!</v>
      </c>
      <c r="BQ135" s="37" t="e">
        <f t="shared" si="344"/>
        <v>#REF!</v>
      </c>
      <c r="BY135" s="45" t="e">
        <f>#REF!</f>
        <v>#REF!</v>
      </c>
      <c r="BZ135" s="32" t="e">
        <f>SUM(#REF!)</f>
        <v>#REF!</v>
      </c>
      <c r="CA135" s="37" t="e">
        <f t="shared" si="347"/>
        <v>#REF!</v>
      </c>
      <c r="CI135" s="45" t="e">
        <f>#REF!</f>
        <v>#REF!</v>
      </c>
      <c r="CJ135" s="32" t="e">
        <f>SUM(#REF!)</f>
        <v>#REF!</v>
      </c>
      <c r="CK135" s="37" t="e">
        <f t="shared" si="350"/>
        <v>#REF!</v>
      </c>
      <c r="CS135" s="45" t="e">
        <f>#REF!</f>
        <v>#REF!</v>
      </c>
      <c r="CT135" s="32" t="e">
        <f>SUM(#REF!)</f>
        <v>#REF!</v>
      </c>
      <c r="CU135" s="37" t="e">
        <f t="shared" si="353"/>
        <v>#REF!</v>
      </c>
    </row>
    <row r="136" spans="6:99" x14ac:dyDescent="0.2">
      <c r="F136" s="45">
        <f t="shared" ref="F136:F158" si="356">F49</f>
        <v>0</v>
      </c>
      <c r="G136" s="32"/>
      <c r="H136" s="32"/>
      <c r="I136" s="32"/>
      <c r="J136" s="32"/>
      <c r="K136" s="32">
        <f t="shared" ref="K136:K158" si="357">SUM(K49:M49)</f>
        <v>0</v>
      </c>
      <c r="L136" s="37">
        <f t="shared" si="354"/>
        <v>0</v>
      </c>
      <c r="P136" s="45">
        <f t="shared" ref="P136:P158" si="358">P49</f>
        <v>0</v>
      </c>
      <c r="Q136" s="32"/>
      <c r="R136" s="32"/>
      <c r="S136" s="32"/>
      <c r="T136" s="32"/>
      <c r="U136" s="32">
        <f t="shared" ref="U136:U158" si="359">SUM(U49:W49)</f>
        <v>0</v>
      </c>
      <c r="V136" s="37">
        <f t="shared" si="355"/>
        <v>0</v>
      </c>
      <c r="AD136" s="45">
        <f t="shared" ref="AD136:AD158" si="360">AD49</f>
        <v>0</v>
      </c>
      <c r="AE136" s="32">
        <f t="shared" ref="AE136:AE158" si="361">SUM(AE49:AG49)</f>
        <v>0</v>
      </c>
      <c r="AF136" s="37">
        <f t="shared" si="332"/>
        <v>0</v>
      </c>
      <c r="AN136" s="45">
        <f t="shared" ref="AN136:AN158" si="362">AN49</f>
        <v>0</v>
      </c>
      <c r="AO136" s="32">
        <f t="shared" ref="AO136:AO158" si="363">SUM(AO49:AQ49)</f>
        <v>0</v>
      </c>
      <c r="AP136" s="37">
        <f t="shared" si="335"/>
        <v>0</v>
      </c>
      <c r="AU136" s="45">
        <f t="shared" ref="AU136:AU158" si="364">AU49</f>
        <v>0</v>
      </c>
      <c r="AV136" s="32">
        <f t="shared" ref="AV136:AV158" si="365">SUM(AV49:AX49)</f>
        <v>0</v>
      </c>
      <c r="AW136" s="37">
        <f t="shared" si="338"/>
        <v>0</v>
      </c>
      <c r="BE136" s="45">
        <f t="shared" ref="BE136:BE158" si="366">BE49</f>
        <v>0</v>
      </c>
      <c r="BF136" s="32">
        <f t="shared" ref="BF136:BF158" si="367">SUM(BF49:BH49)</f>
        <v>0</v>
      </c>
      <c r="BG136" s="37">
        <f t="shared" si="341"/>
        <v>0</v>
      </c>
      <c r="BO136" s="45">
        <f t="shared" ref="BO136:BO158" si="368">BO49</f>
        <v>0</v>
      </c>
      <c r="BP136" s="32">
        <f t="shared" ref="BP136:BP158" si="369">SUM(BP49:BR49)</f>
        <v>0</v>
      </c>
      <c r="BQ136" s="37">
        <f t="shared" si="344"/>
        <v>0</v>
      </c>
      <c r="BY136" s="45">
        <f t="shared" ref="BY136:BY158" si="370">BY49</f>
        <v>0</v>
      </c>
      <c r="BZ136" s="32">
        <f t="shared" ref="BZ136:BZ158" si="371">SUM(BZ49:CB49)</f>
        <v>0</v>
      </c>
      <c r="CA136" s="37">
        <f t="shared" si="347"/>
        <v>0</v>
      </c>
      <c r="CI136" s="45">
        <f t="shared" ref="CI136:CI158" si="372">CI49</f>
        <v>0</v>
      </c>
      <c r="CJ136" s="32">
        <f t="shared" ref="CJ136:CJ158" si="373">SUM(CJ49:CL49)</f>
        <v>0</v>
      </c>
      <c r="CK136" s="37">
        <f t="shared" si="350"/>
        <v>0</v>
      </c>
      <c r="CS136" s="45">
        <f t="shared" ref="CS136:CS158" si="374">CS49</f>
        <v>0</v>
      </c>
      <c r="CT136" s="32">
        <f t="shared" ref="CT136:CT158" si="375">SUM(CT49:CV49)</f>
        <v>0</v>
      </c>
      <c r="CU136" s="37">
        <f t="shared" si="353"/>
        <v>0</v>
      </c>
    </row>
    <row r="137" spans="6:99" x14ac:dyDescent="0.2">
      <c r="F137" s="45">
        <f t="shared" si="356"/>
        <v>0</v>
      </c>
      <c r="G137" s="32"/>
      <c r="H137" s="32"/>
      <c r="I137" s="32"/>
      <c r="J137" s="32"/>
      <c r="K137" s="32">
        <f t="shared" si="357"/>
        <v>153022</v>
      </c>
      <c r="L137" s="37">
        <f t="shared" si="354"/>
        <v>-153022</v>
      </c>
      <c r="P137" s="45">
        <f t="shared" si="358"/>
        <v>0</v>
      </c>
      <c r="Q137" s="32"/>
      <c r="R137" s="32"/>
      <c r="S137" s="32"/>
      <c r="T137" s="32"/>
      <c r="U137" s="32">
        <f t="shared" si="359"/>
        <v>153022</v>
      </c>
      <c r="V137" s="37">
        <f t="shared" si="355"/>
        <v>-153022</v>
      </c>
      <c r="AD137" s="45">
        <f t="shared" si="360"/>
        <v>0</v>
      </c>
      <c r="AE137" s="32">
        <f t="shared" si="361"/>
        <v>0</v>
      </c>
      <c r="AF137" s="37">
        <f t="shared" si="332"/>
        <v>0</v>
      </c>
      <c r="AN137" s="45">
        <f t="shared" si="362"/>
        <v>0</v>
      </c>
      <c r="AO137" s="32">
        <f t="shared" si="363"/>
        <v>0</v>
      </c>
      <c r="AP137" s="37">
        <f t="shared" si="335"/>
        <v>0</v>
      </c>
      <c r="AU137" s="45">
        <f t="shared" si="364"/>
        <v>0</v>
      </c>
      <c r="AV137" s="32">
        <f t="shared" si="365"/>
        <v>0</v>
      </c>
      <c r="AW137" s="37">
        <f t="shared" si="338"/>
        <v>0</v>
      </c>
      <c r="BE137" s="45">
        <f t="shared" si="366"/>
        <v>0</v>
      </c>
      <c r="BF137" s="32">
        <f t="shared" si="367"/>
        <v>0</v>
      </c>
      <c r="BG137" s="37">
        <f t="shared" si="341"/>
        <v>0</v>
      </c>
      <c r="BO137" s="45">
        <f t="shared" si="368"/>
        <v>0</v>
      </c>
      <c r="BP137" s="32">
        <f t="shared" si="369"/>
        <v>0</v>
      </c>
      <c r="BQ137" s="37">
        <f t="shared" si="344"/>
        <v>0</v>
      </c>
      <c r="BY137" s="45">
        <f t="shared" si="370"/>
        <v>0</v>
      </c>
      <c r="BZ137" s="32">
        <f t="shared" si="371"/>
        <v>0</v>
      </c>
      <c r="CA137" s="37">
        <f t="shared" si="347"/>
        <v>0</v>
      </c>
      <c r="CI137" s="45">
        <f t="shared" si="372"/>
        <v>0</v>
      </c>
      <c r="CJ137" s="32">
        <f t="shared" si="373"/>
        <v>0</v>
      </c>
      <c r="CK137" s="37">
        <f t="shared" si="350"/>
        <v>0</v>
      </c>
      <c r="CS137" s="45">
        <f t="shared" si="374"/>
        <v>0</v>
      </c>
      <c r="CT137" s="32">
        <f t="shared" si="375"/>
        <v>0</v>
      </c>
      <c r="CU137" s="37">
        <f t="shared" si="353"/>
        <v>0</v>
      </c>
    </row>
    <row r="138" spans="6:99" x14ac:dyDescent="0.2">
      <c r="F138" s="45">
        <f t="shared" si="356"/>
        <v>0</v>
      </c>
      <c r="G138" s="32"/>
      <c r="H138" s="32"/>
      <c r="I138" s="32"/>
      <c r="J138" s="32"/>
      <c r="K138" s="32">
        <f t="shared" si="357"/>
        <v>2000</v>
      </c>
      <c r="L138" s="37">
        <f t="shared" si="354"/>
        <v>-2000</v>
      </c>
      <c r="P138" s="45">
        <f t="shared" si="358"/>
        <v>0</v>
      </c>
      <c r="Q138" s="32"/>
      <c r="R138" s="32"/>
      <c r="S138" s="32"/>
      <c r="T138" s="32"/>
      <c r="U138" s="32">
        <f t="shared" si="359"/>
        <v>2000</v>
      </c>
      <c r="V138" s="37">
        <f t="shared" si="355"/>
        <v>-2000</v>
      </c>
      <c r="AD138" s="45">
        <f t="shared" si="360"/>
        <v>0</v>
      </c>
      <c r="AE138" s="32">
        <f t="shared" si="361"/>
        <v>0</v>
      </c>
      <c r="AF138" s="37">
        <f t="shared" si="332"/>
        <v>0</v>
      </c>
      <c r="AN138" s="45">
        <f t="shared" si="362"/>
        <v>0</v>
      </c>
      <c r="AO138" s="32">
        <f t="shared" si="363"/>
        <v>0</v>
      </c>
      <c r="AP138" s="37">
        <f t="shared" si="335"/>
        <v>0</v>
      </c>
      <c r="AU138" s="45">
        <f t="shared" si="364"/>
        <v>0</v>
      </c>
      <c r="AV138" s="32">
        <f t="shared" si="365"/>
        <v>0</v>
      </c>
      <c r="AW138" s="37">
        <f t="shared" si="338"/>
        <v>0</v>
      </c>
      <c r="BE138" s="45">
        <f t="shared" si="366"/>
        <v>0</v>
      </c>
      <c r="BF138" s="32">
        <f t="shared" si="367"/>
        <v>0</v>
      </c>
      <c r="BG138" s="37">
        <f t="shared" si="341"/>
        <v>0</v>
      </c>
      <c r="BO138" s="45">
        <f t="shared" si="368"/>
        <v>0</v>
      </c>
      <c r="BP138" s="32">
        <f t="shared" si="369"/>
        <v>0</v>
      </c>
      <c r="BQ138" s="37">
        <f t="shared" si="344"/>
        <v>0</v>
      </c>
      <c r="BY138" s="45">
        <f t="shared" si="370"/>
        <v>0</v>
      </c>
      <c r="BZ138" s="32">
        <f t="shared" si="371"/>
        <v>0</v>
      </c>
      <c r="CA138" s="37">
        <f t="shared" si="347"/>
        <v>0</v>
      </c>
      <c r="CI138" s="45">
        <f t="shared" si="372"/>
        <v>0</v>
      </c>
      <c r="CJ138" s="32">
        <f t="shared" si="373"/>
        <v>0</v>
      </c>
      <c r="CK138" s="37">
        <f t="shared" si="350"/>
        <v>0</v>
      </c>
      <c r="CS138" s="45">
        <f t="shared" si="374"/>
        <v>0</v>
      </c>
      <c r="CT138" s="32">
        <f t="shared" si="375"/>
        <v>0</v>
      </c>
      <c r="CU138" s="37">
        <f t="shared" si="353"/>
        <v>0</v>
      </c>
    </row>
    <row r="139" spans="6:99" x14ac:dyDescent="0.2">
      <c r="F139" s="45">
        <f t="shared" si="356"/>
        <v>0</v>
      </c>
      <c r="G139" s="32"/>
      <c r="H139" s="32"/>
      <c r="I139" s="32"/>
      <c r="J139" s="32"/>
      <c r="K139" s="32">
        <f t="shared" si="357"/>
        <v>4542781</v>
      </c>
      <c r="L139" s="37">
        <f t="shared" si="354"/>
        <v>-4542781</v>
      </c>
      <c r="P139" s="45">
        <f t="shared" si="358"/>
        <v>0</v>
      </c>
      <c r="Q139" s="32"/>
      <c r="R139" s="32"/>
      <c r="S139" s="32"/>
      <c r="T139" s="32"/>
      <c r="U139" s="32">
        <f t="shared" si="359"/>
        <v>4542781</v>
      </c>
      <c r="V139" s="37">
        <f t="shared" si="355"/>
        <v>-4542781</v>
      </c>
      <c r="AD139" s="45">
        <f t="shared" si="360"/>
        <v>0</v>
      </c>
      <c r="AE139" s="32">
        <f t="shared" si="361"/>
        <v>0</v>
      </c>
      <c r="AF139" s="37">
        <f t="shared" si="332"/>
        <v>0</v>
      </c>
      <c r="AN139" s="45">
        <f t="shared" si="362"/>
        <v>0</v>
      </c>
      <c r="AO139" s="32">
        <f t="shared" si="363"/>
        <v>0</v>
      </c>
      <c r="AP139" s="37">
        <f t="shared" si="335"/>
        <v>0</v>
      </c>
      <c r="AU139" s="45">
        <f t="shared" si="364"/>
        <v>0</v>
      </c>
      <c r="AV139" s="32">
        <f t="shared" si="365"/>
        <v>0</v>
      </c>
      <c r="AW139" s="37">
        <f t="shared" si="338"/>
        <v>0</v>
      </c>
      <c r="BE139" s="45">
        <f t="shared" si="366"/>
        <v>0</v>
      </c>
      <c r="BF139" s="32">
        <f t="shared" si="367"/>
        <v>0</v>
      </c>
      <c r="BG139" s="37">
        <f t="shared" si="341"/>
        <v>0</v>
      </c>
      <c r="BO139" s="45">
        <f t="shared" si="368"/>
        <v>0</v>
      </c>
      <c r="BP139" s="32">
        <f t="shared" si="369"/>
        <v>0</v>
      </c>
      <c r="BQ139" s="37">
        <f t="shared" si="344"/>
        <v>0</v>
      </c>
      <c r="BY139" s="45">
        <f t="shared" si="370"/>
        <v>0</v>
      </c>
      <c r="BZ139" s="32">
        <f t="shared" si="371"/>
        <v>0</v>
      </c>
      <c r="CA139" s="37">
        <f t="shared" si="347"/>
        <v>0</v>
      </c>
      <c r="CI139" s="45">
        <f t="shared" si="372"/>
        <v>0</v>
      </c>
      <c r="CJ139" s="32">
        <f t="shared" si="373"/>
        <v>0</v>
      </c>
      <c r="CK139" s="37">
        <f t="shared" si="350"/>
        <v>0</v>
      </c>
      <c r="CS139" s="45">
        <f t="shared" si="374"/>
        <v>0</v>
      </c>
      <c r="CT139" s="32">
        <f t="shared" si="375"/>
        <v>0</v>
      </c>
      <c r="CU139" s="37">
        <f t="shared" si="353"/>
        <v>0</v>
      </c>
    </row>
    <row r="140" spans="6:99" x14ac:dyDescent="0.2">
      <c r="F140" s="45">
        <f t="shared" si="356"/>
        <v>0</v>
      </c>
      <c r="G140" s="32"/>
      <c r="H140" s="32"/>
      <c r="I140" s="32"/>
      <c r="J140" s="32"/>
      <c r="K140" s="32">
        <f t="shared" si="357"/>
        <v>1281599</v>
      </c>
      <c r="L140" s="37">
        <f t="shared" si="354"/>
        <v>-1281599</v>
      </c>
      <c r="P140" s="45">
        <f t="shared" si="358"/>
        <v>0</v>
      </c>
      <c r="Q140" s="32"/>
      <c r="R140" s="32"/>
      <c r="S140" s="32"/>
      <c r="T140" s="32"/>
      <c r="U140" s="32">
        <f t="shared" si="359"/>
        <v>1281599</v>
      </c>
      <c r="V140" s="37">
        <f t="shared" si="355"/>
        <v>-1281599</v>
      </c>
      <c r="AD140" s="45">
        <f t="shared" si="360"/>
        <v>0</v>
      </c>
      <c r="AE140" s="32">
        <f t="shared" si="361"/>
        <v>0</v>
      </c>
      <c r="AF140" s="37">
        <f t="shared" si="332"/>
        <v>0</v>
      </c>
      <c r="AN140" s="45">
        <f t="shared" si="362"/>
        <v>0</v>
      </c>
      <c r="AO140" s="32">
        <f t="shared" si="363"/>
        <v>0</v>
      </c>
      <c r="AP140" s="37">
        <f t="shared" si="335"/>
        <v>0</v>
      </c>
      <c r="AU140" s="45">
        <f t="shared" si="364"/>
        <v>0</v>
      </c>
      <c r="AV140" s="32">
        <f t="shared" si="365"/>
        <v>0</v>
      </c>
      <c r="AW140" s="37">
        <f t="shared" si="338"/>
        <v>0</v>
      </c>
      <c r="BE140" s="45">
        <f t="shared" si="366"/>
        <v>0</v>
      </c>
      <c r="BF140" s="32">
        <f t="shared" si="367"/>
        <v>0</v>
      </c>
      <c r="BG140" s="37">
        <f t="shared" si="341"/>
        <v>0</v>
      </c>
      <c r="BO140" s="45">
        <f t="shared" si="368"/>
        <v>0</v>
      </c>
      <c r="BP140" s="32">
        <f t="shared" si="369"/>
        <v>0</v>
      </c>
      <c r="BQ140" s="37">
        <f t="shared" si="344"/>
        <v>0</v>
      </c>
      <c r="BY140" s="45">
        <f t="shared" si="370"/>
        <v>0</v>
      </c>
      <c r="BZ140" s="32">
        <f t="shared" si="371"/>
        <v>0</v>
      </c>
      <c r="CA140" s="37">
        <f t="shared" si="347"/>
        <v>0</v>
      </c>
      <c r="CI140" s="45">
        <f t="shared" si="372"/>
        <v>0</v>
      </c>
      <c r="CJ140" s="32">
        <f t="shared" si="373"/>
        <v>0</v>
      </c>
      <c r="CK140" s="37">
        <f t="shared" si="350"/>
        <v>0</v>
      </c>
      <c r="CS140" s="45">
        <f t="shared" si="374"/>
        <v>0</v>
      </c>
      <c r="CT140" s="32">
        <f t="shared" si="375"/>
        <v>0</v>
      </c>
      <c r="CU140" s="37">
        <f t="shared" si="353"/>
        <v>0</v>
      </c>
    </row>
    <row r="141" spans="6:99" x14ac:dyDescent="0.2">
      <c r="F141" s="45">
        <f t="shared" si="356"/>
        <v>0</v>
      </c>
      <c r="G141" s="32"/>
      <c r="H141" s="32"/>
      <c r="I141" s="32"/>
      <c r="J141" s="32"/>
      <c r="K141" s="32">
        <f t="shared" si="357"/>
        <v>50735596</v>
      </c>
      <c r="L141" s="37">
        <f t="shared" si="354"/>
        <v>-50735596</v>
      </c>
      <c r="P141" s="45">
        <f t="shared" si="358"/>
        <v>0</v>
      </c>
      <c r="Q141" s="32"/>
      <c r="R141" s="32"/>
      <c r="S141" s="32"/>
      <c r="T141" s="32"/>
      <c r="U141" s="32">
        <f t="shared" si="359"/>
        <v>23383194</v>
      </c>
      <c r="V141" s="37">
        <f t="shared" si="355"/>
        <v>-23383194</v>
      </c>
      <c r="AD141" s="45">
        <f t="shared" si="360"/>
        <v>7597041</v>
      </c>
      <c r="AE141" s="32">
        <f t="shared" si="361"/>
        <v>7597041</v>
      </c>
      <c r="AF141" s="37">
        <f t="shared" si="332"/>
        <v>0</v>
      </c>
      <c r="AN141" s="45">
        <f t="shared" si="362"/>
        <v>6792419</v>
      </c>
      <c r="AO141" s="32">
        <f t="shared" si="363"/>
        <v>6792419</v>
      </c>
      <c r="AP141" s="37">
        <f t="shared" si="335"/>
        <v>0</v>
      </c>
      <c r="AU141" s="45">
        <f t="shared" si="364"/>
        <v>0</v>
      </c>
      <c r="AV141" s="32">
        <f t="shared" si="365"/>
        <v>0</v>
      </c>
      <c r="AW141" s="37">
        <f t="shared" si="338"/>
        <v>0</v>
      </c>
      <c r="BE141" s="45">
        <f t="shared" si="366"/>
        <v>853382</v>
      </c>
      <c r="BF141" s="32">
        <f t="shared" si="367"/>
        <v>853382</v>
      </c>
      <c r="BG141" s="37">
        <f t="shared" si="341"/>
        <v>0</v>
      </c>
      <c r="BO141" s="45">
        <f t="shared" si="368"/>
        <v>5815742</v>
      </c>
      <c r="BP141" s="32">
        <f t="shared" si="369"/>
        <v>5815742</v>
      </c>
      <c r="BQ141" s="37">
        <f t="shared" si="344"/>
        <v>0</v>
      </c>
      <c r="BY141" s="45">
        <f t="shared" si="370"/>
        <v>3640169</v>
      </c>
      <c r="BZ141" s="32">
        <f t="shared" si="371"/>
        <v>3640169</v>
      </c>
      <c r="CA141" s="37">
        <f t="shared" si="347"/>
        <v>0</v>
      </c>
      <c r="CI141" s="45">
        <f t="shared" si="372"/>
        <v>778659</v>
      </c>
      <c r="CJ141" s="32">
        <f t="shared" si="373"/>
        <v>778659</v>
      </c>
      <c r="CK141" s="37">
        <f t="shared" si="350"/>
        <v>0</v>
      </c>
      <c r="CS141" s="45">
        <f t="shared" si="374"/>
        <v>1396914</v>
      </c>
      <c r="CT141" s="32">
        <f t="shared" si="375"/>
        <v>1396914</v>
      </c>
      <c r="CU141" s="37">
        <f t="shared" si="353"/>
        <v>0</v>
      </c>
    </row>
    <row r="142" spans="6:99" x14ac:dyDescent="0.2">
      <c r="F142" s="45">
        <f t="shared" si="356"/>
        <v>0</v>
      </c>
      <c r="G142" s="32"/>
      <c r="H142" s="32"/>
      <c r="I142" s="32"/>
      <c r="J142" s="32"/>
      <c r="K142" s="32">
        <f t="shared" si="357"/>
        <v>1416159</v>
      </c>
      <c r="L142" s="37">
        <f t="shared" si="354"/>
        <v>-1416159</v>
      </c>
      <c r="P142" s="45">
        <f t="shared" si="358"/>
        <v>0</v>
      </c>
      <c r="Q142" s="32"/>
      <c r="R142" s="32"/>
      <c r="S142" s="32"/>
      <c r="T142" s="32"/>
      <c r="U142" s="32">
        <f t="shared" si="359"/>
        <v>828983</v>
      </c>
      <c r="V142" s="37">
        <f t="shared" si="355"/>
        <v>-828983</v>
      </c>
      <c r="AD142" s="45">
        <f t="shared" si="360"/>
        <v>156513</v>
      </c>
      <c r="AE142" s="32">
        <f t="shared" si="361"/>
        <v>156513</v>
      </c>
      <c r="AF142" s="37">
        <f t="shared" si="332"/>
        <v>0</v>
      </c>
      <c r="AN142" s="45">
        <f t="shared" si="362"/>
        <v>406874</v>
      </c>
      <c r="AO142" s="32">
        <f t="shared" si="363"/>
        <v>406874</v>
      </c>
      <c r="AP142" s="37">
        <f t="shared" si="335"/>
        <v>0</v>
      </c>
      <c r="AU142" s="45">
        <f t="shared" si="364"/>
        <v>0</v>
      </c>
      <c r="AV142" s="32">
        <f t="shared" si="365"/>
        <v>0</v>
      </c>
      <c r="AW142" s="37">
        <f t="shared" si="338"/>
        <v>0</v>
      </c>
      <c r="BE142" s="45">
        <f t="shared" si="366"/>
        <v>22805</v>
      </c>
      <c r="BF142" s="32">
        <f t="shared" si="367"/>
        <v>22805</v>
      </c>
      <c r="BG142" s="37">
        <f t="shared" si="341"/>
        <v>0</v>
      </c>
      <c r="BO142" s="45">
        <f t="shared" si="368"/>
        <v>499</v>
      </c>
      <c r="BP142" s="32">
        <f t="shared" si="369"/>
        <v>499</v>
      </c>
      <c r="BQ142" s="37">
        <f t="shared" si="344"/>
        <v>0</v>
      </c>
      <c r="BY142" s="45">
        <f t="shared" si="370"/>
        <v>461</v>
      </c>
      <c r="BZ142" s="32">
        <f t="shared" si="371"/>
        <v>461</v>
      </c>
      <c r="CA142" s="37">
        <f t="shared" si="347"/>
        <v>0</v>
      </c>
      <c r="CI142" s="45">
        <f t="shared" si="372"/>
        <v>38</v>
      </c>
      <c r="CJ142" s="32">
        <f t="shared" si="373"/>
        <v>38</v>
      </c>
      <c r="CK142" s="37">
        <f t="shared" si="350"/>
        <v>0</v>
      </c>
      <c r="CS142" s="45">
        <f t="shared" si="374"/>
        <v>0</v>
      </c>
      <c r="CT142" s="32">
        <f t="shared" si="375"/>
        <v>0</v>
      </c>
      <c r="CU142" s="37">
        <f t="shared" si="353"/>
        <v>0</v>
      </c>
    </row>
    <row r="143" spans="6:99" x14ac:dyDescent="0.2">
      <c r="F143" s="45">
        <f t="shared" si="356"/>
        <v>0</v>
      </c>
      <c r="G143" s="32"/>
      <c r="H143" s="32"/>
      <c r="I143" s="32"/>
      <c r="J143" s="32"/>
      <c r="K143" s="32">
        <f t="shared" si="357"/>
        <v>3816930</v>
      </c>
      <c r="L143" s="37">
        <f t="shared" si="354"/>
        <v>-3816930</v>
      </c>
      <c r="P143" s="45">
        <f t="shared" si="358"/>
        <v>0</v>
      </c>
      <c r="Q143" s="32"/>
      <c r="R143" s="32"/>
      <c r="S143" s="32"/>
      <c r="T143" s="32"/>
      <c r="U143" s="32">
        <f t="shared" si="359"/>
        <v>3638930</v>
      </c>
      <c r="V143" s="37">
        <f t="shared" si="355"/>
        <v>-3638930</v>
      </c>
      <c r="AD143" s="45">
        <f t="shared" si="360"/>
        <v>47865</v>
      </c>
      <c r="AE143" s="32">
        <f t="shared" si="361"/>
        <v>47865</v>
      </c>
      <c r="AF143" s="37">
        <f t="shared" si="332"/>
        <v>0</v>
      </c>
      <c r="AN143" s="45">
        <f t="shared" si="362"/>
        <v>130135</v>
      </c>
      <c r="AO143" s="32">
        <f t="shared" si="363"/>
        <v>130135</v>
      </c>
      <c r="AP143" s="37">
        <f t="shared" si="335"/>
        <v>0</v>
      </c>
      <c r="AU143" s="45">
        <f t="shared" si="364"/>
        <v>0</v>
      </c>
      <c r="AV143" s="32">
        <f t="shared" si="365"/>
        <v>0</v>
      </c>
      <c r="AW143" s="37">
        <f t="shared" si="338"/>
        <v>0</v>
      </c>
      <c r="BE143" s="45">
        <f t="shared" si="366"/>
        <v>0</v>
      </c>
      <c r="BF143" s="32">
        <f t="shared" si="367"/>
        <v>0</v>
      </c>
      <c r="BG143" s="37">
        <f t="shared" si="341"/>
        <v>0</v>
      </c>
      <c r="BO143" s="45">
        <f t="shared" si="368"/>
        <v>0</v>
      </c>
      <c r="BP143" s="32">
        <f t="shared" si="369"/>
        <v>0</v>
      </c>
      <c r="BQ143" s="37">
        <f t="shared" si="344"/>
        <v>0</v>
      </c>
      <c r="BY143" s="45">
        <f t="shared" si="370"/>
        <v>0</v>
      </c>
      <c r="BZ143" s="32">
        <f t="shared" si="371"/>
        <v>0</v>
      </c>
      <c r="CA143" s="37">
        <f t="shared" si="347"/>
        <v>0</v>
      </c>
      <c r="CI143" s="45">
        <f t="shared" si="372"/>
        <v>0</v>
      </c>
      <c r="CJ143" s="32">
        <f t="shared" si="373"/>
        <v>0</v>
      </c>
      <c r="CK143" s="37">
        <f t="shared" si="350"/>
        <v>0</v>
      </c>
      <c r="CS143" s="45">
        <f t="shared" si="374"/>
        <v>0</v>
      </c>
      <c r="CT143" s="32">
        <f t="shared" si="375"/>
        <v>0</v>
      </c>
      <c r="CU143" s="37">
        <f t="shared" si="353"/>
        <v>0</v>
      </c>
    </row>
    <row r="144" spans="6:99" x14ac:dyDescent="0.2">
      <c r="F144" s="45">
        <f t="shared" si="356"/>
        <v>0</v>
      </c>
      <c r="G144" s="32"/>
      <c r="H144" s="32"/>
      <c r="I144" s="32"/>
      <c r="J144" s="32"/>
      <c r="K144" s="32">
        <f t="shared" si="357"/>
        <v>500841</v>
      </c>
      <c r="L144" s="37">
        <f t="shared" si="354"/>
        <v>-500841</v>
      </c>
      <c r="P144" s="45">
        <f t="shared" si="358"/>
        <v>0</v>
      </c>
      <c r="Q144" s="32"/>
      <c r="R144" s="32"/>
      <c r="S144" s="32"/>
      <c r="T144" s="32"/>
      <c r="U144" s="32">
        <f t="shared" si="359"/>
        <v>500841</v>
      </c>
      <c r="V144" s="37">
        <f t="shared" si="355"/>
        <v>-500841</v>
      </c>
      <c r="AD144" s="45">
        <f t="shared" si="360"/>
        <v>0</v>
      </c>
      <c r="AE144" s="32">
        <f t="shared" si="361"/>
        <v>0</v>
      </c>
      <c r="AF144" s="37">
        <f t="shared" si="332"/>
        <v>0</v>
      </c>
      <c r="AN144" s="45">
        <f t="shared" si="362"/>
        <v>0</v>
      </c>
      <c r="AO144" s="32">
        <f t="shared" si="363"/>
        <v>0</v>
      </c>
      <c r="AP144" s="37">
        <f t="shared" si="335"/>
        <v>0</v>
      </c>
      <c r="AU144" s="45">
        <f t="shared" si="364"/>
        <v>0</v>
      </c>
      <c r="AV144" s="32">
        <f t="shared" si="365"/>
        <v>0</v>
      </c>
      <c r="AW144" s="37">
        <f t="shared" si="338"/>
        <v>0</v>
      </c>
      <c r="BE144" s="45">
        <f t="shared" si="366"/>
        <v>0</v>
      </c>
      <c r="BF144" s="32">
        <f t="shared" si="367"/>
        <v>0</v>
      </c>
      <c r="BG144" s="37">
        <f t="shared" si="341"/>
        <v>0</v>
      </c>
      <c r="BO144" s="45">
        <f t="shared" si="368"/>
        <v>0</v>
      </c>
      <c r="BP144" s="32">
        <f t="shared" si="369"/>
        <v>0</v>
      </c>
      <c r="BQ144" s="37">
        <f t="shared" si="344"/>
        <v>0</v>
      </c>
      <c r="BY144" s="45">
        <f t="shared" si="370"/>
        <v>0</v>
      </c>
      <c r="BZ144" s="32">
        <f t="shared" si="371"/>
        <v>0</v>
      </c>
      <c r="CA144" s="37">
        <f t="shared" si="347"/>
        <v>0</v>
      </c>
      <c r="CI144" s="45">
        <f t="shared" si="372"/>
        <v>0</v>
      </c>
      <c r="CJ144" s="32">
        <f t="shared" si="373"/>
        <v>0</v>
      </c>
      <c r="CK144" s="37">
        <f t="shared" si="350"/>
        <v>0</v>
      </c>
      <c r="CS144" s="45">
        <f t="shared" si="374"/>
        <v>0</v>
      </c>
      <c r="CT144" s="32">
        <f t="shared" si="375"/>
        <v>0</v>
      </c>
      <c r="CU144" s="37">
        <f t="shared" si="353"/>
        <v>0</v>
      </c>
    </row>
    <row r="145" spans="6:99" x14ac:dyDescent="0.2">
      <c r="F145" s="45">
        <f t="shared" si="356"/>
        <v>0</v>
      </c>
      <c r="G145" s="32"/>
      <c r="H145" s="32"/>
      <c r="I145" s="32"/>
      <c r="J145" s="32"/>
      <c r="K145" s="32">
        <f t="shared" si="357"/>
        <v>0</v>
      </c>
      <c r="L145" s="37">
        <f t="shared" si="354"/>
        <v>0</v>
      </c>
      <c r="P145" s="45">
        <f t="shared" si="358"/>
        <v>0</v>
      </c>
      <c r="Q145" s="32"/>
      <c r="R145" s="32"/>
      <c r="S145" s="32"/>
      <c r="T145" s="32"/>
      <c r="U145" s="32">
        <f t="shared" si="359"/>
        <v>0</v>
      </c>
      <c r="V145" s="37">
        <f t="shared" si="355"/>
        <v>0</v>
      </c>
      <c r="AD145" s="45">
        <f t="shared" si="360"/>
        <v>0</v>
      </c>
      <c r="AE145" s="32">
        <f t="shared" si="361"/>
        <v>0</v>
      </c>
      <c r="AF145" s="37">
        <f t="shared" si="332"/>
        <v>0</v>
      </c>
      <c r="AN145" s="45">
        <f t="shared" si="362"/>
        <v>0</v>
      </c>
      <c r="AO145" s="32">
        <f t="shared" si="363"/>
        <v>0</v>
      </c>
      <c r="AP145" s="37">
        <f t="shared" si="335"/>
        <v>0</v>
      </c>
      <c r="AU145" s="45">
        <f t="shared" si="364"/>
        <v>0</v>
      </c>
      <c r="AV145" s="32">
        <f t="shared" si="365"/>
        <v>0</v>
      </c>
      <c r="AW145" s="37">
        <f t="shared" si="338"/>
        <v>0</v>
      </c>
      <c r="BE145" s="45">
        <f t="shared" si="366"/>
        <v>0</v>
      </c>
      <c r="BF145" s="32">
        <f t="shared" si="367"/>
        <v>0</v>
      </c>
      <c r="BG145" s="37">
        <f t="shared" si="341"/>
        <v>0</v>
      </c>
      <c r="BO145" s="45">
        <f t="shared" si="368"/>
        <v>0</v>
      </c>
      <c r="BP145" s="32">
        <f t="shared" si="369"/>
        <v>0</v>
      </c>
      <c r="BQ145" s="37">
        <f t="shared" si="344"/>
        <v>0</v>
      </c>
      <c r="BY145" s="45">
        <f t="shared" si="370"/>
        <v>0</v>
      </c>
      <c r="BZ145" s="32">
        <f t="shared" si="371"/>
        <v>0</v>
      </c>
      <c r="CA145" s="37">
        <f t="shared" si="347"/>
        <v>0</v>
      </c>
      <c r="CI145" s="45">
        <f t="shared" si="372"/>
        <v>0</v>
      </c>
      <c r="CJ145" s="32">
        <f t="shared" si="373"/>
        <v>0</v>
      </c>
      <c r="CK145" s="37">
        <f t="shared" si="350"/>
        <v>0</v>
      </c>
      <c r="CS145" s="45">
        <f t="shared" si="374"/>
        <v>0</v>
      </c>
      <c r="CT145" s="32">
        <f t="shared" si="375"/>
        <v>0</v>
      </c>
      <c r="CU145" s="37">
        <f t="shared" si="353"/>
        <v>0</v>
      </c>
    </row>
    <row r="146" spans="6:99" x14ac:dyDescent="0.2">
      <c r="F146" s="45">
        <f t="shared" si="356"/>
        <v>0</v>
      </c>
      <c r="G146" s="32"/>
      <c r="H146" s="32"/>
      <c r="I146" s="32"/>
      <c r="J146" s="32"/>
      <c r="K146" s="32">
        <f t="shared" si="357"/>
        <v>400</v>
      </c>
      <c r="L146" s="37">
        <f t="shared" si="354"/>
        <v>-400</v>
      </c>
      <c r="P146" s="45">
        <f t="shared" si="358"/>
        <v>0</v>
      </c>
      <c r="Q146" s="32"/>
      <c r="R146" s="32"/>
      <c r="S146" s="32"/>
      <c r="T146" s="32"/>
      <c r="U146" s="32">
        <f t="shared" si="359"/>
        <v>400</v>
      </c>
      <c r="V146" s="37">
        <f t="shared" si="355"/>
        <v>-400</v>
      </c>
      <c r="AD146" s="45">
        <f t="shared" si="360"/>
        <v>0</v>
      </c>
      <c r="AE146" s="32">
        <f t="shared" si="361"/>
        <v>0</v>
      </c>
      <c r="AF146" s="37">
        <f t="shared" si="332"/>
        <v>0</v>
      </c>
      <c r="AN146" s="45">
        <f t="shared" si="362"/>
        <v>0</v>
      </c>
      <c r="AO146" s="32">
        <f t="shared" si="363"/>
        <v>0</v>
      </c>
      <c r="AP146" s="37">
        <f t="shared" si="335"/>
        <v>0</v>
      </c>
      <c r="AU146" s="45">
        <f t="shared" si="364"/>
        <v>0</v>
      </c>
      <c r="AV146" s="32">
        <f t="shared" si="365"/>
        <v>0</v>
      </c>
      <c r="AW146" s="37">
        <f t="shared" si="338"/>
        <v>0</v>
      </c>
      <c r="BE146" s="45">
        <f t="shared" si="366"/>
        <v>0</v>
      </c>
      <c r="BF146" s="32">
        <f t="shared" si="367"/>
        <v>0</v>
      </c>
      <c r="BG146" s="37">
        <f t="shared" si="341"/>
        <v>0</v>
      </c>
      <c r="BO146" s="45">
        <f t="shared" si="368"/>
        <v>0</v>
      </c>
      <c r="BP146" s="32">
        <f t="shared" si="369"/>
        <v>0</v>
      </c>
      <c r="BQ146" s="37">
        <f t="shared" si="344"/>
        <v>0</v>
      </c>
      <c r="BY146" s="45">
        <f t="shared" si="370"/>
        <v>0</v>
      </c>
      <c r="BZ146" s="32">
        <f t="shared" si="371"/>
        <v>0</v>
      </c>
      <c r="CA146" s="37">
        <f t="shared" si="347"/>
        <v>0</v>
      </c>
      <c r="CI146" s="45">
        <f t="shared" si="372"/>
        <v>0</v>
      </c>
      <c r="CJ146" s="32">
        <f t="shared" si="373"/>
        <v>0</v>
      </c>
      <c r="CK146" s="37">
        <f t="shared" si="350"/>
        <v>0</v>
      </c>
      <c r="CS146" s="45">
        <f t="shared" si="374"/>
        <v>0</v>
      </c>
      <c r="CT146" s="32">
        <f t="shared" si="375"/>
        <v>0</v>
      </c>
      <c r="CU146" s="37">
        <f t="shared" si="353"/>
        <v>0</v>
      </c>
    </row>
    <row r="147" spans="6:99" x14ac:dyDescent="0.2">
      <c r="F147" s="45">
        <f t="shared" si="356"/>
        <v>0</v>
      </c>
      <c r="G147" s="32"/>
      <c r="H147" s="32"/>
      <c r="I147" s="32"/>
      <c r="J147" s="32"/>
      <c r="K147" s="32">
        <f t="shared" si="357"/>
        <v>189486</v>
      </c>
      <c r="L147" s="37">
        <f t="shared" si="354"/>
        <v>-189486</v>
      </c>
      <c r="P147" s="45">
        <f t="shared" si="358"/>
        <v>0</v>
      </c>
      <c r="Q147" s="32"/>
      <c r="R147" s="32"/>
      <c r="S147" s="32"/>
      <c r="T147" s="32"/>
      <c r="U147" s="32">
        <f t="shared" si="359"/>
        <v>189486</v>
      </c>
      <c r="V147" s="37">
        <f t="shared" si="355"/>
        <v>-189486</v>
      </c>
      <c r="AD147" s="45">
        <f t="shared" si="360"/>
        <v>0</v>
      </c>
      <c r="AE147" s="32">
        <f t="shared" si="361"/>
        <v>0</v>
      </c>
      <c r="AF147" s="37">
        <f t="shared" si="332"/>
        <v>0</v>
      </c>
      <c r="AN147" s="45">
        <f t="shared" si="362"/>
        <v>0</v>
      </c>
      <c r="AO147" s="32">
        <f t="shared" si="363"/>
        <v>0</v>
      </c>
      <c r="AP147" s="37">
        <f t="shared" si="335"/>
        <v>0</v>
      </c>
      <c r="AU147" s="45">
        <f t="shared" si="364"/>
        <v>0</v>
      </c>
      <c r="AV147" s="32">
        <f t="shared" si="365"/>
        <v>0</v>
      </c>
      <c r="AW147" s="37">
        <f t="shared" si="338"/>
        <v>0</v>
      </c>
      <c r="BE147" s="45">
        <f t="shared" si="366"/>
        <v>0</v>
      </c>
      <c r="BF147" s="32">
        <f t="shared" si="367"/>
        <v>0</v>
      </c>
      <c r="BG147" s="37">
        <f t="shared" si="341"/>
        <v>0</v>
      </c>
      <c r="BO147" s="45">
        <f t="shared" si="368"/>
        <v>0</v>
      </c>
      <c r="BP147" s="32">
        <f t="shared" si="369"/>
        <v>0</v>
      </c>
      <c r="BQ147" s="37">
        <f t="shared" si="344"/>
        <v>0</v>
      </c>
      <c r="BY147" s="45">
        <f t="shared" si="370"/>
        <v>0</v>
      </c>
      <c r="BZ147" s="32">
        <f t="shared" si="371"/>
        <v>0</v>
      </c>
      <c r="CA147" s="37">
        <f t="shared" si="347"/>
        <v>0</v>
      </c>
      <c r="CI147" s="45">
        <f t="shared" si="372"/>
        <v>0</v>
      </c>
      <c r="CJ147" s="32">
        <f t="shared" si="373"/>
        <v>0</v>
      </c>
      <c r="CK147" s="37">
        <f t="shared" si="350"/>
        <v>0</v>
      </c>
      <c r="CS147" s="45">
        <f t="shared" si="374"/>
        <v>0</v>
      </c>
      <c r="CT147" s="32">
        <f t="shared" si="375"/>
        <v>0</v>
      </c>
      <c r="CU147" s="37">
        <f t="shared" si="353"/>
        <v>0</v>
      </c>
    </row>
    <row r="148" spans="6:99" x14ac:dyDescent="0.2">
      <c r="F148" s="45">
        <f t="shared" si="356"/>
        <v>0</v>
      </c>
      <c r="G148" s="32"/>
      <c r="H148" s="32"/>
      <c r="I148" s="32"/>
      <c r="J148" s="32"/>
      <c r="K148" s="32">
        <f t="shared" si="357"/>
        <v>310955</v>
      </c>
      <c r="L148" s="37">
        <f t="shared" si="354"/>
        <v>-310955</v>
      </c>
      <c r="P148" s="45">
        <f t="shared" si="358"/>
        <v>0</v>
      </c>
      <c r="Q148" s="32"/>
      <c r="R148" s="32"/>
      <c r="S148" s="32"/>
      <c r="T148" s="32"/>
      <c r="U148" s="32">
        <f t="shared" si="359"/>
        <v>310955</v>
      </c>
      <c r="V148" s="37">
        <f t="shared" si="355"/>
        <v>-310955</v>
      </c>
      <c r="AD148" s="45">
        <f t="shared" si="360"/>
        <v>0</v>
      </c>
      <c r="AE148" s="32">
        <f t="shared" si="361"/>
        <v>0</v>
      </c>
      <c r="AF148" s="37">
        <f t="shared" si="332"/>
        <v>0</v>
      </c>
      <c r="AN148" s="45">
        <f t="shared" si="362"/>
        <v>0</v>
      </c>
      <c r="AO148" s="32">
        <f t="shared" si="363"/>
        <v>0</v>
      </c>
      <c r="AP148" s="37">
        <f t="shared" si="335"/>
        <v>0</v>
      </c>
      <c r="AU148" s="45">
        <f t="shared" si="364"/>
        <v>0</v>
      </c>
      <c r="AV148" s="32">
        <f t="shared" si="365"/>
        <v>0</v>
      </c>
      <c r="AW148" s="37">
        <f t="shared" si="338"/>
        <v>0</v>
      </c>
      <c r="BE148" s="45">
        <f t="shared" si="366"/>
        <v>0</v>
      </c>
      <c r="BF148" s="32">
        <f t="shared" si="367"/>
        <v>0</v>
      </c>
      <c r="BG148" s="37">
        <f t="shared" si="341"/>
        <v>0</v>
      </c>
      <c r="BO148" s="45">
        <f t="shared" si="368"/>
        <v>0</v>
      </c>
      <c r="BP148" s="32">
        <f t="shared" si="369"/>
        <v>0</v>
      </c>
      <c r="BQ148" s="37">
        <f t="shared" si="344"/>
        <v>0</v>
      </c>
      <c r="BY148" s="45">
        <f t="shared" si="370"/>
        <v>0</v>
      </c>
      <c r="BZ148" s="32">
        <f t="shared" si="371"/>
        <v>0</v>
      </c>
      <c r="CA148" s="37">
        <f t="shared" si="347"/>
        <v>0</v>
      </c>
      <c r="CI148" s="45">
        <f t="shared" si="372"/>
        <v>0</v>
      </c>
      <c r="CJ148" s="32">
        <f t="shared" si="373"/>
        <v>0</v>
      </c>
      <c r="CK148" s="37">
        <f t="shared" si="350"/>
        <v>0</v>
      </c>
      <c r="CS148" s="45">
        <f t="shared" si="374"/>
        <v>0</v>
      </c>
      <c r="CT148" s="32">
        <f t="shared" si="375"/>
        <v>0</v>
      </c>
      <c r="CU148" s="37">
        <f t="shared" si="353"/>
        <v>0</v>
      </c>
    </row>
    <row r="149" spans="6:99" x14ac:dyDescent="0.2">
      <c r="F149" s="45">
        <f t="shared" si="356"/>
        <v>0</v>
      </c>
      <c r="G149" s="32"/>
      <c r="H149" s="32"/>
      <c r="I149" s="32"/>
      <c r="J149" s="32"/>
      <c r="K149" s="32">
        <f t="shared" si="357"/>
        <v>5733930</v>
      </c>
      <c r="L149" s="37">
        <f t="shared" si="354"/>
        <v>-5733930</v>
      </c>
      <c r="P149" s="45">
        <f t="shared" si="358"/>
        <v>0</v>
      </c>
      <c r="Q149" s="32"/>
      <c r="R149" s="32"/>
      <c r="S149" s="32"/>
      <c r="T149" s="32"/>
      <c r="U149" s="32">
        <f t="shared" si="359"/>
        <v>4968754</v>
      </c>
      <c r="V149" s="37">
        <f t="shared" si="355"/>
        <v>-4968754</v>
      </c>
      <c r="AD149" s="45">
        <f t="shared" si="360"/>
        <v>204378</v>
      </c>
      <c r="AE149" s="32">
        <f t="shared" si="361"/>
        <v>204378</v>
      </c>
      <c r="AF149" s="37">
        <f t="shared" si="332"/>
        <v>0</v>
      </c>
      <c r="AN149" s="45">
        <f t="shared" si="362"/>
        <v>537009</v>
      </c>
      <c r="AO149" s="32">
        <f t="shared" si="363"/>
        <v>537009</v>
      </c>
      <c r="AP149" s="37">
        <f t="shared" si="335"/>
        <v>0</v>
      </c>
      <c r="AU149" s="45">
        <f t="shared" si="364"/>
        <v>0</v>
      </c>
      <c r="AV149" s="32">
        <f t="shared" si="365"/>
        <v>0</v>
      </c>
      <c r="AW149" s="37">
        <f t="shared" si="338"/>
        <v>0</v>
      </c>
      <c r="BE149" s="45">
        <f t="shared" si="366"/>
        <v>22805</v>
      </c>
      <c r="BF149" s="32">
        <f t="shared" si="367"/>
        <v>22805</v>
      </c>
      <c r="BG149" s="37">
        <f t="shared" si="341"/>
        <v>0</v>
      </c>
      <c r="BO149" s="45">
        <f t="shared" si="368"/>
        <v>499</v>
      </c>
      <c r="BP149" s="32">
        <f t="shared" si="369"/>
        <v>499</v>
      </c>
      <c r="BQ149" s="37">
        <f t="shared" si="344"/>
        <v>0</v>
      </c>
      <c r="BY149" s="45">
        <f t="shared" si="370"/>
        <v>461</v>
      </c>
      <c r="BZ149" s="32">
        <f t="shared" si="371"/>
        <v>461</v>
      </c>
      <c r="CA149" s="37">
        <f t="shared" si="347"/>
        <v>0</v>
      </c>
      <c r="CI149" s="45">
        <f t="shared" si="372"/>
        <v>38</v>
      </c>
      <c r="CJ149" s="32">
        <f t="shared" si="373"/>
        <v>38</v>
      </c>
      <c r="CK149" s="37">
        <f t="shared" si="350"/>
        <v>0</v>
      </c>
      <c r="CS149" s="45">
        <f t="shared" si="374"/>
        <v>0</v>
      </c>
      <c r="CT149" s="32">
        <f t="shared" si="375"/>
        <v>0</v>
      </c>
      <c r="CU149" s="37">
        <f t="shared" si="353"/>
        <v>0</v>
      </c>
    </row>
    <row r="150" spans="6:99" x14ac:dyDescent="0.2">
      <c r="F150" s="45">
        <f t="shared" si="356"/>
        <v>0</v>
      </c>
      <c r="G150" s="32"/>
      <c r="H150" s="32"/>
      <c r="I150" s="32"/>
      <c r="J150" s="32"/>
      <c r="K150" s="32">
        <f t="shared" si="357"/>
        <v>56469526</v>
      </c>
      <c r="L150" s="37">
        <f t="shared" si="354"/>
        <v>-56469526</v>
      </c>
      <c r="P150" s="45">
        <f t="shared" si="358"/>
        <v>0</v>
      </c>
      <c r="Q150" s="32"/>
      <c r="R150" s="32"/>
      <c r="S150" s="32"/>
      <c r="T150" s="32"/>
      <c r="U150" s="32">
        <f t="shared" si="359"/>
        <v>28351948</v>
      </c>
      <c r="V150" s="37">
        <f t="shared" si="355"/>
        <v>-28351948</v>
      </c>
      <c r="AD150" s="45">
        <f t="shared" si="360"/>
        <v>7801419</v>
      </c>
      <c r="AE150" s="32">
        <f t="shared" si="361"/>
        <v>7801419</v>
      </c>
      <c r="AF150" s="37">
        <f t="shared" si="332"/>
        <v>0</v>
      </c>
      <c r="AN150" s="45">
        <f t="shared" si="362"/>
        <v>7329428</v>
      </c>
      <c r="AO150" s="32">
        <f t="shared" si="363"/>
        <v>7329428</v>
      </c>
      <c r="AP150" s="37">
        <f t="shared" si="335"/>
        <v>0</v>
      </c>
      <c r="AU150" s="45">
        <f t="shared" si="364"/>
        <v>0</v>
      </c>
      <c r="AV150" s="32">
        <f t="shared" si="365"/>
        <v>0</v>
      </c>
      <c r="AW150" s="37">
        <f t="shared" si="338"/>
        <v>0</v>
      </c>
      <c r="BE150" s="45">
        <f t="shared" si="366"/>
        <v>876187</v>
      </c>
      <c r="BF150" s="32">
        <f t="shared" si="367"/>
        <v>876187</v>
      </c>
      <c r="BG150" s="37">
        <f t="shared" si="341"/>
        <v>0</v>
      </c>
      <c r="BO150" s="45">
        <f t="shared" si="368"/>
        <v>5816241</v>
      </c>
      <c r="BP150" s="32">
        <f t="shared" si="369"/>
        <v>5816241</v>
      </c>
      <c r="BQ150" s="37">
        <f t="shared" si="344"/>
        <v>0</v>
      </c>
      <c r="BY150" s="45">
        <f t="shared" si="370"/>
        <v>3640630</v>
      </c>
      <c r="BZ150" s="32">
        <f t="shared" si="371"/>
        <v>3640630</v>
      </c>
      <c r="CA150" s="37">
        <f t="shared" si="347"/>
        <v>0</v>
      </c>
      <c r="CI150" s="45">
        <f t="shared" si="372"/>
        <v>778697</v>
      </c>
      <c r="CJ150" s="32">
        <f t="shared" si="373"/>
        <v>778697</v>
      </c>
      <c r="CK150" s="37">
        <f t="shared" si="350"/>
        <v>0</v>
      </c>
      <c r="CS150" s="45">
        <f t="shared" si="374"/>
        <v>1396914</v>
      </c>
      <c r="CT150" s="32">
        <f t="shared" si="375"/>
        <v>1396914</v>
      </c>
      <c r="CU150" s="37">
        <f t="shared" si="353"/>
        <v>0</v>
      </c>
    </row>
    <row r="151" spans="6:99" x14ac:dyDescent="0.2">
      <c r="F151" s="45">
        <f t="shared" si="356"/>
        <v>0</v>
      </c>
      <c r="G151" s="32"/>
      <c r="H151" s="32"/>
      <c r="I151" s="32"/>
      <c r="J151" s="32"/>
      <c r="K151" s="32">
        <f t="shared" si="357"/>
        <v>0</v>
      </c>
      <c r="L151" s="37">
        <f t="shared" si="354"/>
        <v>0</v>
      </c>
      <c r="P151" s="45">
        <f t="shared" si="358"/>
        <v>0</v>
      </c>
      <c r="Q151" s="32"/>
      <c r="R151" s="32"/>
      <c r="S151" s="32"/>
      <c r="T151" s="32"/>
      <c r="U151" s="32">
        <f t="shared" si="359"/>
        <v>0</v>
      </c>
      <c r="V151" s="37">
        <f t="shared" si="355"/>
        <v>0</v>
      </c>
      <c r="AD151" s="45">
        <f t="shared" si="360"/>
        <v>0</v>
      </c>
      <c r="AE151" s="32">
        <f t="shared" si="361"/>
        <v>0</v>
      </c>
      <c r="AF151" s="37">
        <f t="shared" si="332"/>
        <v>0</v>
      </c>
      <c r="AN151" s="45">
        <f t="shared" si="362"/>
        <v>0</v>
      </c>
      <c r="AO151" s="32">
        <f t="shared" si="363"/>
        <v>0</v>
      </c>
      <c r="AP151" s="37">
        <f t="shared" si="335"/>
        <v>0</v>
      </c>
      <c r="AU151" s="45">
        <f t="shared" si="364"/>
        <v>0</v>
      </c>
      <c r="AV151" s="32">
        <f t="shared" si="365"/>
        <v>0</v>
      </c>
      <c r="AW151" s="37">
        <f t="shared" si="338"/>
        <v>0</v>
      </c>
      <c r="BE151" s="45">
        <f t="shared" si="366"/>
        <v>0</v>
      </c>
      <c r="BF151" s="32">
        <f t="shared" si="367"/>
        <v>0</v>
      </c>
      <c r="BG151" s="37">
        <f t="shared" si="341"/>
        <v>0</v>
      </c>
      <c r="BO151" s="45">
        <f t="shared" si="368"/>
        <v>0</v>
      </c>
      <c r="BP151" s="32">
        <f t="shared" si="369"/>
        <v>0</v>
      </c>
      <c r="BQ151" s="37">
        <f t="shared" si="344"/>
        <v>0</v>
      </c>
      <c r="BY151" s="45">
        <f t="shared" si="370"/>
        <v>0</v>
      </c>
      <c r="BZ151" s="32">
        <f t="shared" si="371"/>
        <v>0</v>
      </c>
      <c r="CA151" s="37">
        <f t="shared" si="347"/>
        <v>0</v>
      </c>
      <c r="CI151" s="45">
        <f t="shared" si="372"/>
        <v>0</v>
      </c>
      <c r="CJ151" s="32">
        <f t="shared" si="373"/>
        <v>0</v>
      </c>
      <c r="CK151" s="37">
        <f t="shared" si="350"/>
        <v>0</v>
      </c>
      <c r="CS151" s="45">
        <f t="shared" si="374"/>
        <v>0</v>
      </c>
      <c r="CT151" s="32">
        <f t="shared" si="375"/>
        <v>0</v>
      </c>
      <c r="CU151" s="37">
        <f t="shared" si="353"/>
        <v>0</v>
      </c>
    </row>
    <row r="152" spans="6:99" x14ac:dyDescent="0.2">
      <c r="F152" s="45">
        <f t="shared" si="356"/>
        <v>0</v>
      </c>
      <c r="G152" s="32"/>
      <c r="H152" s="32"/>
      <c r="I152" s="32"/>
      <c r="J152" s="32"/>
      <c r="K152" s="32">
        <f t="shared" si="357"/>
        <v>2000000</v>
      </c>
      <c r="L152" s="37">
        <f t="shared" si="354"/>
        <v>-2000000</v>
      </c>
      <c r="P152" s="45">
        <f t="shared" si="358"/>
        <v>0</v>
      </c>
      <c r="Q152" s="32"/>
      <c r="R152" s="32"/>
      <c r="S152" s="32"/>
      <c r="T152" s="32"/>
      <c r="U152" s="32">
        <f t="shared" si="359"/>
        <v>2000000</v>
      </c>
      <c r="V152" s="37">
        <f t="shared" si="355"/>
        <v>-2000000</v>
      </c>
      <c r="AD152" s="45">
        <f t="shared" si="360"/>
        <v>0</v>
      </c>
      <c r="AE152" s="32">
        <f t="shared" si="361"/>
        <v>0</v>
      </c>
      <c r="AF152" s="37">
        <f t="shared" si="332"/>
        <v>0</v>
      </c>
      <c r="AN152" s="45">
        <f t="shared" si="362"/>
        <v>0</v>
      </c>
      <c r="AO152" s="32">
        <f t="shared" si="363"/>
        <v>0</v>
      </c>
      <c r="AP152" s="37">
        <f t="shared" si="335"/>
        <v>0</v>
      </c>
      <c r="AU152" s="45">
        <f t="shared" si="364"/>
        <v>0</v>
      </c>
      <c r="AV152" s="32">
        <f t="shared" si="365"/>
        <v>0</v>
      </c>
      <c r="AW152" s="37">
        <f t="shared" si="338"/>
        <v>0</v>
      </c>
      <c r="BE152" s="45">
        <f t="shared" si="366"/>
        <v>0</v>
      </c>
      <c r="BF152" s="32">
        <f t="shared" si="367"/>
        <v>0</v>
      </c>
      <c r="BG152" s="37">
        <f t="shared" si="341"/>
        <v>0</v>
      </c>
      <c r="BO152" s="45">
        <f t="shared" si="368"/>
        <v>0</v>
      </c>
      <c r="BP152" s="32">
        <f t="shared" si="369"/>
        <v>0</v>
      </c>
      <c r="BQ152" s="37">
        <f t="shared" si="344"/>
        <v>0</v>
      </c>
      <c r="BY152" s="45">
        <f t="shared" si="370"/>
        <v>0</v>
      </c>
      <c r="BZ152" s="32">
        <f t="shared" si="371"/>
        <v>0</v>
      </c>
      <c r="CA152" s="37">
        <f t="shared" si="347"/>
        <v>0</v>
      </c>
      <c r="CI152" s="45">
        <f t="shared" si="372"/>
        <v>0</v>
      </c>
      <c r="CJ152" s="32">
        <f t="shared" si="373"/>
        <v>0</v>
      </c>
      <c r="CK152" s="37">
        <f t="shared" si="350"/>
        <v>0</v>
      </c>
      <c r="CS152" s="45">
        <f t="shared" si="374"/>
        <v>0</v>
      </c>
      <c r="CT152" s="32">
        <f t="shared" si="375"/>
        <v>0</v>
      </c>
      <c r="CU152" s="37">
        <f t="shared" si="353"/>
        <v>0</v>
      </c>
    </row>
    <row r="153" spans="6:99" x14ac:dyDescent="0.2">
      <c r="F153" s="45">
        <f t="shared" si="356"/>
        <v>0</v>
      </c>
      <c r="G153" s="32"/>
      <c r="H153" s="32"/>
      <c r="I153" s="32"/>
      <c r="J153" s="32"/>
      <c r="K153" s="32">
        <f t="shared" si="357"/>
        <v>0</v>
      </c>
      <c r="L153" s="37">
        <f t="shared" si="354"/>
        <v>0</v>
      </c>
      <c r="P153" s="45">
        <f t="shared" si="358"/>
        <v>0</v>
      </c>
      <c r="Q153" s="32"/>
      <c r="R153" s="32"/>
      <c r="S153" s="32"/>
      <c r="T153" s="32"/>
      <c r="U153" s="32">
        <f t="shared" si="359"/>
        <v>0</v>
      </c>
      <c r="V153" s="37">
        <f t="shared" si="355"/>
        <v>0</v>
      </c>
      <c r="AD153" s="45">
        <f t="shared" si="360"/>
        <v>0</v>
      </c>
      <c r="AE153" s="32">
        <f t="shared" si="361"/>
        <v>0</v>
      </c>
      <c r="AF153" s="37">
        <f t="shared" si="332"/>
        <v>0</v>
      </c>
      <c r="AN153" s="45">
        <f t="shared" si="362"/>
        <v>0</v>
      </c>
      <c r="AO153" s="32">
        <f t="shared" si="363"/>
        <v>0</v>
      </c>
      <c r="AP153" s="37">
        <f t="shared" si="335"/>
        <v>0</v>
      </c>
      <c r="AU153" s="45">
        <f t="shared" si="364"/>
        <v>0</v>
      </c>
      <c r="AV153" s="32">
        <f t="shared" si="365"/>
        <v>0</v>
      </c>
      <c r="AW153" s="37">
        <f t="shared" si="338"/>
        <v>0</v>
      </c>
      <c r="BE153" s="45">
        <f t="shared" si="366"/>
        <v>0</v>
      </c>
      <c r="BF153" s="32">
        <f t="shared" si="367"/>
        <v>0</v>
      </c>
      <c r="BG153" s="37">
        <f t="shared" si="341"/>
        <v>0</v>
      </c>
      <c r="BO153" s="45">
        <f t="shared" si="368"/>
        <v>0</v>
      </c>
      <c r="BP153" s="32">
        <f t="shared" si="369"/>
        <v>0</v>
      </c>
      <c r="BQ153" s="37">
        <f t="shared" si="344"/>
        <v>0</v>
      </c>
      <c r="BY153" s="45">
        <f t="shared" si="370"/>
        <v>0</v>
      </c>
      <c r="BZ153" s="32">
        <f t="shared" si="371"/>
        <v>0</v>
      </c>
      <c r="CA153" s="37">
        <f t="shared" si="347"/>
        <v>0</v>
      </c>
      <c r="CI153" s="45">
        <f t="shared" si="372"/>
        <v>0</v>
      </c>
      <c r="CJ153" s="32">
        <f t="shared" si="373"/>
        <v>0</v>
      </c>
      <c r="CK153" s="37">
        <f t="shared" si="350"/>
        <v>0</v>
      </c>
      <c r="CS153" s="45">
        <f t="shared" si="374"/>
        <v>0</v>
      </c>
      <c r="CT153" s="32">
        <f t="shared" si="375"/>
        <v>0</v>
      </c>
      <c r="CU153" s="37">
        <f t="shared" si="353"/>
        <v>0</v>
      </c>
    </row>
    <row r="154" spans="6:99" x14ac:dyDescent="0.2">
      <c r="F154" s="45">
        <f t="shared" si="356"/>
        <v>0</v>
      </c>
      <c r="G154" s="32"/>
      <c r="H154" s="32"/>
      <c r="I154" s="32"/>
      <c r="J154" s="32"/>
      <c r="K154" s="32">
        <f t="shared" si="357"/>
        <v>1979985</v>
      </c>
      <c r="L154" s="37">
        <f t="shared" si="354"/>
        <v>-1979985</v>
      </c>
      <c r="P154" s="45">
        <f t="shared" si="358"/>
        <v>0</v>
      </c>
      <c r="Q154" s="32"/>
      <c r="R154" s="32"/>
      <c r="S154" s="32"/>
      <c r="T154" s="32"/>
      <c r="U154" s="32">
        <f t="shared" si="359"/>
        <v>1979985</v>
      </c>
      <c r="V154" s="37">
        <f t="shared" si="355"/>
        <v>-1979985</v>
      </c>
      <c r="AD154" s="45">
        <f t="shared" si="360"/>
        <v>0</v>
      </c>
      <c r="AE154" s="32">
        <f t="shared" si="361"/>
        <v>0</v>
      </c>
      <c r="AF154" s="37">
        <f t="shared" si="332"/>
        <v>0</v>
      </c>
      <c r="AN154" s="45">
        <f t="shared" si="362"/>
        <v>0</v>
      </c>
      <c r="AO154" s="32">
        <f t="shared" si="363"/>
        <v>0</v>
      </c>
      <c r="AP154" s="37">
        <f t="shared" si="335"/>
        <v>0</v>
      </c>
      <c r="AU154" s="45">
        <f t="shared" si="364"/>
        <v>0</v>
      </c>
      <c r="AV154" s="32">
        <f t="shared" si="365"/>
        <v>0</v>
      </c>
      <c r="AW154" s="37">
        <f t="shared" si="338"/>
        <v>0</v>
      </c>
      <c r="BE154" s="45">
        <f t="shared" si="366"/>
        <v>0</v>
      </c>
      <c r="BF154" s="32">
        <f t="shared" si="367"/>
        <v>0</v>
      </c>
      <c r="BG154" s="37">
        <f t="shared" si="341"/>
        <v>0</v>
      </c>
      <c r="BO154" s="45">
        <f t="shared" si="368"/>
        <v>0</v>
      </c>
      <c r="BP154" s="32">
        <f t="shared" si="369"/>
        <v>0</v>
      </c>
      <c r="BQ154" s="37">
        <f t="shared" si="344"/>
        <v>0</v>
      </c>
      <c r="BY154" s="45">
        <f t="shared" si="370"/>
        <v>0</v>
      </c>
      <c r="BZ154" s="32">
        <f t="shared" si="371"/>
        <v>0</v>
      </c>
      <c r="CA154" s="37">
        <f t="shared" si="347"/>
        <v>0</v>
      </c>
      <c r="CI154" s="45">
        <f t="shared" si="372"/>
        <v>0</v>
      </c>
      <c r="CJ154" s="32">
        <f t="shared" si="373"/>
        <v>0</v>
      </c>
      <c r="CK154" s="37">
        <f t="shared" si="350"/>
        <v>0</v>
      </c>
      <c r="CS154" s="45">
        <f t="shared" si="374"/>
        <v>0</v>
      </c>
      <c r="CT154" s="32">
        <f t="shared" si="375"/>
        <v>0</v>
      </c>
      <c r="CU154" s="37">
        <f t="shared" si="353"/>
        <v>0</v>
      </c>
    </row>
    <row r="155" spans="6:99" x14ac:dyDescent="0.2">
      <c r="F155" s="45">
        <f t="shared" si="356"/>
        <v>0</v>
      </c>
      <c r="G155" s="32"/>
      <c r="H155" s="32"/>
      <c r="I155" s="32"/>
      <c r="J155" s="32"/>
      <c r="K155" s="32">
        <f t="shared" si="357"/>
        <v>0</v>
      </c>
      <c r="L155" s="37">
        <f t="shared" si="354"/>
        <v>0</v>
      </c>
      <c r="P155" s="45">
        <f t="shared" si="358"/>
        <v>0</v>
      </c>
      <c r="Q155" s="32"/>
      <c r="R155" s="32"/>
      <c r="S155" s="32"/>
      <c r="T155" s="32"/>
      <c r="U155" s="32">
        <f t="shared" si="359"/>
        <v>0</v>
      </c>
      <c r="V155" s="37">
        <f t="shared" si="355"/>
        <v>0</v>
      </c>
      <c r="AD155" s="45">
        <f t="shared" si="360"/>
        <v>0</v>
      </c>
      <c r="AE155" s="32">
        <f t="shared" si="361"/>
        <v>0</v>
      </c>
      <c r="AF155" s="37">
        <f t="shared" si="332"/>
        <v>0</v>
      </c>
      <c r="AN155" s="45">
        <f t="shared" si="362"/>
        <v>0</v>
      </c>
      <c r="AO155" s="32">
        <f t="shared" si="363"/>
        <v>0</v>
      </c>
      <c r="AP155" s="37">
        <f t="shared" si="335"/>
        <v>0</v>
      </c>
      <c r="AU155" s="45">
        <f t="shared" si="364"/>
        <v>0</v>
      </c>
      <c r="AV155" s="32">
        <f t="shared" si="365"/>
        <v>0</v>
      </c>
      <c r="AW155" s="37">
        <f t="shared" si="338"/>
        <v>0</v>
      </c>
      <c r="BE155" s="45">
        <f t="shared" si="366"/>
        <v>0</v>
      </c>
      <c r="BF155" s="32">
        <f t="shared" si="367"/>
        <v>0</v>
      </c>
      <c r="BG155" s="37">
        <f t="shared" si="341"/>
        <v>0</v>
      </c>
      <c r="BO155" s="45">
        <f t="shared" si="368"/>
        <v>0</v>
      </c>
      <c r="BP155" s="32">
        <f t="shared" si="369"/>
        <v>0</v>
      </c>
      <c r="BQ155" s="37">
        <f t="shared" si="344"/>
        <v>0</v>
      </c>
      <c r="BY155" s="45">
        <f t="shared" si="370"/>
        <v>0</v>
      </c>
      <c r="BZ155" s="32">
        <f t="shared" si="371"/>
        <v>0</v>
      </c>
      <c r="CA155" s="37">
        <f t="shared" si="347"/>
        <v>0</v>
      </c>
      <c r="CI155" s="45">
        <f t="shared" si="372"/>
        <v>0</v>
      </c>
      <c r="CJ155" s="32">
        <f t="shared" si="373"/>
        <v>0</v>
      </c>
      <c r="CK155" s="37">
        <f t="shared" si="350"/>
        <v>0</v>
      </c>
      <c r="CS155" s="45">
        <f t="shared" si="374"/>
        <v>0</v>
      </c>
      <c r="CT155" s="32">
        <f t="shared" si="375"/>
        <v>0</v>
      </c>
      <c r="CU155" s="37">
        <f t="shared" si="353"/>
        <v>0</v>
      </c>
    </row>
    <row r="156" spans="6:99" x14ac:dyDescent="0.2">
      <c r="F156" s="45">
        <f t="shared" si="356"/>
        <v>0</v>
      </c>
      <c r="G156" s="32"/>
      <c r="H156" s="32"/>
      <c r="I156" s="32"/>
      <c r="J156" s="32"/>
      <c r="K156" s="32">
        <f t="shared" si="357"/>
        <v>21586284</v>
      </c>
      <c r="L156" s="37">
        <f t="shared" si="354"/>
        <v>-21586284</v>
      </c>
      <c r="P156" s="45">
        <f t="shared" si="358"/>
        <v>0</v>
      </c>
      <c r="Q156" s="32"/>
      <c r="R156" s="32"/>
      <c r="S156" s="32"/>
      <c r="T156" s="32"/>
      <c r="U156" s="32">
        <f t="shared" si="359"/>
        <v>21586284</v>
      </c>
      <c r="V156" s="37">
        <f t="shared" si="355"/>
        <v>-21586284</v>
      </c>
      <c r="AD156" s="45">
        <f t="shared" si="360"/>
        <v>0</v>
      </c>
      <c r="AE156" s="32">
        <f t="shared" si="361"/>
        <v>0</v>
      </c>
      <c r="AF156" s="37">
        <f t="shared" si="332"/>
        <v>0</v>
      </c>
      <c r="AN156" s="45">
        <f t="shared" si="362"/>
        <v>0</v>
      </c>
      <c r="AO156" s="32">
        <f t="shared" si="363"/>
        <v>0</v>
      </c>
      <c r="AP156" s="37">
        <f t="shared" si="335"/>
        <v>0</v>
      </c>
      <c r="AU156" s="45">
        <f t="shared" si="364"/>
        <v>0</v>
      </c>
      <c r="AV156" s="32">
        <f t="shared" si="365"/>
        <v>0</v>
      </c>
      <c r="AW156" s="37">
        <f t="shared" si="338"/>
        <v>0</v>
      </c>
      <c r="BE156" s="45">
        <f t="shared" si="366"/>
        <v>0</v>
      </c>
      <c r="BF156" s="32">
        <f t="shared" si="367"/>
        <v>0</v>
      </c>
      <c r="BG156" s="37">
        <f t="shared" si="341"/>
        <v>0</v>
      </c>
      <c r="BO156" s="45">
        <f t="shared" si="368"/>
        <v>0</v>
      </c>
      <c r="BP156" s="32">
        <f t="shared" si="369"/>
        <v>0</v>
      </c>
      <c r="BQ156" s="37">
        <f t="shared" si="344"/>
        <v>0</v>
      </c>
      <c r="BY156" s="45">
        <f t="shared" si="370"/>
        <v>0</v>
      </c>
      <c r="BZ156" s="32">
        <f t="shared" si="371"/>
        <v>0</v>
      </c>
      <c r="CA156" s="37">
        <f t="shared" si="347"/>
        <v>0</v>
      </c>
      <c r="CI156" s="45">
        <f t="shared" si="372"/>
        <v>0</v>
      </c>
      <c r="CJ156" s="32">
        <f t="shared" si="373"/>
        <v>0</v>
      </c>
      <c r="CK156" s="37">
        <f t="shared" si="350"/>
        <v>0</v>
      </c>
      <c r="CS156" s="45">
        <f t="shared" si="374"/>
        <v>0</v>
      </c>
      <c r="CT156" s="32">
        <f t="shared" si="375"/>
        <v>0</v>
      </c>
      <c r="CU156" s="37">
        <f t="shared" si="353"/>
        <v>0</v>
      </c>
    </row>
    <row r="157" spans="6:99" x14ac:dyDescent="0.2">
      <c r="F157" s="45">
        <f t="shared" si="356"/>
        <v>0</v>
      </c>
      <c r="G157" s="32"/>
      <c r="H157" s="32"/>
      <c r="I157" s="32"/>
      <c r="J157" s="32"/>
      <c r="K157" s="32">
        <f t="shared" si="357"/>
        <v>3979985</v>
      </c>
      <c r="L157" s="37">
        <f t="shared" si="354"/>
        <v>-3979985</v>
      </c>
      <c r="P157" s="45">
        <f t="shared" si="358"/>
        <v>0</v>
      </c>
      <c r="Q157" s="32"/>
      <c r="R157" s="32"/>
      <c r="S157" s="32"/>
      <c r="T157" s="32"/>
      <c r="U157" s="32">
        <f t="shared" si="359"/>
        <v>3979985</v>
      </c>
      <c r="V157" s="37">
        <f t="shared" si="355"/>
        <v>-3979985</v>
      </c>
      <c r="AD157" s="45">
        <f t="shared" si="360"/>
        <v>0</v>
      </c>
      <c r="AE157" s="32">
        <f t="shared" si="361"/>
        <v>0</v>
      </c>
      <c r="AF157" s="37">
        <f t="shared" si="332"/>
        <v>0</v>
      </c>
      <c r="AN157" s="45">
        <f t="shared" si="362"/>
        <v>0</v>
      </c>
      <c r="AO157" s="32">
        <f t="shared" si="363"/>
        <v>0</v>
      </c>
      <c r="AP157" s="37">
        <f t="shared" si="335"/>
        <v>0</v>
      </c>
      <c r="AU157" s="45">
        <f t="shared" si="364"/>
        <v>0</v>
      </c>
      <c r="AV157" s="32">
        <f t="shared" si="365"/>
        <v>0</v>
      </c>
      <c r="AW157" s="37">
        <f t="shared" si="338"/>
        <v>0</v>
      </c>
      <c r="BE157" s="45">
        <f t="shared" si="366"/>
        <v>0</v>
      </c>
      <c r="BF157" s="32">
        <f t="shared" si="367"/>
        <v>0</v>
      </c>
      <c r="BG157" s="37">
        <f t="shared" si="341"/>
        <v>0</v>
      </c>
      <c r="BO157" s="45">
        <f t="shared" si="368"/>
        <v>0</v>
      </c>
      <c r="BP157" s="32">
        <f t="shared" si="369"/>
        <v>0</v>
      </c>
      <c r="BQ157" s="37">
        <f t="shared" si="344"/>
        <v>0</v>
      </c>
      <c r="BY157" s="45">
        <f t="shared" si="370"/>
        <v>0</v>
      </c>
      <c r="BZ157" s="32">
        <f t="shared" si="371"/>
        <v>0</v>
      </c>
      <c r="CA157" s="37">
        <f t="shared" si="347"/>
        <v>0</v>
      </c>
      <c r="CI157" s="45">
        <f t="shared" si="372"/>
        <v>0</v>
      </c>
      <c r="CJ157" s="32">
        <f t="shared" si="373"/>
        <v>0</v>
      </c>
      <c r="CK157" s="37">
        <f t="shared" si="350"/>
        <v>0</v>
      </c>
      <c r="CS157" s="45">
        <f t="shared" si="374"/>
        <v>0</v>
      </c>
      <c r="CT157" s="32">
        <f t="shared" si="375"/>
        <v>0</v>
      </c>
      <c r="CU157" s="37">
        <f t="shared" si="353"/>
        <v>0</v>
      </c>
    </row>
    <row r="158" spans="6:99" x14ac:dyDescent="0.2">
      <c r="F158" s="49">
        <f t="shared" si="356"/>
        <v>0</v>
      </c>
      <c r="G158" s="50"/>
      <c r="H158" s="50"/>
      <c r="I158" s="50"/>
      <c r="J158" s="50"/>
      <c r="K158" s="50">
        <f t="shared" si="357"/>
        <v>60449511</v>
      </c>
      <c r="L158" s="51">
        <f t="shared" si="354"/>
        <v>-60449511</v>
      </c>
      <c r="P158" s="49">
        <f t="shared" si="358"/>
        <v>0</v>
      </c>
      <c r="Q158" s="50"/>
      <c r="R158" s="50"/>
      <c r="S158" s="50"/>
      <c r="T158" s="50"/>
      <c r="U158" s="50">
        <f t="shared" si="359"/>
        <v>53918217</v>
      </c>
      <c r="V158" s="51">
        <f t="shared" si="355"/>
        <v>-53918217</v>
      </c>
      <c r="AD158" s="49">
        <f t="shared" si="360"/>
        <v>7801419</v>
      </c>
      <c r="AE158" s="50">
        <f t="shared" si="361"/>
        <v>7801419</v>
      </c>
      <c r="AF158" s="51">
        <f t="shared" si="332"/>
        <v>0</v>
      </c>
      <c r="AN158" s="49">
        <f t="shared" si="362"/>
        <v>7329428</v>
      </c>
      <c r="AO158" s="50">
        <f t="shared" si="363"/>
        <v>7329428</v>
      </c>
      <c r="AP158" s="51">
        <f t="shared" si="335"/>
        <v>0</v>
      </c>
      <c r="AU158" s="49">
        <f t="shared" si="364"/>
        <v>0</v>
      </c>
      <c r="AV158" s="50">
        <f t="shared" si="365"/>
        <v>0</v>
      </c>
      <c r="AW158" s="51">
        <f t="shared" si="338"/>
        <v>0</v>
      </c>
      <c r="BE158" s="49">
        <f t="shared" si="366"/>
        <v>876187</v>
      </c>
      <c r="BF158" s="50">
        <f t="shared" si="367"/>
        <v>876187</v>
      </c>
      <c r="BG158" s="51">
        <f t="shared" si="341"/>
        <v>0</v>
      </c>
      <c r="BO158" s="49">
        <f t="shared" si="368"/>
        <v>5816241</v>
      </c>
      <c r="BP158" s="50">
        <f t="shared" si="369"/>
        <v>5816241</v>
      </c>
      <c r="BQ158" s="51">
        <f t="shared" si="344"/>
        <v>0</v>
      </c>
      <c r="BY158" s="49">
        <f t="shared" si="370"/>
        <v>3640630</v>
      </c>
      <c r="BZ158" s="50">
        <f t="shared" si="371"/>
        <v>3640630</v>
      </c>
      <c r="CA158" s="51">
        <f t="shared" si="347"/>
        <v>0</v>
      </c>
      <c r="CI158" s="49">
        <f t="shared" si="372"/>
        <v>778697</v>
      </c>
      <c r="CJ158" s="50">
        <f t="shared" si="373"/>
        <v>778697</v>
      </c>
      <c r="CK158" s="51">
        <f t="shared" si="350"/>
        <v>0</v>
      </c>
      <c r="CS158" s="49">
        <f t="shared" si="374"/>
        <v>1396914</v>
      </c>
      <c r="CT158" s="50">
        <f t="shared" si="375"/>
        <v>1396914</v>
      </c>
      <c r="CU158" s="51">
        <f t="shared" si="353"/>
        <v>0</v>
      </c>
    </row>
    <row r="159" spans="6:99" ht="12" thickBot="1" x14ac:dyDescent="0.25">
      <c r="F159" s="52"/>
      <c r="G159" s="85"/>
      <c r="H159" s="85"/>
      <c r="I159" s="85"/>
      <c r="J159" s="85"/>
      <c r="K159" s="39"/>
      <c r="L159" s="40"/>
      <c r="P159" s="52"/>
      <c r="Q159" s="85"/>
      <c r="R159" s="85"/>
      <c r="S159" s="85"/>
      <c r="T159" s="85"/>
      <c r="U159" s="39"/>
      <c r="V159" s="40"/>
      <c r="AD159" s="52"/>
      <c r="AE159" s="39"/>
      <c r="AF159" s="40"/>
      <c r="AN159" s="52"/>
      <c r="AO159" s="39"/>
      <c r="AP159" s="40"/>
      <c r="AU159" s="52"/>
      <c r="AV159" s="39"/>
      <c r="AW159" s="40"/>
      <c r="BE159" s="52"/>
      <c r="BF159" s="39"/>
      <c r="BG159" s="40"/>
      <c r="BO159" s="52"/>
      <c r="BP159" s="39"/>
      <c r="BQ159" s="40"/>
      <c r="BY159" s="52"/>
      <c r="BZ159" s="39"/>
      <c r="CA159" s="40"/>
      <c r="CI159" s="52"/>
      <c r="CJ159" s="39"/>
      <c r="CK159" s="40"/>
      <c r="CS159" s="52"/>
      <c r="CT159" s="39"/>
      <c r="CU159" s="40"/>
    </row>
    <row r="160" spans="6:99" x14ac:dyDescent="0.2">
      <c r="F160" s="32"/>
      <c r="G160" s="32"/>
      <c r="H160" s="32"/>
      <c r="I160" s="32"/>
      <c r="J160" s="32"/>
    </row>
    <row r="161" spans="6:101" x14ac:dyDescent="0.2">
      <c r="F161" s="32"/>
      <c r="G161" s="32"/>
      <c r="H161" s="32"/>
      <c r="I161" s="32"/>
      <c r="J161" s="32"/>
    </row>
    <row r="162" spans="6:101" x14ac:dyDescent="0.2">
      <c r="F162" s="32"/>
      <c r="G162" s="32"/>
      <c r="H162" s="32"/>
      <c r="I162" s="32"/>
      <c r="J162" s="32"/>
    </row>
    <row r="163" spans="6:101" x14ac:dyDescent="0.2">
      <c r="F163" s="32"/>
      <c r="G163" s="32"/>
      <c r="H163" s="32"/>
      <c r="I163" s="32"/>
      <c r="J163" s="32"/>
      <c r="U163" s="32">
        <f>U41-U71</f>
        <v>1044047</v>
      </c>
      <c r="V163" s="32">
        <f>V41-V71</f>
        <v>-1043263</v>
      </c>
      <c r="W163" s="32">
        <f>W41-W71</f>
        <v>-784</v>
      </c>
      <c r="X163" s="32"/>
      <c r="AE163" s="32">
        <f>AE41-AE71</f>
        <v>-59703</v>
      </c>
      <c r="AF163" s="32">
        <f>AF41-AF71</f>
        <v>49703</v>
      </c>
      <c r="AG163" s="32">
        <f>AG41-AG71</f>
        <v>10000</v>
      </c>
      <c r="AH163" s="32"/>
      <c r="AO163" s="32">
        <f>AO41-AO71</f>
        <v>0</v>
      </c>
      <c r="AP163" s="32">
        <f>AP41-AP71</f>
        <v>0</v>
      </c>
      <c r="AQ163" s="32">
        <f>AQ41-AQ71</f>
        <v>0</v>
      </c>
      <c r="AV163" s="32">
        <f>AV41-AV71</f>
        <v>0</v>
      </c>
      <c r="AW163" s="32">
        <f>AW41-AW71</f>
        <v>0</v>
      </c>
      <c r="AX163" s="32">
        <f>AX41-AX71</f>
        <v>0</v>
      </c>
      <c r="AY163" s="32"/>
      <c r="BF163" s="32">
        <f>BF41-BF71</f>
        <v>0</v>
      </c>
      <c r="BG163" s="32">
        <f>BG41-BG71</f>
        <v>0</v>
      </c>
      <c r="BH163" s="32">
        <f>BH41-BH71</f>
        <v>0</v>
      </c>
      <c r="BI163" s="32"/>
      <c r="BP163" s="32">
        <f>BP41-BP71</f>
        <v>-3471</v>
      </c>
      <c r="BQ163" s="32">
        <f>BQ41-BQ71</f>
        <v>3471</v>
      </c>
      <c r="BR163" s="32">
        <f>BR41-BR71</f>
        <v>0</v>
      </c>
      <c r="BS163" s="32"/>
      <c r="BZ163" s="32">
        <f>BZ41-BZ71</f>
        <v>-3471</v>
      </c>
      <c r="CA163" s="32">
        <f>CA41-CA71</f>
        <v>3471</v>
      </c>
      <c r="CB163" s="32">
        <f>CB41-CB71</f>
        <v>0</v>
      </c>
      <c r="CC163" s="32"/>
      <c r="CJ163" s="32">
        <f>CJ41-CJ71</f>
        <v>0</v>
      </c>
      <c r="CK163" s="32">
        <f>CK41-CK71</f>
        <v>0</v>
      </c>
      <c r="CL163" s="32">
        <f>CL41-CL71</f>
        <v>0</v>
      </c>
      <c r="CM163" s="32"/>
      <c r="CT163" s="32">
        <f>CT41-CT71</f>
        <v>0</v>
      </c>
      <c r="CU163" s="32">
        <f>CU41-CU71</f>
        <v>0</v>
      </c>
      <c r="CV163" s="32">
        <f>CV41-CV71</f>
        <v>0</v>
      </c>
      <c r="CW163" s="32"/>
    </row>
    <row r="164" spans="6:101" x14ac:dyDescent="0.2">
      <c r="F164" s="32"/>
      <c r="G164" s="32"/>
      <c r="H164" s="32"/>
      <c r="I164" s="32"/>
      <c r="J164" s="32"/>
    </row>
    <row r="165" spans="6:101" x14ac:dyDescent="0.2">
      <c r="F165" s="32"/>
      <c r="G165" s="32"/>
      <c r="H165" s="32"/>
      <c r="I165" s="32"/>
      <c r="J165" s="32"/>
    </row>
    <row r="166" spans="6:101" x14ac:dyDescent="0.2">
      <c r="F166" s="32"/>
      <c r="G166" s="32"/>
      <c r="H166" s="32"/>
      <c r="I166" s="32"/>
      <c r="J166" s="32"/>
    </row>
    <row r="167" spans="6:101" x14ac:dyDescent="0.2">
      <c r="F167" s="32"/>
      <c r="G167" s="32"/>
      <c r="H167" s="32"/>
      <c r="I167" s="32"/>
      <c r="J167" s="32"/>
    </row>
    <row r="168" spans="6:101" x14ac:dyDescent="0.2">
      <c r="F168" s="32"/>
      <c r="G168" s="32"/>
      <c r="H168" s="32"/>
      <c r="I168" s="32"/>
      <c r="J168" s="32"/>
    </row>
    <row r="169" spans="6:101" x14ac:dyDescent="0.2">
      <c r="F169" s="32"/>
      <c r="G169" s="32"/>
      <c r="H169" s="32"/>
      <c r="I169" s="32"/>
      <c r="J169" s="32"/>
    </row>
    <row r="170" spans="6:101" x14ac:dyDescent="0.2">
      <c r="F170" s="32"/>
      <c r="G170" s="32"/>
      <c r="H170" s="32"/>
      <c r="I170" s="32"/>
      <c r="J170" s="32"/>
    </row>
    <row r="171" spans="6:101" x14ac:dyDescent="0.2">
      <c r="F171" s="32"/>
      <c r="G171" s="32"/>
      <c r="H171" s="32"/>
      <c r="I171" s="32"/>
      <c r="J171" s="32"/>
    </row>
    <row r="172" spans="6:101" x14ac:dyDescent="0.2">
      <c r="F172" s="32"/>
      <c r="G172" s="32"/>
      <c r="H172" s="32"/>
      <c r="I172" s="32"/>
      <c r="J172" s="32"/>
    </row>
    <row r="173" spans="6:101" x14ac:dyDescent="0.2">
      <c r="F173" s="32"/>
      <c r="G173" s="32"/>
      <c r="H173" s="32"/>
      <c r="I173" s="32"/>
      <c r="J173" s="32"/>
    </row>
    <row r="174" spans="6:101" x14ac:dyDescent="0.2">
      <c r="F174" s="32"/>
      <c r="G174" s="32"/>
      <c r="H174" s="32"/>
      <c r="I174" s="32"/>
      <c r="J174" s="32"/>
    </row>
    <row r="175" spans="6:101" x14ac:dyDescent="0.2">
      <c r="F175" s="32"/>
      <c r="G175" s="32"/>
      <c r="H175" s="32"/>
      <c r="I175" s="32"/>
      <c r="J175" s="32"/>
    </row>
    <row r="176" spans="6:101" x14ac:dyDescent="0.2">
      <c r="F176" s="32"/>
      <c r="G176" s="32"/>
      <c r="H176" s="32"/>
      <c r="I176" s="32"/>
      <c r="J176" s="32"/>
    </row>
    <row r="177" spans="6:10" x14ac:dyDescent="0.2">
      <c r="F177" s="32"/>
      <c r="G177" s="32"/>
      <c r="H177" s="32"/>
      <c r="I177" s="32"/>
      <c r="J177" s="32"/>
    </row>
    <row r="178" spans="6:10" x14ac:dyDescent="0.2">
      <c r="F178" s="32"/>
      <c r="G178" s="32"/>
      <c r="H178" s="32"/>
      <c r="I178" s="32"/>
      <c r="J178" s="32"/>
    </row>
    <row r="179" spans="6:10" x14ac:dyDescent="0.2">
      <c r="F179" s="32"/>
      <c r="G179" s="32"/>
      <c r="H179" s="32"/>
      <c r="I179" s="32"/>
      <c r="J179" s="32"/>
    </row>
    <row r="180" spans="6:10" x14ac:dyDescent="0.2">
      <c r="F180" s="32"/>
      <c r="G180" s="32"/>
      <c r="H180" s="32"/>
      <c r="I180" s="32"/>
      <c r="J180" s="32"/>
    </row>
    <row r="181" spans="6:10" x14ac:dyDescent="0.2">
      <c r="F181" s="32"/>
      <c r="G181" s="32"/>
      <c r="H181" s="32"/>
      <c r="I181" s="32"/>
      <c r="J181" s="32"/>
    </row>
    <row r="182" spans="6:10" x14ac:dyDescent="0.2">
      <c r="F182" s="32"/>
      <c r="G182" s="32"/>
      <c r="H182" s="32"/>
      <c r="I182" s="32"/>
      <c r="J182" s="32"/>
    </row>
    <row r="183" spans="6:10" x14ac:dyDescent="0.2">
      <c r="F183" s="32"/>
      <c r="G183" s="32"/>
      <c r="H183" s="32"/>
      <c r="I183" s="32"/>
      <c r="J183" s="32"/>
    </row>
    <row r="184" spans="6:10" x14ac:dyDescent="0.2">
      <c r="F184" s="32"/>
      <c r="G184" s="32"/>
      <c r="H184" s="32"/>
      <c r="I184" s="32"/>
      <c r="J184" s="32"/>
    </row>
    <row r="185" spans="6:10" x14ac:dyDescent="0.2">
      <c r="F185" s="32"/>
      <c r="G185" s="32"/>
      <c r="H185" s="32"/>
      <c r="I185" s="32"/>
      <c r="J185" s="32"/>
    </row>
    <row r="186" spans="6:10" x14ac:dyDescent="0.2">
      <c r="F186" s="32"/>
      <c r="G186" s="32"/>
      <c r="H186" s="32"/>
      <c r="I186" s="32"/>
      <c r="J186" s="32"/>
    </row>
    <row r="187" spans="6:10" x14ac:dyDescent="0.2">
      <c r="F187" s="32"/>
      <c r="G187" s="32"/>
      <c r="H187" s="32"/>
      <c r="I187" s="32"/>
      <c r="J187" s="32"/>
    </row>
    <row r="188" spans="6:10" x14ac:dyDescent="0.2">
      <c r="F188" s="32"/>
      <c r="G188" s="32"/>
      <c r="H188" s="32"/>
      <c r="I188" s="32"/>
      <c r="J188" s="32"/>
    </row>
    <row r="189" spans="6:10" x14ac:dyDescent="0.2">
      <c r="F189" s="32"/>
      <c r="G189" s="32"/>
      <c r="H189" s="32"/>
      <c r="I189" s="32"/>
      <c r="J189" s="32"/>
    </row>
    <row r="190" spans="6:10" x14ac:dyDescent="0.2">
      <c r="F190" s="32"/>
      <c r="G190" s="32"/>
      <c r="H190" s="32"/>
      <c r="I190" s="32"/>
      <c r="J190" s="32"/>
    </row>
    <row r="191" spans="6:10" x14ac:dyDescent="0.2">
      <c r="F191" s="32"/>
      <c r="G191" s="32"/>
      <c r="H191" s="32"/>
      <c r="I191" s="32"/>
      <c r="J191" s="32"/>
    </row>
    <row r="192" spans="6:10" x14ac:dyDescent="0.2">
      <c r="F192" s="32"/>
      <c r="G192" s="32"/>
      <c r="H192" s="32"/>
      <c r="I192" s="32"/>
      <c r="J192" s="32"/>
    </row>
    <row r="193" spans="6:10" x14ac:dyDescent="0.2">
      <c r="F193" s="32"/>
      <c r="G193" s="32"/>
      <c r="H193" s="32"/>
      <c r="I193" s="32"/>
      <c r="J193" s="32"/>
    </row>
    <row r="194" spans="6:10" x14ac:dyDescent="0.2">
      <c r="F194" s="32"/>
      <c r="G194" s="32"/>
      <c r="H194" s="32"/>
      <c r="I194" s="32"/>
      <c r="J194" s="32"/>
    </row>
    <row r="195" spans="6:10" x14ac:dyDescent="0.2">
      <c r="F195" s="32"/>
      <c r="G195" s="32"/>
      <c r="H195" s="32"/>
      <c r="I195" s="32"/>
      <c r="J195" s="32"/>
    </row>
    <row r="196" spans="6:10" x14ac:dyDescent="0.2">
      <c r="F196" s="32"/>
      <c r="G196" s="32"/>
      <c r="H196" s="32"/>
      <c r="I196" s="32"/>
      <c r="J196" s="32"/>
    </row>
    <row r="197" spans="6:10" x14ac:dyDescent="0.2">
      <c r="F197" s="32"/>
      <c r="G197" s="32"/>
      <c r="H197" s="32"/>
      <c r="I197" s="32"/>
      <c r="J197" s="32"/>
    </row>
    <row r="198" spans="6:10" x14ac:dyDescent="0.2">
      <c r="F198" s="32"/>
      <c r="G198" s="32"/>
      <c r="H198" s="32"/>
      <c r="I198" s="32"/>
      <c r="J198" s="32"/>
    </row>
    <row r="199" spans="6:10" x14ac:dyDescent="0.2">
      <c r="F199" s="32"/>
      <c r="G199" s="32"/>
      <c r="H199" s="32"/>
      <c r="I199" s="32"/>
      <c r="J199" s="32"/>
    </row>
    <row r="200" spans="6:10" x14ac:dyDescent="0.2">
      <c r="F200" s="32"/>
      <c r="G200" s="32"/>
      <c r="H200" s="32"/>
      <c r="I200" s="32"/>
      <c r="J200" s="32"/>
    </row>
    <row r="201" spans="6:10" x14ac:dyDescent="0.2">
      <c r="F201" s="32"/>
      <c r="G201" s="32"/>
      <c r="H201" s="32"/>
      <c r="I201" s="32"/>
      <c r="J201" s="32"/>
    </row>
    <row r="202" spans="6:10" x14ac:dyDescent="0.2">
      <c r="F202" s="32"/>
      <c r="G202" s="32"/>
      <c r="H202" s="32"/>
      <c r="I202" s="32"/>
      <c r="J202" s="32"/>
    </row>
    <row r="203" spans="6:10" x14ac:dyDescent="0.2">
      <c r="F203" s="32"/>
      <c r="G203" s="32"/>
      <c r="H203" s="32"/>
      <c r="I203" s="32"/>
      <c r="J203" s="32"/>
    </row>
    <row r="204" spans="6:10" x14ac:dyDescent="0.2">
      <c r="F204" s="32"/>
      <c r="G204" s="32"/>
      <c r="H204" s="32"/>
      <c r="I204" s="32"/>
      <c r="J204" s="32"/>
    </row>
    <row r="205" spans="6:10" x14ac:dyDescent="0.2">
      <c r="F205" s="32"/>
      <c r="G205" s="32"/>
      <c r="H205" s="32"/>
      <c r="I205" s="32"/>
      <c r="J205" s="32"/>
    </row>
    <row r="206" spans="6:10" x14ac:dyDescent="0.2">
      <c r="F206" s="32"/>
      <c r="G206" s="32"/>
      <c r="H206" s="32"/>
      <c r="I206" s="32"/>
      <c r="J206" s="32"/>
    </row>
    <row r="207" spans="6:10" x14ac:dyDescent="0.2">
      <c r="F207" s="32"/>
      <c r="G207" s="32"/>
      <c r="H207" s="32"/>
      <c r="I207" s="32"/>
      <c r="J207" s="32"/>
    </row>
    <row r="208" spans="6:10" x14ac:dyDescent="0.2">
      <c r="F208" s="32"/>
      <c r="G208" s="32"/>
      <c r="H208" s="32"/>
      <c r="I208" s="32"/>
      <c r="J208" s="32"/>
    </row>
    <row r="209" spans="6:10" x14ac:dyDescent="0.2">
      <c r="F209" s="32"/>
      <c r="G209" s="32"/>
      <c r="H209" s="32"/>
      <c r="I209" s="32"/>
      <c r="J209" s="32"/>
    </row>
    <row r="210" spans="6:10" x14ac:dyDescent="0.2">
      <c r="F210" s="32"/>
      <c r="G210" s="32"/>
      <c r="H210" s="32"/>
      <c r="I210" s="32"/>
      <c r="J210" s="32"/>
    </row>
    <row r="211" spans="6:10" x14ac:dyDescent="0.2">
      <c r="F211" s="32"/>
      <c r="G211" s="32"/>
      <c r="H211" s="32"/>
      <c r="I211" s="32"/>
      <c r="J211" s="32"/>
    </row>
    <row r="212" spans="6:10" x14ac:dyDescent="0.2">
      <c r="F212" s="32"/>
      <c r="G212" s="32"/>
      <c r="H212" s="32"/>
      <c r="I212" s="32"/>
      <c r="J212" s="32"/>
    </row>
    <row r="213" spans="6:10" x14ac:dyDescent="0.2">
      <c r="F213" s="32"/>
      <c r="G213" s="32"/>
      <c r="H213" s="32"/>
      <c r="I213" s="32"/>
      <c r="J213" s="32"/>
    </row>
    <row r="214" spans="6:10" x14ac:dyDescent="0.2">
      <c r="F214" s="32"/>
      <c r="G214" s="32"/>
      <c r="H214" s="32"/>
      <c r="I214" s="32"/>
      <c r="J214" s="32"/>
    </row>
    <row r="215" spans="6:10" x14ac:dyDescent="0.2">
      <c r="F215" s="32"/>
      <c r="G215" s="32"/>
      <c r="H215" s="32"/>
      <c r="I215" s="32"/>
      <c r="J215" s="32"/>
    </row>
    <row r="216" spans="6:10" x14ac:dyDescent="0.2">
      <c r="F216" s="32"/>
      <c r="G216" s="32"/>
      <c r="H216" s="32"/>
      <c r="I216" s="32"/>
      <c r="J216" s="32"/>
    </row>
    <row r="217" spans="6:10" x14ac:dyDescent="0.2">
      <c r="F217" s="32"/>
      <c r="G217" s="32"/>
      <c r="H217" s="32"/>
      <c r="I217" s="32"/>
      <c r="J217" s="32"/>
    </row>
    <row r="218" spans="6:10" x14ac:dyDescent="0.2">
      <c r="F218" s="32"/>
      <c r="G218" s="32"/>
      <c r="H218" s="32"/>
      <c r="I218" s="32"/>
      <c r="J218" s="32"/>
    </row>
    <row r="219" spans="6:10" x14ac:dyDescent="0.2">
      <c r="F219" s="32"/>
      <c r="G219" s="32"/>
      <c r="H219" s="32"/>
      <c r="I219" s="32"/>
      <c r="J219" s="32"/>
    </row>
    <row r="220" spans="6:10" x14ac:dyDescent="0.2">
      <c r="F220" s="32"/>
      <c r="G220" s="32"/>
      <c r="H220" s="32"/>
      <c r="I220" s="32"/>
      <c r="J220" s="32"/>
    </row>
    <row r="221" spans="6:10" x14ac:dyDescent="0.2">
      <c r="F221" s="32"/>
      <c r="G221" s="32"/>
      <c r="H221" s="32"/>
      <c r="I221" s="32"/>
      <c r="J221" s="32"/>
    </row>
    <row r="222" spans="6:10" x14ac:dyDescent="0.2">
      <c r="F222" s="32"/>
      <c r="G222" s="32"/>
      <c r="H222" s="32"/>
      <c r="I222" s="32"/>
      <c r="J222" s="32"/>
    </row>
    <row r="223" spans="6:10" x14ac:dyDescent="0.2">
      <c r="F223" s="32"/>
      <c r="G223" s="32"/>
      <c r="H223" s="32"/>
      <c r="I223" s="32"/>
      <c r="J223" s="32"/>
    </row>
    <row r="224" spans="6:10" x14ac:dyDescent="0.2">
      <c r="F224" s="32"/>
      <c r="G224" s="32"/>
      <c r="H224" s="32"/>
      <c r="I224" s="32"/>
      <c r="J224" s="32"/>
    </row>
    <row r="225" spans="6:10" x14ac:dyDescent="0.2">
      <c r="F225" s="32"/>
      <c r="G225" s="32"/>
      <c r="H225" s="32"/>
      <c r="I225" s="32"/>
      <c r="J225" s="32"/>
    </row>
    <row r="226" spans="6:10" x14ac:dyDescent="0.2">
      <c r="F226" s="32"/>
      <c r="G226" s="32"/>
      <c r="H226" s="32"/>
      <c r="I226" s="32"/>
      <c r="J226" s="32"/>
    </row>
    <row r="227" spans="6:10" x14ac:dyDescent="0.2">
      <c r="F227" s="32"/>
      <c r="G227" s="32"/>
      <c r="H227" s="32"/>
      <c r="I227" s="32"/>
      <c r="J227" s="32"/>
    </row>
    <row r="228" spans="6:10" x14ac:dyDescent="0.2">
      <c r="F228" s="32"/>
      <c r="G228" s="32"/>
      <c r="H228" s="32"/>
      <c r="I228" s="32"/>
      <c r="J228" s="32"/>
    </row>
    <row r="229" spans="6:10" x14ac:dyDescent="0.2">
      <c r="F229" s="32"/>
      <c r="G229" s="32"/>
      <c r="H229" s="32"/>
      <c r="I229" s="32"/>
      <c r="J229" s="32"/>
    </row>
    <row r="230" spans="6:10" x14ac:dyDescent="0.2">
      <c r="F230" s="32"/>
      <c r="G230" s="32"/>
      <c r="H230" s="32"/>
      <c r="I230" s="32"/>
      <c r="J230" s="32"/>
    </row>
    <row r="231" spans="6:10" x14ac:dyDescent="0.2">
      <c r="F231" s="32"/>
      <c r="G231" s="32"/>
      <c r="H231" s="32"/>
      <c r="I231" s="32"/>
      <c r="J231" s="32"/>
    </row>
    <row r="232" spans="6:10" x14ac:dyDescent="0.2">
      <c r="F232" s="32"/>
      <c r="G232" s="32"/>
      <c r="H232" s="32"/>
      <c r="I232" s="32"/>
      <c r="J232" s="32"/>
    </row>
    <row r="233" spans="6:10" x14ac:dyDescent="0.2">
      <c r="F233" s="32"/>
      <c r="G233" s="32"/>
      <c r="H233" s="32"/>
      <c r="I233" s="32"/>
      <c r="J233" s="32"/>
    </row>
    <row r="234" spans="6:10" x14ac:dyDescent="0.2">
      <c r="F234" s="32"/>
      <c r="G234" s="32"/>
      <c r="H234" s="32"/>
      <c r="I234" s="32"/>
      <c r="J234" s="32"/>
    </row>
    <row r="235" spans="6:10" x14ac:dyDescent="0.2">
      <c r="F235" s="32"/>
      <c r="G235" s="32"/>
      <c r="H235" s="32"/>
      <c r="I235" s="32"/>
      <c r="J235" s="32"/>
    </row>
    <row r="236" spans="6:10" x14ac:dyDescent="0.2">
      <c r="F236" s="32"/>
      <c r="G236" s="32"/>
      <c r="H236" s="32"/>
      <c r="I236" s="32"/>
      <c r="J236" s="32"/>
    </row>
    <row r="237" spans="6:10" x14ac:dyDescent="0.2">
      <c r="F237" s="32"/>
      <c r="G237" s="32"/>
      <c r="H237" s="32"/>
      <c r="I237" s="32"/>
      <c r="J237" s="32"/>
    </row>
    <row r="238" spans="6:10" x14ac:dyDescent="0.2">
      <c r="F238" s="32"/>
      <c r="G238" s="32"/>
      <c r="H238" s="32"/>
      <c r="I238" s="32"/>
      <c r="J238" s="32"/>
    </row>
    <row r="239" spans="6:10" x14ac:dyDescent="0.2">
      <c r="F239" s="32"/>
      <c r="G239" s="32"/>
      <c r="H239" s="32"/>
      <c r="I239" s="32"/>
      <c r="J239" s="32"/>
    </row>
    <row r="240" spans="6:10" x14ac:dyDescent="0.2">
      <c r="F240" s="32"/>
      <c r="G240" s="32"/>
      <c r="H240" s="32"/>
      <c r="I240" s="32"/>
      <c r="J240" s="32"/>
    </row>
    <row r="241" spans="6:10" x14ac:dyDescent="0.2">
      <c r="F241" s="32"/>
      <c r="G241" s="32"/>
      <c r="H241" s="32"/>
      <c r="I241" s="32"/>
      <c r="J241" s="32"/>
    </row>
    <row r="242" spans="6:10" x14ac:dyDescent="0.2">
      <c r="F242" s="32"/>
      <c r="G242" s="32"/>
      <c r="H242" s="32"/>
      <c r="I242" s="32"/>
      <c r="J242" s="32"/>
    </row>
    <row r="243" spans="6:10" x14ac:dyDescent="0.2">
      <c r="F243" s="32"/>
      <c r="G243" s="32"/>
      <c r="H243" s="32"/>
      <c r="I243" s="32"/>
      <c r="J243" s="32"/>
    </row>
    <row r="244" spans="6:10" x14ac:dyDescent="0.2">
      <c r="F244" s="32"/>
      <c r="G244" s="32"/>
      <c r="H244" s="32"/>
      <c r="I244" s="32"/>
      <c r="J244" s="32"/>
    </row>
    <row r="245" spans="6:10" x14ac:dyDescent="0.2">
      <c r="F245" s="32"/>
      <c r="G245" s="32"/>
      <c r="H245" s="32"/>
      <c r="I245" s="32"/>
      <c r="J245" s="32"/>
    </row>
    <row r="246" spans="6:10" x14ac:dyDescent="0.2">
      <c r="F246" s="32"/>
      <c r="G246" s="32"/>
      <c r="H246" s="32"/>
      <c r="I246" s="32"/>
      <c r="J246" s="32"/>
    </row>
    <row r="247" spans="6:10" x14ac:dyDescent="0.2">
      <c r="F247" s="32"/>
      <c r="G247" s="32"/>
      <c r="H247" s="32"/>
      <c r="I247" s="32"/>
      <c r="J247" s="32"/>
    </row>
    <row r="248" spans="6:10" x14ac:dyDescent="0.2">
      <c r="F248" s="32"/>
      <c r="G248" s="32"/>
      <c r="H248" s="32"/>
      <c r="I248" s="32"/>
      <c r="J248" s="32"/>
    </row>
    <row r="249" spans="6:10" x14ac:dyDescent="0.2">
      <c r="F249" s="32"/>
      <c r="G249" s="32"/>
      <c r="H249" s="32"/>
      <c r="I249" s="32"/>
      <c r="J249" s="32"/>
    </row>
    <row r="250" spans="6:10" x14ac:dyDescent="0.2">
      <c r="F250" s="32"/>
      <c r="G250" s="32"/>
      <c r="H250" s="32"/>
      <c r="I250" s="32"/>
      <c r="J250" s="32"/>
    </row>
    <row r="251" spans="6:10" x14ac:dyDescent="0.2">
      <c r="F251" s="32"/>
      <c r="G251" s="32"/>
      <c r="H251" s="32"/>
      <c r="I251" s="32"/>
      <c r="J251" s="32"/>
    </row>
    <row r="252" spans="6:10" x14ac:dyDescent="0.2">
      <c r="F252" s="32"/>
      <c r="G252" s="32"/>
      <c r="H252" s="32"/>
      <c r="I252" s="32"/>
      <c r="J252" s="32"/>
    </row>
    <row r="253" spans="6:10" x14ac:dyDescent="0.2">
      <c r="F253" s="32"/>
      <c r="G253" s="32"/>
      <c r="H253" s="32"/>
      <c r="I253" s="32"/>
      <c r="J253" s="32"/>
    </row>
    <row r="254" spans="6:10" x14ac:dyDescent="0.2">
      <c r="F254" s="32"/>
      <c r="G254" s="32"/>
      <c r="H254" s="32"/>
      <c r="I254" s="32"/>
      <c r="J254" s="32"/>
    </row>
    <row r="255" spans="6:10" x14ac:dyDescent="0.2">
      <c r="F255" s="32"/>
      <c r="G255" s="32"/>
      <c r="H255" s="32"/>
      <c r="I255" s="32"/>
      <c r="J255" s="32"/>
    </row>
    <row r="256" spans="6:10" x14ac:dyDescent="0.2">
      <c r="F256" s="32"/>
      <c r="G256" s="32"/>
      <c r="H256" s="32"/>
      <c r="I256" s="32"/>
      <c r="J256" s="32"/>
    </row>
    <row r="257" spans="6:10" x14ac:dyDescent="0.2">
      <c r="F257" s="32"/>
      <c r="G257" s="32"/>
      <c r="H257" s="32"/>
      <c r="I257" s="32"/>
      <c r="J257" s="32"/>
    </row>
    <row r="258" spans="6:10" x14ac:dyDescent="0.2">
      <c r="F258" s="32"/>
      <c r="G258" s="32"/>
      <c r="H258" s="32"/>
      <c r="I258" s="32"/>
      <c r="J258" s="32"/>
    </row>
    <row r="259" spans="6:10" x14ac:dyDescent="0.2">
      <c r="F259" s="32"/>
      <c r="G259" s="32"/>
      <c r="H259" s="32"/>
      <c r="I259" s="32"/>
      <c r="J259" s="32"/>
    </row>
    <row r="260" spans="6:10" x14ac:dyDescent="0.2">
      <c r="F260" s="32"/>
      <c r="G260" s="32"/>
      <c r="H260" s="32"/>
      <c r="I260" s="32"/>
      <c r="J260" s="32"/>
    </row>
    <row r="261" spans="6:10" x14ac:dyDescent="0.2">
      <c r="F261" s="32"/>
      <c r="G261" s="32"/>
      <c r="H261" s="32"/>
      <c r="I261" s="32"/>
      <c r="J261" s="32"/>
    </row>
    <row r="262" spans="6:10" x14ac:dyDescent="0.2">
      <c r="F262" s="32"/>
      <c r="G262" s="32"/>
      <c r="H262" s="32"/>
      <c r="I262" s="32"/>
      <c r="J262" s="32"/>
    </row>
    <row r="263" spans="6:10" x14ac:dyDescent="0.2">
      <c r="F263" s="32"/>
      <c r="G263" s="32"/>
      <c r="H263" s="32"/>
      <c r="I263" s="32"/>
      <c r="J263" s="32"/>
    </row>
    <row r="264" spans="6:10" x14ac:dyDescent="0.2">
      <c r="F264" s="32"/>
      <c r="G264" s="32"/>
      <c r="H264" s="32"/>
      <c r="I264" s="32"/>
      <c r="J264" s="32"/>
    </row>
    <row r="265" spans="6:10" x14ac:dyDescent="0.2">
      <c r="F265" s="32"/>
      <c r="G265" s="32"/>
      <c r="H265" s="32"/>
      <c r="I265" s="32"/>
      <c r="J265" s="32"/>
    </row>
    <row r="266" spans="6:10" x14ac:dyDescent="0.2">
      <c r="F266" s="32"/>
      <c r="G266" s="32"/>
      <c r="H266" s="32"/>
      <c r="I266" s="32"/>
      <c r="J266" s="32"/>
    </row>
    <row r="267" spans="6:10" x14ac:dyDescent="0.2">
      <c r="F267" s="32"/>
      <c r="G267" s="32"/>
      <c r="H267" s="32"/>
      <c r="I267" s="32"/>
      <c r="J267" s="32"/>
    </row>
    <row r="268" spans="6:10" x14ac:dyDescent="0.2">
      <c r="F268" s="32"/>
      <c r="G268" s="32"/>
      <c r="H268" s="32"/>
      <c r="I268" s="32"/>
      <c r="J268" s="32"/>
    </row>
    <row r="269" spans="6:10" x14ac:dyDescent="0.2">
      <c r="F269" s="32"/>
      <c r="G269" s="32"/>
      <c r="H269" s="32"/>
      <c r="I269" s="32"/>
      <c r="J269" s="32"/>
    </row>
    <row r="270" spans="6:10" x14ac:dyDescent="0.2">
      <c r="F270" s="32"/>
      <c r="G270" s="32"/>
      <c r="H270" s="32"/>
      <c r="I270" s="32"/>
      <c r="J270" s="32"/>
    </row>
    <row r="271" spans="6:10" x14ac:dyDescent="0.2">
      <c r="F271" s="32"/>
      <c r="G271" s="32"/>
      <c r="H271" s="32"/>
      <c r="I271" s="32"/>
      <c r="J271" s="32"/>
    </row>
    <row r="272" spans="6:10" x14ac:dyDescent="0.2">
      <c r="F272" s="32"/>
      <c r="G272" s="32"/>
      <c r="H272" s="32"/>
      <c r="I272" s="32"/>
      <c r="J272" s="32"/>
    </row>
    <row r="273" spans="6:10" x14ac:dyDescent="0.2">
      <c r="F273" s="32"/>
      <c r="G273" s="32"/>
      <c r="H273" s="32"/>
      <c r="I273" s="32"/>
      <c r="J273" s="32"/>
    </row>
    <row r="274" spans="6:10" x14ac:dyDescent="0.2">
      <c r="F274" s="32"/>
      <c r="G274" s="32"/>
      <c r="H274" s="32"/>
      <c r="I274" s="32"/>
      <c r="J274" s="32"/>
    </row>
    <row r="275" spans="6:10" x14ac:dyDescent="0.2">
      <c r="F275" s="32"/>
      <c r="G275" s="32"/>
      <c r="H275" s="32"/>
      <c r="I275" s="32"/>
      <c r="J275" s="32"/>
    </row>
    <row r="276" spans="6:10" x14ac:dyDescent="0.2">
      <c r="F276" s="32"/>
      <c r="G276" s="32"/>
      <c r="H276" s="32"/>
      <c r="I276" s="32"/>
      <c r="J276" s="32"/>
    </row>
    <row r="277" spans="6:10" x14ac:dyDescent="0.2">
      <c r="F277" s="32"/>
      <c r="G277" s="32"/>
      <c r="H277" s="32"/>
      <c r="I277" s="32"/>
      <c r="J277" s="32"/>
    </row>
    <row r="278" spans="6:10" x14ac:dyDescent="0.2">
      <c r="F278" s="32"/>
      <c r="G278" s="32"/>
      <c r="H278" s="32"/>
      <c r="I278" s="32"/>
      <c r="J278" s="32"/>
    </row>
    <row r="279" spans="6:10" x14ac:dyDescent="0.2">
      <c r="F279" s="32"/>
      <c r="G279" s="32"/>
      <c r="H279" s="32"/>
      <c r="I279" s="32"/>
      <c r="J279" s="32"/>
    </row>
    <row r="280" spans="6:10" x14ac:dyDescent="0.2">
      <c r="F280" s="32"/>
      <c r="G280" s="32"/>
      <c r="H280" s="32"/>
      <c r="I280" s="32"/>
      <c r="J280" s="32"/>
    </row>
    <row r="281" spans="6:10" x14ac:dyDescent="0.2">
      <c r="F281" s="32"/>
      <c r="G281" s="32"/>
      <c r="H281" s="32"/>
      <c r="I281" s="32"/>
      <c r="J281" s="32"/>
    </row>
    <row r="282" spans="6:10" x14ac:dyDescent="0.2">
      <c r="F282" s="32"/>
      <c r="G282" s="32"/>
      <c r="H282" s="32"/>
      <c r="I282" s="32"/>
      <c r="J282" s="32"/>
    </row>
    <row r="283" spans="6:10" x14ac:dyDescent="0.2">
      <c r="F283" s="32"/>
      <c r="G283" s="32"/>
      <c r="H283" s="32"/>
      <c r="I283" s="32"/>
      <c r="J283" s="32"/>
    </row>
    <row r="284" spans="6:10" x14ac:dyDescent="0.2">
      <c r="F284" s="32"/>
      <c r="G284" s="32"/>
      <c r="H284" s="32"/>
      <c r="I284" s="32"/>
      <c r="J284" s="32"/>
    </row>
    <row r="285" spans="6:10" x14ac:dyDescent="0.2">
      <c r="F285" s="32"/>
      <c r="G285" s="32"/>
      <c r="H285" s="32"/>
      <c r="I285" s="32"/>
      <c r="J285" s="32"/>
    </row>
    <row r="286" spans="6:10" x14ac:dyDescent="0.2">
      <c r="F286" s="32"/>
      <c r="G286" s="32"/>
      <c r="H286" s="32"/>
      <c r="I286" s="32"/>
      <c r="J286" s="32"/>
    </row>
    <row r="287" spans="6:10" x14ac:dyDescent="0.2">
      <c r="F287" s="32"/>
      <c r="G287" s="32"/>
      <c r="H287" s="32"/>
      <c r="I287" s="32"/>
      <c r="J287" s="32"/>
    </row>
    <row r="288" spans="6:10" x14ac:dyDescent="0.2">
      <c r="F288" s="32"/>
      <c r="G288" s="32"/>
      <c r="H288" s="32"/>
      <c r="I288" s="32"/>
      <c r="J288" s="32"/>
    </row>
    <row r="289" spans="6:10" x14ac:dyDescent="0.2">
      <c r="F289" s="32"/>
      <c r="G289" s="32"/>
      <c r="H289" s="32"/>
      <c r="I289" s="32"/>
      <c r="J289" s="32"/>
    </row>
    <row r="290" spans="6:10" x14ac:dyDescent="0.2">
      <c r="F290" s="32"/>
      <c r="G290" s="32"/>
      <c r="H290" s="32"/>
      <c r="I290" s="32"/>
      <c r="J290" s="32"/>
    </row>
    <row r="291" spans="6:10" x14ac:dyDescent="0.2">
      <c r="F291" s="32"/>
      <c r="G291" s="32"/>
      <c r="H291" s="32"/>
      <c r="I291" s="32"/>
      <c r="J291" s="32"/>
    </row>
    <row r="292" spans="6:10" x14ac:dyDescent="0.2">
      <c r="F292" s="32"/>
      <c r="G292" s="32"/>
      <c r="H292" s="32"/>
      <c r="I292" s="32"/>
      <c r="J292" s="32"/>
    </row>
    <row r="293" spans="6:10" x14ac:dyDescent="0.2">
      <c r="F293" s="32"/>
      <c r="G293" s="32"/>
      <c r="H293" s="32"/>
      <c r="I293" s="32"/>
      <c r="J293" s="32"/>
    </row>
    <row r="294" spans="6:10" x14ac:dyDescent="0.2">
      <c r="F294" s="32"/>
      <c r="G294" s="32"/>
      <c r="H294" s="32"/>
      <c r="I294" s="32"/>
      <c r="J294" s="32"/>
    </row>
    <row r="295" spans="6:10" x14ac:dyDescent="0.2">
      <c r="F295" s="32"/>
      <c r="G295" s="32"/>
      <c r="H295" s="32"/>
      <c r="I295" s="32"/>
      <c r="J295" s="32"/>
    </row>
    <row r="296" spans="6:10" x14ac:dyDescent="0.2">
      <c r="F296" s="32"/>
      <c r="G296" s="32"/>
      <c r="H296" s="32"/>
      <c r="I296" s="32"/>
      <c r="J296" s="32"/>
    </row>
    <row r="297" spans="6:10" x14ac:dyDescent="0.2">
      <c r="F297" s="32"/>
      <c r="G297" s="32"/>
      <c r="H297" s="32"/>
      <c r="I297" s="32"/>
      <c r="J297" s="32"/>
    </row>
    <row r="298" spans="6:10" x14ac:dyDescent="0.2">
      <c r="F298" s="32"/>
      <c r="G298" s="32"/>
      <c r="H298" s="32"/>
      <c r="I298" s="32"/>
      <c r="J298" s="32"/>
    </row>
    <row r="299" spans="6:10" x14ac:dyDescent="0.2">
      <c r="F299" s="32"/>
      <c r="G299" s="32"/>
      <c r="H299" s="32"/>
      <c r="I299" s="32"/>
      <c r="J299" s="32"/>
    </row>
    <row r="300" spans="6:10" x14ac:dyDescent="0.2">
      <c r="F300" s="32"/>
      <c r="G300" s="32"/>
      <c r="H300" s="32"/>
      <c r="I300" s="32"/>
      <c r="J300" s="32"/>
    </row>
    <row r="301" spans="6:10" x14ac:dyDescent="0.2">
      <c r="F301" s="32"/>
      <c r="G301" s="32"/>
      <c r="H301" s="32"/>
      <c r="I301" s="32"/>
      <c r="J301" s="32"/>
    </row>
    <row r="302" spans="6:10" x14ac:dyDescent="0.2">
      <c r="F302" s="32"/>
      <c r="G302" s="32"/>
      <c r="H302" s="32"/>
      <c r="I302" s="32"/>
      <c r="J302" s="32"/>
    </row>
    <row r="303" spans="6:10" x14ac:dyDescent="0.2">
      <c r="F303" s="32"/>
      <c r="G303" s="32"/>
      <c r="H303" s="32"/>
      <c r="I303" s="32"/>
      <c r="J303" s="32"/>
    </row>
    <row r="304" spans="6:10" x14ac:dyDescent="0.2">
      <c r="F304" s="32"/>
      <c r="G304" s="32"/>
      <c r="H304" s="32"/>
      <c r="I304" s="32"/>
      <c r="J304" s="32"/>
    </row>
    <row r="305" spans="6:10" x14ac:dyDescent="0.2">
      <c r="F305" s="32"/>
      <c r="G305" s="32"/>
      <c r="H305" s="32"/>
      <c r="I305" s="32"/>
      <c r="J305" s="32"/>
    </row>
    <row r="306" spans="6:10" x14ac:dyDescent="0.2">
      <c r="F306" s="32"/>
      <c r="G306" s="32"/>
      <c r="H306" s="32"/>
      <c r="I306" s="32"/>
      <c r="J306" s="32"/>
    </row>
    <row r="307" spans="6:10" x14ac:dyDescent="0.2">
      <c r="F307" s="32"/>
      <c r="G307" s="32"/>
      <c r="H307" s="32"/>
      <c r="I307" s="32"/>
      <c r="J307" s="32"/>
    </row>
    <row r="308" spans="6:10" x14ac:dyDescent="0.2">
      <c r="F308" s="32"/>
      <c r="G308" s="32"/>
      <c r="H308" s="32"/>
      <c r="I308" s="32"/>
      <c r="J308" s="32"/>
    </row>
    <row r="309" spans="6:10" x14ac:dyDescent="0.2">
      <c r="F309" s="32"/>
      <c r="G309" s="32"/>
      <c r="H309" s="32"/>
      <c r="I309" s="32"/>
      <c r="J309" s="32"/>
    </row>
    <row r="310" spans="6:10" x14ac:dyDescent="0.2">
      <c r="F310" s="32"/>
      <c r="G310" s="32"/>
      <c r="H310" s="32"/>
      <c r="I310" s="32"/>
      <c r="J310" s="32"/>
    </row>
    <row r="311" spans="6:10" x14ac:dyDescent="0.2">
      <c r="F311" s="32"/>
      <c r="G311" s="32"/>
      <c r="H311" s="32"/>
      <c r="I311" s="32"/>
      <c r="J311" s="32"/>
    </row>
    <row r="312" spans="6:10" x14ac:dyDescent="0.2">
      <c r="F312" s="32"/>
      <c r="G312" s="32"/>
      <c r="H312" s="32"/>
      <c r="I312" s="32"/>
      <c r="J312" s="32"/>
    </row>
    <row r="313" spans="6:10" x14ac:dyDescent="0.2">
      <c r="F313" s="32"/>
      <c r="G313" s="32"/>
      <c r="H313" s="32"/>
      <c r="I313" s="32"/>
      <c r="J313" s="32"/>
    </row>
    <row r="314" spans="6:10" x14ac:dyDescent="0.2">
      <c r="F314" s="32"/>
      <c r="G314" s="32"/>
      <c r="H314" s="32"/>
      <c r="I314" s="32"/>
      <c r="J314" s="32"/>
    </row>
    <row r="315" spans="6:10" x14ac:dyDescent="0.2">
      <c r="F315" s="32"/>
      <c r="G315" s="32"/>
      <c r="H315" s="32"/>
      <c r="I315" s="32"/>
      <c r="J315" s="32"/>
    </row>
    <row r="316" spans="6:10" x14ac:dyDescent="0.2">
      <c r="F316" s="32"/>
      <c r="G316" s="32"/>
      <c r="H316" s="32"/>
      <c r="I316" s="32"/>
      <c r="J316" s="32"/>
    </row>
    <row r="317" spans="6:10" x14ac:dyDescent="0.2">
      <c r="F317" s="32"/>
      <c r="G317" s="32"/>
      <c r="H317" s="32"/>
      <c r="I317" s="32"/>
      <c r="J317" s="32"/>
    </row>
    <row r="318" spans="6:10" x14ac:dyDescent="0.2">
      <c r="F318" s="32"/>
      <c r="G318" s="32"/>
      <c r="H318" s="32"/>
      <c r="I318" s="32"/>
      <c r="J318" s="32"/>
    </row>
    <row r="319" spans="6:10" x14ac:dyDescent="0.2">
      <c r="F319" s="32"/>
      <c r="G319" s="32"/>
      <c r="H319" s="32"/>
      <c r="I319" s="32"/>
      <c r="J319" s="32"/>
    </row>
    <row r="320" spans="6:10" x14ac:dyDescent="0.2">
      <c r="F320" s="32"/>
      <c r="G320" s="32"/>
      <c r="H320" s="32"/>
      <c r="I320" s="32"/>
      <c r="J320" s="32"/>
    </row>
    <row r="321" spans="6:10" x14ac:dyDescent="0.2">
      <c r="F321" s="32"/>
      <c r="G321" s="32"/>
      <c r="H321" s="32"/>
      <c r="I321" s="32"/>
      <c r="J321" s="32"/>
    </row>
    <row r="322" spans="6:10" x14ac:dyDescent="0.2">
      <c r="F322" s="32"/>
      <c r="G322" s="32"/>
      <c r="H322" s="32"/>
      <c r="I322" s="32"/>
      <c r="J322" s="32"/>
    </row>
    <row r="323" spans="6:10" x14ac:dyDescent="0.2">
      <c r="F323" s="32"/>
      <c r="G323" s="32"/>
      <c r="H323" s="32"/>
      <c r="I323" s="32"/>
      <c r="J323" s="32"/>
    </row>
    <row r="324" spans="6:10" x14ac:dyDescent="0.2">
      <c r="F324" s="32"/>
      <c r="G324" s="32"/>
      <c r="H324" s="32"/>
      <c r="I324" s="32"/>
      <c r="J324" s="32"/>
    </row>
    <row r="325" spans="6:10" x14ac:dyDescent="0.2">
      <c r="F325" s="32"/>
      <c r="G325" s="32"/>
      <c r="H325" s="32"/>
      <c r="I325" s="32"/>
      <c r="J325" s="32"/>
    </row>
    <row r="326" spans="6:10" x14ac:dyDescent="0.2">
      <c r="F326" s="32"/>
      <c r="G326" s="32"/>
      <c r="H326" s="32"/>
      <c r="I326" s="32"/>
      <c r="J326" s="32"/>
    </row>
    <row r="327" spans="6:10" x14ac:dyDescent="0.2">
      <c r="F327" s="32"/>
      <c r="G327" s="32"/>
      <c r="H327" s="32"/>
      <c r="I327" s="32"/>
      <c r="J327" s="32"/>
    </row>
    <row r="328" spans="6:10" x14ac:dyDescent="0.2">
      <c r="F328" s="32"/>
      <c r="G328" s="32"/>
      <c r="H328" s="32"/>
      <c r="I328" s="32"/>
      <c r="J328" s="32"/>
    </row>
    <row r="329" spans="6:10" x14ac:dyDescent="0.2">
      <c r="F329" s="32"/>
      <c r="G329" s="32"/>
      <c r="H329" s="32"/>
      <c r="I329" s="32"/>
      <c r="J329" s="32"/>
    </row>
    <row r="330" spans="6:10" x14ac:dyDescent="0.2">
      <c r="F330" s="32"/>
      <c r="G330" s="32"/>
      <c r="H330" s="32"/>
      <c r="I330" s="32"/>
      <c r="J330" s="32"/>
    </row>
    <row r="331" spans="6:10" x14ac:dyDescent="0.2">
      <c r="F331" s="32"/>
      <c r="G331" s="32"/>
      <c r="H331" s="32"/>
      <c r="I331" s="32"/>
      <c r="J331" s="32"/>
    </row>
    <row r="332" spans="6:10" x14ac:dyDescent="0.2">
      <c r="F332" s="32"/>
      <c r="G332" s="32"/>
      <c r="H332" s="32"/>
      <c r="I332" s="32"/>
      <c r="J332" s="32"/>
    </row>
    <row r="333" spans="6:10" x14ac:dyDescent="0.2">
      <c r="F333" s="32"/>
      <c r="G333" s="32"/>
      <c r="H333" s="32"/>
      <c r="I333" s="32"/>
      <c r="J333" s="32"/>
    </row>
    <row r="334" spans="6:10" x14ac:dyDescent="0.2">
      <c r="F334" s="32"/>
      <c r="G334" s="32"/>
      <c r="H334" s="32"/>
      <c r="I334" s="32"/>
      <c r="J334" s="32"/>
    </row>
    <row r="335" spans="6:10" x14ac:dyDescent="0.2">
      <c r="F335" s="32"/>
      <c r="G335" s="32"/>
      <c r="H335" s="32"/>
      <c r="I335" s="32"/>
      <c r="J335" s="32"/>
    </row>
    <row r="336" spans="6:10" x14ac:dyDescent="0.2">
      <c r="F336" s="32"/>
      <c r="G336" s="32"/>
      <c r="H336" s="32"/>
      <c r="I336" s="32"/>
      <c r="J336" s="32"/>
    </row>
    <row r="337" spans="6:10" x14ac:dyDescent="0.2">
      <c r="F337" s="32"/>
      <c r="G337" s="32"/>
      <c r="H337" s="32"/>
      <c r="I337" s="32"/>
      <c r="J337" s="32"/>
    </row>
    <row r="338" spans="6:10" x14ac:dyDescent="0.2">
      <c r="F338" s="32"/>
      <c r="G338" s="32"/>
      <c r="H338" s="32"/>
      <c r="I338" s="32"/>
      <c r="J338" s="32"/>
    </row>
    <row r="339" spans="6:10" x14ac:dyDescent="0.2">
      <c r="F339" s="32"/>
      <c r="G339" s="32"/>
      <c r="H339" s="32"/>
      <c r="I339" s="32"/>
      <c r="J339" s="32"/>
    </row>
    <row r="340" spans="6:10" x14ac:dyDescent="0.2">
      <c r="F340" s="32"/>
      <c r="G340" s="32"/>
      <c r="H340" s="32"/>
      <c r="I340" s="32"/>
      <c r="J340" s="32"/>
    </row>
    <row r="341" spans="6:10" x14ac:dyDescent="0.2">
      <c r="F341" s="32"/>
      <c r="G341" s="32"/>
      <c r="H341" s="32"/>
      <c r="I341" s="32"/>
      <c r="J341" s="32"/>
    </row>
    <row r="342" spans="6:10" x14ac:dyDescent="0.2">
      <c r="F342" s="32"/>
      <c r="G342" s="32"/>
      <c r="H342" s="32"/>
      <c r="I342" s="32"/>
      <c r="J342" s="32"/>
    </row>
    <row r="343" spans="6:10" x14ac:dyDescent="0.2">
      <c r="F343" s="32"/>
      <c r="G343" s="32"/>
      <c r="H343" s="32"/>
      <c r="I343" s="32"/>
      <c r="J343" s="32"/>
    </row>
    <row r="344" spans="6:10" x14ac:dyDescent="0.2">
      <c r="F344" s="32"/>
      <c r="G344" s="32"/>
      <c r="H344" s="32"/>
      <c r="I344" s="32"/>
      <c r="J344" s="32"/>
    </row>
    <row r="345" spans="6:10" x14ac:dyDescent="0.2">
      <c r="F345" s="32"/>
      <c r="G345" s="32"/>
      <c r="H345" s="32"/>
      <c r="I345" s="32"/>
      <c r="J345" s="32"/>
    </row>
    <row r="346" spans="6:10" x14ac:dyDescent="0.2">
      <c r="F346" s="32"/>
      <c r="G346" s="32"/>
      <c r="H346" s="32"/>
      <c r="I346" s="32"/>
      <c r="J346" s="32"/>
    </row>
    <row r="347" spans="6:10" x14ac:dyDescent="0.2">
      <c r="F347" s="32"/>
      <c r="G347" s="32"/>
      <c r="H347" s="32"/>
      <c r="I347" s="32"/>
      <c r="J347" s="32"/>
    </row>
    <row r="348" spans="6:10" x14ac:dyDescent="0.2">
      <c r="F348" s="32"/>
      <c r="G348" s="32"/>
      <c r="H348" s="32"/>
      <c r="I348" s="32"/>
      <c r="J348" s="32"/>
    </row>
    <row r="349" spans="6:10" x14ac:dyDescent="0.2">
      <c r="F349" s="32"/>
      <c r="G349" s="32"/>
      <c r="H349" s="32"/>
      <c r="I349" s="32"/>
      <c r="J349" s="32"/>
    </row>
    <row r="350" spans="6:10" x14ac:dyDescent="0.2">
      <c r="F350" s="32"/>
      <c r="G350" s="32"/>
      <c r="H350" s="32"/>
      <c r="I350" s="32"/>
      <c r="J350" s="32"/>
    </row>
    <row r="351" spans="6:10" x14ac:dyDescent="0.2">
      <c r="F351" s="32"/>
      <c r="G351" s="32"/>
      <c r="H351" s="32"/>
      <c r="I351" s="32"/>
      <c r="J351" s="32"/>
    </row>
    <row r="352" spans="6:10" x14ac:dyDescent="0.2">
      <c r="F352" s="32"/>
      <c r="G352" s="32"/>
      <c r="H352" s="32"/>
      <c r="I352" s="32"/>
      <c r="J352" s="32"/>
    </row>
    <row r="353" spans="6:10" x14ac:dyDescent="0.2">
      <c r="F353" s="32"/>
      <c r="G353" s="32"/>
      <c r="H353" s="32"/>
      <c r="I353" s="32"/>
      <c r="J353" s="32"/>
    </row>
    <row r="354" spans="6:10" x14ac:dyDescent="0.2">
      <c r="F354" s="32"/>
      <c r="G354" s="32"/>
      <c r="H354" s="32"/>
      <c r="I354" s="32"/>
      <c r="J354" s="32"/>
    </row>
    <row r="355" spans="6:10" x14ac:dyDescent="0.2">
      <c r="F355" s="32"/>
      <c r="G355" s="32"/>
      <c r="H355" s="32"/>
      <c r="I355" s="32"/>
      <c r="J355" s="32"/>
    </row>
    <row r="356" spans="6:10" x14ac:dyDescent="0.2">
      <c r="F356" s="32"/>
      <c r="G356" s="32"/>
      <c r="H356" s="32"/>
      <c r="I356" s="32"/>
      <c r="J356" s="32"/>
    </row>
    <row r="357" spans="6:10" x14ac:dyDescent="0.2">
      <c r="F357" s="32"/>
      <c r="G357" s="32"/>
      <c r="H357" s="32"/>
      <c r="I357" s="32"/>
      <c r="J357" s="32"/>
    </row>
    <row r="358" spans="6:10" x14ac:dyDescent="0.2">
      <c r="F358" s="32"/>
      <c r="G358" s="32"/>
      <c r="H358" s="32"/>
      <c r="I358" s="32"/>
      <c r="J358" s="32"/>
    </row>
    <row r="359" spans="6:10" x14ac:dyDescent="0.2">
      <c r="F359" s="32"/>
      <c r="G359" s="32"/>
      <c r="H359" s="32"/>
      <c r="I359" s="32"/>
      <c r="J359" s="32"/>
    </row>
    <row r="360" spans="6:10" x14ac:dyDescent="0.2">
      <c r="F360" s="32"/>
      <c r="G360" s="32"/>
      <c r="H360" s="32"/>
      <c r="I360" s="32"/>
      <c r="J360" s="32"/>
    </row>
    <row r="361" spans="6:10" x14ac:dyDescent="0.2">
      <c r="F361" s="32"/>
      <c r="G361" s="32"/>
      <c r="H361" s="32"/>
      <c r="I361" s="32"/>
      <c r="J361" s="32"/>
    </row>
    <row r="362" spans="6:10" x14ac:dyDescent="0.2">
      <c r="F362" s="32"/>
      <c r="G362" s="32"/>
      <c r="H362" s="32"/>
      <c r="I362" s="32"/>
      <c r="J362" s="32"/>
    </row>
    <row r="363" spans="6:10" x14ac:dyDescent="0.2">
      <c r="F363" s="32"/>
      <c r="G363" s="32"/>
      <c r="H363" s="32"/>
      <c r="I363" s="32"/>
      <c r="J363" s="32"/>
    </row>
    <row r="364" spans="6:10" x14ac:dyDescent="0.2">
      <c r="F364" s="32"/>
      <c r="G364" s="32"/>
      <c r="H364" s="32"/>
      <c r="I364" s="32"/>
      <c r="J364" s="32"/>
    </row>
    <row r="365" spans="6:10" x14ac:dyDescent="0.2">
      <c r="F365" s="32"/>
      <c r="G365" s="32"/>
      <c r="H365" s="32"/>
      <c r="I365" s="32"/>
      <c r="J365" s="32"/>
    </row>
    <row r="366" spans="6:10" x14ac:dyDescent="0.2">
      <c r="F366" s="32"/>
      <c r="G366" s="32"/>
      <c r="H366" s="32"/>
      <c r="I366" s="32"/>
      <c r="J366" s="32"/>
    </row>
    <row r="367" spans="6:10" x14ac:dyDescent="0.2">
      <c r="F367" s="32"/>
      <c r="G367" s="32"/>
      <c r="H367" s="32"/>
      <c r="I367" s="32"/>
      <c r="J367" s="32"/>
    </row>
    <row r="368" spans="6:10" x14ac:dyDescent="0.2">
      <c r="F368" s="32"/>
      <c r="G368" s="32"/>
      <c r="H368" s="32"/>
      <c r="I368" s="32"/>
      <c r="J368" s="32"/>
    </row>
    <row r="369" spans="6:10" x14ac:dyDescent="0.2">
      <c r="F369" s="32"/>
      <c r="G369" s="32"/>
      <c r="H369" s="32"/>
      <c r="I369" s="32"/>
      <c r="J369" s="32"/>
    </row>
    <row r="370" spans="6:10" x14ac:dyDescent="0.2">
      <c r="F370" s="32"/>
      <c r="G370" s="32"/>
      <c r="H370" s="32"/>
      <c r="I370" s="32"/>
      <c r="J370" s="32"/>
    </row>
    <row r="371" spans="6:10" x14ac:dyDescent="0.2">
      <c r="F371" s="32"/>
      <c r="G371" s="32"/>
      <c r="H371" s="32"/>
      <c r="I371" s="32"/>
      <c r="J371" s="32"/>
    </row>
    <row r="372" spans="6:10" x14ac:dyDescent="0.2">
      <c r="F372" s="32"/>
      <c r="G372" s="32"/>
      <c r="H372" s="32"/>
      <c r="I372" s="32"/>
      <c r="J372" s="32"/>
    </row>
    <row r="373" spans="6:10" x14ac:dyDescent="0.2">
      <c r="F373" s="32"/>
      <c r="G373" s="32"/>
      <c r="H373" s="32"/>
      <c r="I373" s="32"/>
      <c r="J373" s="32"/>
    </row>
    <row r="374" spans="6:10" x14ac:dyDescent="0.2">
      <c r="F374" s="32"/>
      <c r="G374" s="32"/>
      <c r="H374" s="32"/>
      <c r="I374" s="32"/>
      <c r="J374" s="32"/>
    </row>
    <row r="375" spans="6:10" x14ac:dyDescent="0.2">
      <c r="F375" s="32"/>
      <c r="G375" s="32"/>
      <c r="H375" s="32"/>
      <c r="I375" s="32"/>
      <c r="J375" s="32"/>
    </row>
    <row r="376" spans="6:10" x14ac:dyDescent="0.2">
      <c r="F376" s="32"/>
      <c r="G376" s="32"/>
      <c r="H376" s="32"/>
      <c r="I376" s="32"/>
      <c r="J376" s="32"/>
    </row>
    <row r="377" spans="6:10" x14ac:dyDescent="0.2">
      <c r="F377" s="32"/>
      <c r="G377" s="32"/>
      <c r="H377" s="32"/>
      <c r="I377" s="32"/>
      <c r="J377" s="32"/>
    </row>
    <row r="378" spans="6:10" x14ac:dyDescent="0.2">
      <c r="F378" s="32"/>
      <c r="G378" s="32"/>
      <c r="H378" s="32"/>
      <c r="I378" s="32"/>
      <c r="J378" s="32"/>
    </row>
    <row r="379" spans="6:10" x14ac:dyDescent="0.2">
      <c r="F379" s="32"/>
      <c r="G379" s="32"/>
      <c r="H379" s="32"/>
      <c r="I379" s="32"/>
      <c r="J379" s="32"/>
    </row>
    <row r="380" spans="6:10" x14ac:dyDescent="0.2">
      <c r="F380" s="32"/>
      <c r="G380" s="32"/>
      <c r="H380" s="32"/>
      <c r="I380" s="32"/>
      <c r="J380" s="32"/>
    </row>
    <row r="381" spans="6:10" x14ac:dyDescent="0.2">
      <c r="F381" s="32"/>
      <c r="G381" s="32"/>
      <c r="H381" s="32"/>
      <c r="I381" s="32"/>
      <c r="J381" s="32"/>
    </row>
    <row r="382" spans="6:10" x14ac:dyDescent="0.2">
      <c r="F382" s="32"/>
      <c r="G382" s="32"/>
      <c r="H382" s="32"/>
      <c r="I382" s="32"/>
      <c r="J382" s="32"/>
    </row>
    <row r="383" spans="6:10" x14ac:dyDescent="0.2">
      <c r="F383" s="32"/>
      <c r="G383" s="32"/>
      <c r="H383" s="32"/>
      <c r="I383" s="32"/>
      <c r="J383" s="32"/>
    </row>
    <row r="384" spans="6:10" x14ac:dyDescent="0.2">
      <c r="F384" s="32"/>
      <c r="G384" s="32"/>
      <c r="H384" s="32"/>
      <c r="I384" s="32"/>
      <c r="J384" s="32"/>
    </row>
    <row r="385" spans="6:10" x14ac:dyDescent="0.2">
      <c r="F385" s="32"/>
      <c r="G385" s="32"/>
      <c r="H385" s="32"/>
      <c r="I385" s="32"/>
      <c r="J385" s="32"/>
    </row>
    <row r="386" spans="6:10" x14ac:dyDescent="0.2">
      <c r="F386" s="32"/>
      <c r="G386" s="32"/>
      <c r="H386" s="32"/>
      <c r="I386" s="32"/>
      <c r="J386" s="32"/>
    </row>
    <row r="387" spans="6:10" x14ac:dyDescent="0.2">
      <c r="F387" s="32"/>
      <c r="G387" s="32"/>
      <c r="H387" s="32"/>
      <c r="I387" s="32"/>
      <c r="J387" s="32"/>
    </row>
    <row r="388" spans="6:10" x14ac:dyDescent="0.2">
      <c r="F388" s="32"/>
      <c r="G388" s="32"/>
      <c r="H388" s="32"/>
      <c r="I388" s="32"/>
      <c r="J388" s="32"/>
    </row>
    <row r="389" spans="6:10" x14ac:dyDescent="0.2">
      <c r="F389" s="32"/>
      <c r="G389" s="32"/>
      <c r="H389" s="32"/>
      <c r="I389" s="32"/>
      <c r="J389" s="32"/>
    </row>
    <row r="390" spans="6:10" x14ac:dyDescent="0.2">
      <c r="F390" s="32"/>
      <c r="G390" s="32"/>
      <c r="H390" s="32"/>
      <c r="I390" s="32"/>
      <c r="J390" s="32"/>
    </row>
    <row r="391" spans="6:10" x14ac:dyDescent="0.2">
      <c r="F391" s="32"/>
      <c r="G391" s="32"/>
      <c r="H391" s="32"/>
      <c r="I391" s="32"/>
      <c r="J391" s="32"/>
    </row>
    <row r="392" spans="6:10" x14ac:dyDescent="0.2">
      <c r="F392" s="32"/>
      <c r="G392" s="32"/>
      <c r="H392" s="32"/>
      <c r="I392" s="32"/>
      <c r="J392" s="32"/>
    </row>
    <row r="393" spans="6:10" x14ac:dyDescent="0.2">
      <c r="F393" s="32"/>
      <c r="G393" s="32"/>
      <c r="H393" s="32"/>
      <c r="I393" s="32"/>
      <c r="J393" s="32"/>
    </row>
    <row r="394" spans="6:10" x14ac:dyDescent="0.2">
      <c r="F394" s="32"/>
      <c r="G394" s="32"/>
      <c r="H394" s="32"/>
      <c r="I394" s="32"/>
      <c r="J394" s="32"/>
    </row>
    <row r="395" spans="6:10" x14ac:dyDescent="0.2">
      <c r="F395" s="32"/>
      <c r="G395" s="32"/>
      <c r="H395" s="32"/>
      <c r="I395" s="32"/>
      <c r="J395" s="32"/>
    </row>
    <row r="396" spans="6:10" x14ac:dyDescent="0.2">
      <c r="F396" s="32"/>
      <c r="G396" s="32"/>
      <c r="H396" s="32"/>
      <c r="I396" s="32"/>
      <c r="J396" s="32"/>
    </row>
    <row r="397" spans="6:10" x14ac:dyDescent="0.2">
      <c r="F397" s="32"/>
      <c r="G397" s="32"/>
      <c r="H397" s="32"/>
      <c r="I397" s="32"/>
      <c r="J397" s="32"/>
    </row>
    <row r="398" spans="6:10" x14ac:dyDescent="0.2">
      <c r="F398" s="32"/>
      <c r="G398" s="32"/>
      <c r="H398" s="32"/>
      <c r="I398" s="32"/>
      <c r="J398" s="32"/>
    </row>
    <row r="399" spans="6:10" x14ac:dyDescent="0.2">
      <c r="F399" s="32"/>
      <c r="G399" s="32"/>
      <c r="H399" s="32"/>
      <c r="I399" s="32"/>
      <c r="J399" s="32"/>
    </row>
    <row r="400" spans="6:10" x14ac:dyDescent="0.2">
      <c r="F400" s="32"/>
      <c r="G400" s="32"/>
      <c r="H400" s="32"/>
      <c r="I400" s="32"/>
      <c r="J400" s="32"/>
    </row>
    <row r="401" spans="6:10" x14ac:dyDescent="0.2">
      <c r="F401" s="32"/>
      <c r="G401" s="32"/>
      <c r="H401" s="32"/>
      <c r="I401" s="32"/>
      <c r="J401" s="32"/>
    </row>
    <row r="402" spans="6:10" x14ac:dyDescent="0.2">
      <c r="F402" s="32"/>
      <c r="G402" s="32"/>
      <c r="H402" s="32"/>
      <c r="I402" s="32"/>
      <c r="J402" s="32"/>
    </row>
    <row r="403" spans="6:10" x14ac:dyDescent="0.2">
      <c r="F403" s="32"/>
      <c r="G403" s="32"/>
      <c r="H403" s="32"/>
      <c r="I403" s="32"/>
      <c r="J403" s="32"/>
    </row>
    <row r="404" spans="6:10" x14ac:dyDescent="0.2">
      <c r="F404" s="32"/>
      <c r="G404" s="32"/>
      <c r="H404" s="32"/>
      <c r="I404" s="32"/>
      <c r="J404" s="32"/>
    </row>
    <row r="405" spans="6:10" x14ac:dyDescent="0.2">
      <c r="F405" s="32"/>
      <c r="G405" s="32"/>
      <c r="H405" s="32"/>
      <c r="I405" s="32"/>
      <c r="J405" s="32"/>
    </row>
    <row r="406" spans="6:10" x14ac:dyDescent="0.2">
      <c r="F406" s="32"/>
      <c r="G406" s="32"/>
      <c r="H406" s="32"/>
      <c r="I406" s="32"/>
      <c r="J406" s="32"/>
    </row>
    <row r="407" spans="6:10" x14ac:dyDescent="0.2">
      <c r="F407" s="32"/>
      <c r="G407" s="32"/>
      <c r="H407" s="32"/>
      <c r="I407" s="32"/>
      <c r="J407" s="32"/>
    </row>
    <row r="408" spans="6:10" x14ac:dyDescent="0.2">
      <c r="F408" s="32"/>
      <c r="G408" s="32"/>
      <c r="H408" s="32"/>
      <c r="I408" s="32"/>
      <c r="J408" s="32"/>
    </row>
    <row r="409" spans="6:10" x14ac:dyDescent="0.2">
      <c r="F409" s="32"/>
      <c r="G409" s="32"/>
      <c r="H409" s="32"/>
      <c r="I409" s="32"/>
      <c r="J409" s="32"/>
    </row>
    <row r="410" spans="6:10" x14ac:dyDescent="0.2">
      <c r="F410" s="32"/>
      <c r="G410" s="32"/>
      <c r="H410" s="32"/>
      <c r="I410" s="32"/>
      <c r="J410" s="32"/>
    </row>
    <row r="411" spans="6:10" x14ac:dyDescent="0.2">
      <c r="F411" s="32"/>
      <c r="G411" s="32"/>
      <c r="H411" s="32"/>
      <c r="I411" s="32"/>
      <c r="J411" s="32"/>
    </row>
    <row r="412" spans="6:10" x14ac:dyDescent="0.2">
      <c r="F412" s="32"/>
      <c r="G412" s="32"/>
      <c r="H412" s="32"/>
      <c r="I412" s="32"/>
      <c r="J412" s="32"/>
    </row>
    <row r="413" spans="6:10" x14ac:dyDescent="0.2">
      <c r="F413" s="32"/>
      <c r="G413" s="32"/>
      <c r="H413" s="32"/>
      <c r="I413" s="32"/>
      <c r="J413" s="32"/>
    </row>
    <row r="414" spans="6:10" x14ac:dyDescent="0.2">
      <c r="F414" s="32"/>
      <c r="G414" s="32"/>
      <c r="H414" s="32"/>
      <c r="I414" s="32"/>
      <c r="J414" s="32"/>
    </row>
    <row r="415" spans="6:10" x14ac:dyDescent="0.2">
      <c r="F415" s="32"/>
      <c r="G415" s="32"/>
      <c r="H415" s="32"/>
      <c r="I415" s="32"/>
      <c r="J415" s="32"/>
    </row>
    <row r="416" spans="6:10" x14ac:dyDescent="0.2">
      <c r="F416" s="32"/>
      <c r="G416" s="32"/>
      <c r="H416" s="32"/>
      <c r="I416" s="32"/>
      <c r="J416" s="32"/>
    </row>
    <row r="417" spans="6:10" x14ac:dyDescent="0.2">
      <c r="F417" s="32"/>
      <c r="G417" s="32"/>
      <c r="H417" s="32"/>
      <c r="I417" s="32"/>
      <c r="J417" s="32"/>
    </row>
    <row r="418" spans="6:10" x14ac:dyDescent="0.2">
      <c r="F418" s="32"/>
      <c r="G418" s="32"/>
      <c r="H418" s="32"/>
      <c r="I418" s="32"/>
      <c r="J418" s="32"/>
    </row>
    <row r="419" spans="6:10" x14ac:dyDescent="0.2">
      <c r="F419" s="32"/>
      <c r="G419" s="32"/>
      <c r="H419" s="32"/>
      <c r="I419" s="32"/>
      <c r="J419" s="32"/>
    </row>
    <row r="420" spans="6:10" x14ac:dyDescent="0.2">
      <c r="F420" s="32"/>
      <c r="G420" s="32"/>
      <c r="H420" s="32"/>
      <c r="I420" s="32"/>
      <c r="J420" s="32"/>
    </row>
    <row r="421" spans="6:10" x14ac:dyDescent="0.2">
      <c r="F421" s="32"/>
      <c r="G421" s="32"/>
      <c r="H421" s="32"/>
      <c r="I421" s="32"/>
      <c r="J421" s="32"/>
    </row>
  </sheetData>
  <mergeCells count="124">
    <mergeCell ref="CW5:DF5"/>
    <mergeCell ref="CW6:DF6"/>
    <mergeCell ref="CW7:CW8"/>
    <mergeCell ref="BS5:CB5"/>
    <mergeCell ref="BS6:CB6"/>
    <mergeCell ref="BS7:BS8"/>
    <mergeCell ref="CC5:CL5"/>
    <mergeCell ref="CC6:CL6"/>
    <mergeCell ref="CC7:CC8"/>
    <mergeCell ref="CM5:CV5"/>
    <mergeCell ref="CM6:CV6"/>
    <mergeCell ref="CM7:CM8"/>
    <mergeCell ref="CX7:CX8"/>
    <mergeCell ref="CY7:CY8"/>
    <mergeCell ref="CZ7:CZ8"/>
    <mergeCell ref="DC7:DC8"/>
    <mergeCell ref="DD7:DF7"/>
    <mergeCell ref="CR7:CR8"/>
    <mergeCell ref="DB7:DB8"/>
    <mergeCell ref="CN7:CN8"/>
    <mergeCell ref="CI7:CI8"/>
    <mergeCell ref="CJ7:CL7"/>
    <mergeCell ref="CH7:CH8"/>
    <mergeCell ref="CF7:CF8"/>
    <mergeCell ref="AH6:AQ6"/>
    <mergeCell ref="AH7:AH8"/>
    <mergeCell ref="AH5:AQ5"/>
    <mergeCell ref="AY5:BH5"/>
    <mergeCell ref="AY6:BH6"/>
    <mergeCell ref="AY7:AY8"/>
    <mergeCell ref="BI5:BR5"/>
    <mergeCell ref="BI6:BR6"/>
    <mergeCell ref="BI7:BI8"/>
    <mergeCell ref="BL7:BL8"/>
    <mergeCell ref="BB7:BB8"/>
    <mergeCell ref="BE7:BE8"/>
    <mergeCell ref="AM7:AM8"/>
    <mergeCell ref="AR6:AX6"/>
    <mergeCell ref="N5:W5"/>
    <mergeCell ref="N6:W6"/>
    <mergeCell ref="N7:N8"/>
    <mergeCell ref="D6:M6"/>
    <mergeCell ref="D5:M5"/>
    <mergeCell ref="D7:D8"/>
    <mergeCell ref="X5:AG5"/>
    <mergeCell ref="X6:AG6"/>
    <mergeCell ref="X7:X8"/>
    <mergeCell ref="AD7:AD8"/>
    <mergeCell ref="I7:I8"/>
    <mergeCell ref="Y7:Y8"/>
    <mergeCell ref="Z7:Z8"/>
    <mergeCell ref="AA7:AA8"/>
    <mergeCell ref="S7:S8"/>
    <mergeCell ref="AC7:AC8"/>
    <mergeCell ref="A3:M3"/>
    <mergeCell ref="BJ7:BJ8"/>
    <mergeCell ref="AR5:AX5"/>
    <mergeCell ref="F7:F8"/>
    <mergeCell ref="U7:W7"/>
    <mergeCell ref="AZ7:AZ8"/>
    <mergeCell ref="BA7:BA8"/>
    <mergeCell ref="T7:T8"/>
    <mergeCell ref="A6:C6"/>
    <mergeCell ref="E7:E8"/>
    <mergeCell ref="A7:C8"/>
    <mergeCell ref="P7:P8"/>
    <mergeCell ref="AU7:AU8"/>
    <mergeCell ref="BF7:BH7"/>
    <mergeCell ref="AE7:AG7"/>
    <mergeCell ref="AN7:AN8"/>
    <mergeCell ref="J7:J8"/>
    <mergeCell ref="H7:H8"/>
    <mergeCell ref="AI7:AI8"/>
    <mergeCell ref="AJ7:AJ8"/>
    <mergeCell ref="AK7:AK8"/>
    <mergeCell ref="AS7:AS8"/>
    <mergeCell ref="AT7:AT8"/>
    <mergeCell ref="AO7:AQ7"/>
    <mergeCell ref="B62:C62"/>
    <mergeCell ref="A63:C63"/>
    <mergeCell ref="A41:C41"/>
    <mergeCell ref="A42:C42"/>
    <mergeCell ref="B43:C43"/>
    <mergeCell ref="B44:C44"/>
    <mergeCell ref="B45:C45"/>
    <mergeCell ref="B47:C47"/>
    <mergeCell ref="B54:C54"/>
    <mergeCell ref="B46:C46"/>
    <mergeCell ref="B55:C55"/>
    <mergeCell ref="B56:C56"/>
    <mergeCell ref="A9:C9"/>
    <mergeCell ref="B22:C22"/>
    <mergeCell ref="G7:G8"/>
    <mergeCell ref="O7:O8"/>
    <mergeCell ref="BV7:BV8"/>
    <mergeCell ref="CD7:CD8"/>
    <mergeCell ref="CE7:CE8"/>
    <mergeCell ref="BT7:BT8"/>
    <mergeCell ref="BY7:BY8"/>
    <mergeCell ref="AV7:AX7"/>
    <mergeCell ref="BP7:BR7"/>
    <mergeCell ref="BD7:BD8"/>
    <mergeCell ref="BN7:BN8"/>
    <mergeCell ref="BX7:BX8"/>
    <mergeCell ref="BZ7:CB7"/>
    <mergeCell ref="BK7:BK8"/>
    <mergeCell ref="AR7:AR8"/>
    <mergeCell ref="BU7:BU8"/>
    <mergeCell ref="BO7:BO8"/>
    <mergeCell ref="K7:M7"/>
    <mergeCell ref="Q7:Q8"/>
    <mergeCell ref="CS7:CS8"/>
    <mergeCell ref="CT7:CV7"/>
    <mergeCell ref="R7:R8"/>
    <mergeCell ref="AB7:AB8"/>
    <mergeCell ref="AL7:AL8"/>
    <mergeCell ref="BC7:BC8"/>
    <mergeCell ref="DA7:DA8"/>
    <mergeCell ref="CQ7:CQ8"/>
    <mergeCell ref="CG7:CG8"/>
    <mergeCell ref="BW7:BW8"/>
    <mergeCell ref="BM7:BM8"/>
    <mergeCell ref="CO7:CO8"/>
    <mergeCell ref="CP7:CP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rstPageNumber="42" fitToHeight="0" orientation="portrait" useFirstPageNumber="1" r:id="rId1"/>
  <headerFooter alignWithMargins="0">
    <oddHeader xml:space="preserve">&amp;C&amp;"Arial,Félkövér"&amp;16Budapest Főváros XIV. Kerület Zugló Önkormányzata 
2025. évi bevételei és kiadásai intézményenként&amp;R&amp;"Times New Roman,Normál"
</oddHeader>
    <oddFooter>&amp;C&amp;P</oddFooter>
  </headerFooter>
  <colBreaks count="8" manualBreakCount="8">
    <brk id="23" max="75" man="1"/>
    <brk id="33" max="75" man="1"/>
    <brk id="50" max="75" man="1"/>
    <brk id="60" max="75" man="1"/>
    <brk id="70" max="75" man="1"/>
    <brk id="80" max="75" man="1"/>
    <brk id="90" max="75" man="1"/>
    <brk id="100" max="75" man="1"/>
  </colBreaks>
  <ignoredErrors>
    <ignoredError sqref="J10:J11 J12:J14 J24:J31 J33:J38 J48 J44:J46 J64:J69 P15 J23 J16:J17 J58:J62 J19:J21 AN10 J49:J5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7" sqref="F17:G24"/>
    </sheetView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KIADÁSOK_BEVÉTELEK kerület össz</vt:lpstr>
      <vt:lpstr>KIADÁSOK_BEVÉTELEK intézményenk</vt:lpstr>
      <vt:lpstr>Munka1</vt:lpstr>
      <vt:lpstr>'KIADÁSOK_BEVÉTELEK intézményenk'!Nyomtatási_cím</vt:lpstr>
      <vt:lpstr>'KIADÁSOK_BEVÉTELEK kerület össz'!Nyomtatási_cím</vt:lpstr>
      <vt:lpstr>'KIADÁSOK_BEVÉTELEK intézményenk'!Nyomtatási_terület</vt:lpstr>
      <vt:lpstr>'KIADÁSOK_BEVÉTELEK kerület össz'!Nyomtatási_terület</vt:lpstr>
    </vt:vector>
  </TitlesOfParts>
  <Company>bpxiiiker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liczekpeter</dc:creator>
  <cp:lastModifiedBy>Nagy Gabriella</cp:lastModifiedBy>
  <cp:lastPrinted>2025-06-12T08:54:08Z</cp:lastPrinted>
  <dcterms:created xsi:type="dcterms:W3CDTF">2009-12-14T10:24:33Z</dcterms:created>
  <dcterms:modified xsi:type="dcterms:W3CDTF">2025-06-12T08:54:13Z</dcterms:modified>
</cp:coreProperties>
</file>