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12C7F999-5502-4054-B13D-185D77E2990F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FELADATOS CSOPORTOSÍTÁS" sheetId="4" r:id="rId1"/>
  </sheets>
  <definedNames>
    <definedName name="_xlnm.Print_Titles" localSheetId="0">'FELADATOS CSOPORTOSÍTÁS'!$4:$7</definedName>
    <definedName name="_xlnm.Print_Area" localSheetId="0">'FELADATOS CSOPORTOSÍTÁS'!$A$1:$H$122</definedName>
  </definedNames>
  <calcPr calcId="191029"/>
</workbook>
</file>

<file path=xl/calcChain.xml><?xml version="1.0" encoding="utf-8"?>
<calcChain xmlns="http://schemas.openxmlformats.org/spreadsheetml/2006/main">
  <c r="B62" i="4" l="1"/>
  <c r="D99" i="4"/>
  <c r="F99" i="4" s="1"/>
  <c r="D95" i="4"/>
  <c r="F95" i="4" s="1"/>
  <c r="D48" i="4" l="1"/>
  <c r="F48" i="4" s="1"/>
  <c r="B100" i="4"/>
  <c r="B80" i="4" l="1"/>
  <c r="B65" i="4" l="1"/>
  <c r="B54" i="4"/>
  <c r="C36" i="4"/>
  <c r="B96" i="4" l="1"/>
  <c r="B84" i="4"/>
  <c r="B66" i="4"/>
  <c r="B59" i="4"/>
  <c r="B55" i="4"/>
  <c r="B51" i="4"/>
  <c r="C92" i="4"/>
  <c r="B92" i="4"/>
  <c r="B34" i="4" l="1"/>
  <c r="D57" i="4" l="1"/>
  <c r="F57" i="4" s="1"/>
  <c r="D85" i="4"/>
  <c r="F85" i="4" s="1"/>
  <c r="F23" i="4" l="1"/>
  <c r="D116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5" i="4"/>
  <c r="D93" i="4"/>
  <c r="D94" i="4"/>
  <c r="D96" i="4"/>
  <c r="D81" i="4"/>
  <c r="F81" i="4" s="1"/>
  <c r="D82" i="4"/>
  <c r="F82" i="4" s="1"/>
  <c r="D83" i="4"/>
  <c r="F83" i="4" s="1"/>
  <c r="D84" i="4"/>
  <c r="F84" i="4" s="1"/>
  <c r="D86" i="4"/>
  <c r="F86" i="4" s="1"/>
  <c r="D74" i="4"/>
  <c r="D75" i="4"/>
  <c r="D76" i="4"/>
  <c r="D71" i="4"/>
  <c r="D67" i="4"/>
  <c r="F67" i="4" s="1"/>
  <c r="D68" i="4"/>
  <c r="F68" i="4" s="1"/>
  <c r="D69" i="4"/>
  <c r="F69" i="4" s="1"/>
  <c r="D70" i="4"/>
  <c r="F70" i="4" s="1"/>
  <c r="D66" i="4"/>
  <c r="F66" i="4" s="1"/>
  <c r="D62" i="4"/>
  <c r="F62" i="4" s="1"/>
  <c r="D63" i="4"/>
  <c r="F63" i="4" s="1"/>
  <c r="D64" i="4"/>
  <c r="F64" i="4" s="1"/>
  <c r="D65" i="4"/>
  <c r="F65" i="4" s="1"/>
  <c r="D61" i="4"/>
  <c r="D36" i="4"/>
  <c r="D37" i="4"/>
  <c r="D47" i="4"/>
  <c r="F47" i="4" s="1"/>
  <c r="D49" i="4"/>
  <c r="F49" i="4" s="1"/>
  <c r="D25" i="4"/>
  <c r="F25" i="4" s="1"/>
  <c r="D26" i="4"/>
  <c r="F26" i="4" s="1"/>
  <c r="D27" i="4"/>
  <c r="F27" i="4" s="1"/>
  <c r="D28" i="4"/>
  <c r="F28" i="4" s="1"/>
  <c r="D29" i="4"/>
  <c r="F29" i="4" s="1"/>
  <c r="D30" i="4"/>
  <c r="F30" i="4" s="1"/>
  <c r="D31" i="4"/>
  <c r="F31" i="4" s="1"/>
  <c r="D32" i="4"/>
  <c r="F32" i="4" s="1"/>
  <c r="C79" i="4" l="1"/>
  <c r="E79" i="4"/>
  <c r="B79" i="4"/>
  <c r="B35" i="4" l="1"/>
  <c r="F36" i="4" l="1"/>
  <c r="D33" i="4" l="1"/>
  <c r="F33" i="4" s="1"/>
  <c r="B44" i="4" l="1"/>
  <c r="D50" i="4"/>
  <c r="D90" i="4"/>
  <c r="F90" i="4" s="1"/>
  <c r="F96" i="4" l="1"/>
  <c r="D42" i="4" l="1"/>
  <c r="B97" i="4" l="1"/>
  <c r="B8" i="4"/>
  <c r="F61" i="4"/>
  <c r="D80" i="4"/>
  <c r="F113" i="4"/>
  <c r="B125" i="4"/>
  <c r="F93" i="4"/>
  <c r="F108" i="4"/>
  <c r="D21" i="4"/>
  <c r="F21" i="4" s="1"/>
  <c r="D20" i="4"/>
  <c r="F20" i="4" s="1"/>
  <c r="B19" i="4"/>
  <c r="F112" i="4"/>
  <c r="F102" i="4"/>
  <c r="F103" i="4"/>
  <c r="F104" i="4"/>
  <c r="F105" i="4"/>
  <c r="F107" i="4"/>
  <c r="F109" i="4"/>
  <c r="F110" i="4"/>
  <c r="F111" i="4"/>
  <c r="F115" i="4"/>
  <c r="F94" i="4"/>
  <c r="C77" i="4"/>
  <c r="F77" i="4" s="1"/>
  <c r="D40" i="4"/>
  <c r="F40" i="4" s="1"/>
  <c r="D41" i="4"/>
  <c r="F41" i="4" s="1"/>
  <c r="F78" i="4"/>
  <c r="D87" i="4"/>
  <c r="F87" i="4" s="1"/>
  <c r="D73" i="4"/>
  <c r="F73" i="4" s="1"/>
  <c r="B60" i="4"/>
  <c r="D89" i="4"/>
  <c r="F89" i="4" s="1"/>
  <c r="F101" i="4"/>
  <c r="B91" i="4"/>
  <c r="C60" i="4"/>
  <c r="D54" i="4"/>
  <c r="F54" i="4" s="1"/>
  <c r="D45" i="4"/>
  <c r="F45" i="4" s="1"/>
  <c r="D24" i="4"/>
  <c r="F24" i="4" s="1"/>
  <c r="F116" i="4"/>
  <c r="D98" i="4"/>
  <c r="F75" i="4"/>
  <c r="D120" i="4"/>
  <c r="F120" i="4" s="1"/>
  <c r="J120" i="4" s="1"/>
  <c r="C91" i="4"/>
  <c r="D56" i="4"/>
  <c r="F56" i="4" s="1"/>
  <c r="F74" i="4"/>
  <c r="D118" i="4"/>
  <c r="F118" i="4" s="1"/>
  <c r="F100" i="4"/>
  <c r="D55" i="4"/>
  <c r="F55" i="4" s="1"/>
  <c r="D18" i="4"/>
  <c r="F18" i="4" s="1"/>
  <c r="F71" i="4"/>
  <c r="D58" i="4"/>
  <c r="F58" i="4" s="1"/>
  <c r="D46" i="4"/>
  <c r="F46" i="4" s="1"/>
  <c r="D51" i="4"/>
  <c r="F51" i="4" s="1"/>
  <c r="D52" i="4"/>
  <c r="F52" i="4" s="1"/>
  <c r="D22" i="4"/>
  <c r="F22" i="4" s="1"/>
  <c r="D10" i="4"/>
  <c r="F10" i="4" s="1"/>
  <c r="D9" i="4"/>
  <c r="F9" i="4" s="1"/>
  <c r="D59" i="4"/>
  <c r="F59" i="4" s="1"/>
  <c r="D39" i="4"/>
  <c r="F39" i="4" s="1"/>
  <c r="D38" i="4"/>
  <c r="F38" i="4" s="1"/>
  <c r="D34" i="4"/>
  <c r="F34" i="4" s="1"/>
  <c r="F37" i="4"/>
  <c r="J127" i="4"/>
  <c r="J36" i="4"/>
  <c r="J126" i="4" s="1"/>
  <c r="I10" i="4"/>
  <c r="H10" i="4"/>
  <c r="I92" i="4"/>
  <c r="I122" i="4" s="1"/>
  <c r="H92" i="4"/>
  <c r="C19" i="4"/>
  <c r="E97" i="4"/>
  <c r="E91" i="4"/>
  <c r="E88" i="4"/>
  <c r="C88" i="4"/>
  <c r="E72" i="4"/>
  <c r="E60" i="4"/>
  <c r="B53" i="4"/>
  <c r="E53" i="4"/>
  <c r="C53" i="4"/>
  <c r="E44" i="4"/>
  <c r="C44" i="4"/>
  <c r="C35" i="4"/>
  <c r="E8" i="4"/>
  <c r="C8" i="4"/>
  <c r="E19" i="4"/>
  <c r="C97" i="4"/>
  <c r="D43" i="4"/>
  <c r="F43" i="4" s="1"/>
  <c r="F76" i="4"/>
  <c r="B88" i="4"/>
  <c r="D92" i="4"/>
  <c r="F92" i="4" s="1"/>
  <c r="B72" i="4"/>
  <c r="F80" i="4" l="1"/>
  <c r="F79" i="4" s="1"/>
  <c r="D79" i="4"/>
  <c r="F98" i="4"/>
  <c r="F97" i="4" s="1"/>
  <c r="D97" i="4"/>
  <c r="D88" i="4"/>
  <c r="J128" i="4"/>
  <c r="F88" i="4"/>
  <c r="C72" i="4"/>
  <c r="C122" i="4" s="1"/>
  <c r="H122" i="4"/>
  <c r="J122" i="4" s="1"/>
  <c r="D44" i="4"/>
  <c r="D91" i="4"/>
  <c r="E35" i="4"/>
  <c r="E122" i="4" s="1"/>
  <c r="J129" i="4" s="1"/>
  <c r="F91" i="4"/>
  <c r="F72" i="4"/>
  <c r="D72" i="4"/>
  <c r="F60" i="4"/>
  <c r="D60" i="4"/>
  <c r="D53" i="4"/>
  <c r="F53" i="4"/>
  <c r="F44" i="4"/>
  <c r="D35" i="4"/>
  <c r="F35" i="4"/>
  <c r="D19" i="4"/>
  <c r="F19" i="4"/>
  <c r="F8" i="4"/>
  <c r="D8" i="4"/>
  <c r="F122" i="4" l="1"/>
  <c r="F123" i="4" s="1"/>
  <c r="J130" i="4"/>
  <c r="D122" i="4"/>
  <c r="B122" i="4"/>
  <c r="B124" i="4" s="1"/>
</calcChain>
</file>

<file path=xl/sharedStrings.xml><?xml version="1.0" encoding="utf-8"?>
<sst xmlns="http://schemas.openxmlformats.org/spreadsheetml/2006/main" count="148" uniqueCount="112">
  <si>
    <t xml:space="preserve">Köznevelési feladatok </t>
  </si>
  <si>
    <t>Településfejlesztési, településüzemeltetési feladatok</t>
  </si>
  <si>
    <t>Szociális feladatok</t>
  </si>
  <si>
    <t>Egészségügyi feladatok</t>
  </si>
  <si>
    <t>Sport és ifjúsági feladatok</t>
  </si>
  <si>
    <t>Közbiztonsági feladatok</t>
  </si>
  <si>
    <t>adatok eFt-ban</t>
  </si>
  <si>
    <t>önkormányzati támogatás</t>
  </si>
  <si>
    <t>ellenőrzés</t>
  </si>
  <si>
    <t>összesen</t>
  </si>
  <si>
    <t>Zuglói Egyesített Bölcsődék</t>
  </si>
  <si>
    <t>Zuglói Család- és Gyermekjóléti Központ</t>
  </si>
  <si>
    <t>Zuglói Szociális Szolgáltató Központ</t>
  </si>
  <si>
    <t>Zuglói Egészségügyi Szolgálat</t>
  </si>
  <si>
    <t>Igazgatási feladatok</t>
  </si>
  <si>
    <t>Közművelődési, kulturális feladatok</t>
  </si>
  <si>
    <t xml:space="preserve">Zuglói Cserepes Kulturális Non-profit Kft. </t>
  </si>
  <si>
    <t xml:space="preserve">Zuglói Sport- és Rendezvényszervező Non-profit kft. </t>
  </si>
  <si>
    <t>Közkapcsolati feladatok</t>
  </si>
  <si>
    <t>Kerületi kitüntetések</t>
  </si>
  <si>
    <t>Nemzetiségi önkormányzatok támogatása</t>
  </si>
  <si>
    <t>Civil szervezetek, egyházak, alapítványok  - támogatások, és rendezvények</t>
  </si>
  <si>
    <t>Képviselő-testületi feladatok kiadásai (tiszteletdíjak, költségtérítések, járulékok)</t>
  </si>
  <si>
    <t>Zuglói Egészségmegőrző Program</t>
  </si>
  <si>
    <t>Feladatok megnevezése</t>
  </si>
  <si>
    <t>Lakás- és egyéb vagyongazdálkodás</t>
  </si>
  <si>
    <t>Nemzetiségi feladatok</t>
  </si>
  <si>
    <t xml:space="preserve">Polgármesteri Hivatal </t>
  </si>
  <si>
    <t>Egyéb önkormányzati feladatok</t>
  </si>
  <si>
    <t>Szolidaritási hozzájárulás megfizetése</t>
  </si>
  <si>
    <t>MINDÖSSZESEN:</t>
  </si>
  <si>
    <t>Konszolidálás irányító szervi támogatással</t>
  </si>
  <si>
    <t>Közterület felügyelet (Zuglói Önkormányzati Rendészet)</t>
  </si>
  <si>
    <t>A</t>
  </si>
  <si>
    <t>B</t>
  </si>
  <si>
    <t>C</t>
  </si>
  <si>
    <t>D</t>
  </si>
  <si>
    <t>E</t>
  </si>
  <si>
    <t>F</t>
  </si>
  <si>
    <t>G</t>
  </si>
  <si>
    <t>H</t>
  </si>
  <si>
    <t>E oszlopból állami normatíva</t>
  </si>
  <si>
    <t>egyéb támogatás</t>
  </si>
  <si>
    <t xml:space="preserve">eltérésnek 0" kellene hogy legyen </t>
  </si>
  <si>
    <t>ellenőrzés (nullának kell lennie)</t>
  </si>
  <si>
    <t>Zuglói Közbiztonsági Non-Profit Kft.</t>
  </si>
  <si>
    <t>Óvodák</t>
  </si>
  <si>
    <t>Iskolai étkeztetés</t>
  </si>
  <si>
    <t>Lakossági támogatások rászorultság alapján</t>
  </si>
  <si>
    <t>Lisztérzékenységi szűrővizsgálat</t>
  </si>
  <si>
    <t>Testvérvárosi kiadások (önkormányzati költségvetésben)</t>
  </si>
  <si>
    <t>Kerületi, lakossági kultúrális rendezvények, programok</t>
  </si>
  <si>
    <t>Sport kitüntetések, jutalmak</t>
  </si>
  <si>
    <t>Fizető parkolás</t>
  </si>
  <si>
    <t>Főmérnökséghez kapcsolódó feladatok</t>
  </si>
  <si>
    <t>Környezetvédelmi feladatok</t>
  </si>
  <si>
    <t>Főépítészi feladatok</t>
  </si>
  <si>
    <t>Adófeladatok</t>
  </si>
  <si>
    <t>Önkormányzati jogi, hatósági, igazgatási feladatok</t>
  </si>
  <si>
    <t>Egyéb sport feladatok (nyugdíjas és munkavállalói úszás)</t>
  </si>
  <si>
    <t>Feladatok saját bevétele</t>
  </si>
  <si>
    <t>Feladatok önkormányzati támogatása</t>
  </si>
  <si>
    <t>Feladatok központi/NEAK/                    egyéb államháztartáson belüli támogatása</t>
  </si>
  <si>
    <t>Drogellenes programok, drogprevenció, Kábítószer Egyeztető Fórum</t>
  </si>
  <si>
    <t>Közrend, közbiztonság, polgári védelem</t>
  </si>
  <si>
    <t>Utak, közterek, zöldfelületek (Zuglói Városgazdálkodási Közszolgáltatási Zrt.)</t>
  </si>
  <si>
    <t>Zuglói Zrt. ingatlangazdálkodási feladatok</t>
  </si>
  <si>
    <t>Közfoglalkoztatás (Polgármesteri Hivatal)</t>
  </si>
  <si>
    <t>Általános tartalék</t>
  </si>
  <si>
    <t>Környezetvédelmi alap céltartaléka</t>
  </si>
  <si>
    <t>Polgármesteri keret céltartalék</t>
  </si>
  <si>
    <t>Intézmények irányítószervi támogatásának céltartaléka</t>
  </si>
  <si>
    <t>Népjóléti Bizottság tartalékkerete</t>
  </si>
  <si>
    <t>Óvodák és szociális intézmények részére: játszótéri eszközök, egyéb eszközök, szakmai anyagok beszerzésének céltartaléka</t>
  </si>
  <si>
    <t>Pályázati projektek</t>
  </si>
  <si>
    <t>az előterjesztés 5. melléklete</t>
  </si>
  <si>
    <t>Cserepes rendezvénynaptár költségei</t>
  </si>
  <si>
    <t>Rendezvénynaptár költségei- Zuglói Sport és Rendezvényszervező Non-Profit Kft.</t>
  </si>
  <si>
    <t>Kerületi  kitüntetések díjak (Hónap rendőre, Zuglóért emlékérem, rendőrségi jutalom)</t>
  </si>
  <si>
    <t xml:space="preserve">Irányító szervi szervi támogatás                                                                 </t>
  </si>
  <si>
    <r>
      <t xml:space="preserve">Finanszírozási feladatok                                                                     </t>
    </r>
    <r>
      <rPr>
        <sz val="12"/>
        <color indexed="8"/>
        <rFont val="Times New Roman"/>
        <family val="1"/>
        <charset val="238"/>
      </rPr>
      <t>(folyószámla hitelkeret)</t>
    </r>
  </si>
  <si>
    <t>Esélyegyenlőségi programok kerete</t>
  </si>
  <si>
    <t>Ellátási szerződések</t>
  </si>
  <si>
    <t>Nemzetiségi Önkormányzatok pályázata céltartalék</t>
  </si>
  <si>
    <t>Szolidaritási Alap támogatás</t>
  </si>
  <si>
    <t>Fejlesztési céltartalék</t>
  </si>
  <si>
    <t>Pályázati önerő céltartalék</t>
  </si>
  <si>
    <t>Iskolakezdési támogatás önkormányzati fenntartású intézmények munkavállalói részére</t>
  </si>
  <si>
    <t>Szomszédom a rendész céltartalék</t>
  </si>
  <si>
    <t>Intézmények felmentési időre járó  bér, végkielégítés, távolléti díj, szabadságmegváltás céltartaléka</t>
  </si>
  <si>
    <t>Egyéb intézményi beruházási céltartalék</t>
  </si>
  <si>
    <t>Rendőrség támogatása (túlszolgálat, térfigyelő)</t>
  </si>
  <si>
    <t>Fővárosi Szabó Ervin könyvtár támogatása</t>
  </si>
  <si>
    <t>Zuglóiak Egymásért Alapítvány támogatása</t>
  </si>
  <si>
    <t>Zuglóiak Egymásért Alapítvány Ösztöndíj program támogatása</t>
  </si>
  <si>
    <t>Feladatok 2026. évi kiadásai</t>
  </si>
  <si>
    <t>Feladatok 2026. évi bevételei</t>
  </si>
  <si>
    <t>Budapest Főváros XIV. Kerület Zugló Önkormányzata                                                                                                      2026. évi bevételeinek és kiadásainak                                                                                                    feladatonkénti bemutatása</t>
  </si>
  <si>
    <t>Járőr gépjármű beszerzése céltartalék</t>
  </si>
  <si>
    <t>Örs vezér teréhez 2 fő körzeti rendész biztosítása céltartalék</t>
  </si>
  <si>
    <t>Oktatási, szakmai, ifjúsági csereprogramok céltartaléka</t>
  </si>
  <si>
    <t>Helytörténeti Kiállítóhely létrehozása tartalék</t>
  </si>
  <si>
    <t>Zugló lexikon 5. kiadása, Zugló lexikon nyomdai költség, Utcalexikon projekt</t>
  </si>
  <si>
    <t>Országgyűlési választások céltartaléka</t>
  </si>
  <si>
    <t xml:space="preserve">Zuglói Fejlesztési Alap 2025. évi nem lakás értékesítés bevételeiből megvalósuló beruházások </t>
  </si>
  <si>
    <t>Zuglói Fejlesztési Alap 2025. évi lakás értékesítés bevételeiből megvalósuló beruházások</t>
  </si>
  <si>
    <t>Különböző önkormányzati feladatok (jogi, pénzügyi egyéb elszámolási feladatok)</t>
  </si>
  <si>
    <t>Ifjúságpoltikai célok megvalósítása, Oktatási, szakmai programok</t>
  </si>
  <si>
    <t xml:space="preserve">Idősügyi gyermekjóléti és szociális kerekasztalok </t>
  </si>
  <si>
    <t>Önkormányzati bérpótlék emelés intézményekben (ZEO, ZEB, ZSZSZK, ZCSK) céltartaléka</t>
  </si>
  <si>
    <t xml:space="preserve">Háziorvosok költségcsökkentéséhez kapcsolódó támogatások, praxiskezdési támogatások, ügyeletes gyógyszertár támogatása </t>
  </si>
  <si>
    <t>Szociális ágazati keresetpótlék céltartaléka (ZSZSZK, ZCSK)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</si>
</sst>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0_ ;[Red]\-#,##0\ "/>
  </numFmts>
  <fonts count="35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1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20" fillId="4" borderId="0" applyNumberFormat="0" applyBorder="0" applyAlignment="0" applyProtection="0"/>
    <xf numFmtId="0" fontId="21" fillId="8" borderId="28" applyNumberFormat="0" applyAlignment="0" applyProtection="0"/>
    <xf numFmtId="0" fontId="22" fillId="19" borderId="29" applyNumberFormat="0" applyAlignment="0" applyProtection="0"/>
    <xf numFmtId="0" fontId="2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4" fillId="5" borderId="0" applyNumberFormat="0" applyBorder="0" applyAlignment="0" applyProtection="0"/>
    <xf numFmtId="0" fontId="25" fillId="0" borderId="31" applyNumberFormat="0" applyFill="0" applyAlignment="0" applyProtection="0"/>
    <xf numFmtId="0" fontId="26" fillId="0" borderId="30" applyNumberFormat="0" applyFill="0" applyAlignment="0" applyProtection="0"/>
    <xf numFmtId="0" fontId="27" fillId="0" borderId="32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28" applyNumberFormat="0" applyAlignment="0" applyProtection="0"/>
    <xf numFmtId="0" fontId="29" fillId="0" borderId="33" applyNumberFormat="0" applyFill="0" applyAlignment="0" applyProtection="0"/>
    <xf numFmtId="0" fontId="30" fillId="13" borderId="0" applyNumberFormat="0" applyBorder="0" applyAlignment="0" applyProtection="0"/>
    <xf numFmtId="0" fontId="13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18" fillId="9" borderId="34" applyNumberFormat="0" applyFont="0" applyAlignment="0" applyProtection="0"/>
    <xf numFmtId="0" fontId="31" fillId="8" borderId="35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33">
    <xf numFmtId="0" fontId="0" fillId="0" borderId="0" xfId="0"/>
    <xf numFmtId="0" fontId="5" fillId="0" borderId="0" xfId="0" applyFont="1" applyAlignment="1">
      <alignment wrapText="1"/>
    </xf>
    <xf numFmtId="165" fontId="5" fillId="0" borderId="0" xfId="2" applyNumberFormat="1" applyFont="1"/>
    <xf numFmtId="0" fontId="5" fillId="0" borderId="0" xfId="0" applyFont="1"/>
    <xf numFmtId="165" fontId="5" fillId="0" borderId="0" xfId="0" applyNumberFormat="1" applyFont="1"/>
    <xf numFmtId="0" fontId="6" fillId="0" borderId="0" xfId="0" applyFont="1"/>
    <xf numFmtId="165" fontId="7" fillId="0" borderId="0" xfId="2" applyNumberFormat="1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5" fontId="8" fillId="2" borderId="3" xfId="2" applyNumberFormat="1" applyFont="1" applyFill="1" applyBorder="1" applyAlignment="1">
      <alignment horizontal="center" vertical="center" wrapText="1"/>
    </xf>
    <xf numFmtId="165" fontId="8" fillId="2" borderId="4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5" fillId="0" borderId="0" xfId="2" applyNumberFormat="1" applyFont="1" applyBorder="1"/>
    <xf numFmtId="165" fontId="5" fillId="0" borderId="6" xfId="2" applyNumberFormat="1" applyFont="1" applyBorder="1"/>
    <xf numFmtId="0" fontId="5" fillId="0" borderId="7" xfId="0" applyFont="1" applyBorder="1" applyAlignment="1">
      <alignment horizontal="left" wrapText="1" indent="3"/>
    </xf>
    <xf numFmtId="0" fontId="9" fillId="0" borderId="0" xfId="0" applyFont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165" fontId="9" fillId="3" borderId="9" xfId="2" applyNumberFormat="1" applyFont="1" applyFill="1" applyBorder="1" applyAlignment="1">
      <alignment vertical="center"/>
    </xf>
    <xf numFmtId="165" fontId="9" fillId="3" borderId="10" xfId="2" applyNumberFormat="1" applyFont="1" applyFill="1" applyBorder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165" fontId="9" fillId="0" borderId="0" xfId="2" applyNumberFormat="1" applyFont="1" applyBorder="1" applyAlignment="1">
      <alignment vertical="center"/>
    </xf>
    <xf numFmtId="165" fontId="9" fillId="0" borderId="6" xfId="2" applyNumberFormat="1" applyFont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165" fontId="9" fillId="3" borderId="0" xfId="2" applyNumberFormat="1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165" fontId="9" fillId="0" borderId="11" xfId="2" applyNumberFormat="1" applyFont="1" applyBorder="1" applyAlignment="1">
      <alignment vertical="top"/>
    </xf>
    <xf numFmtId="165" fontId="9" fillId="0" borderId="9" xfId="2" applyNumberFormat="1" applyFont="1" applyBorder="1" applyAlignment="1">
      <alignment vertical="center"/>
    </xf>
    <xf numFmtId="165" fontId="9" fillId="0" borderId="9" xfId="2" applyNumberFormat="1" applyFont="1" applyBorder="1" applyAlignment="1"/>
    <xf numFmtId="165" fontId="9" fillId="0" borderId="10" xfId="2" applyNumberFormat="1" applyFont="1" applyBorder="1" applyAlignment="1"/>
    <xf numFmtId="165" fontId="9" fillId="3" borderId="5" xfId="2" applyNumberFormat="1" applyFont="1" applyFill="1" applyBorder="1" applyAlignment="1">
      <alignment vertical="center"/>
    </xf>
    <xf numFmtId="165" fontId="9" fillId="3" borderId="6" xfId="2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wrapText="1"/>
    </xf>
    <xf numFmtId="165" fontId="8" fillId="2" borderId="13" xfId="2" applyNumberFormat="1" applyFont="1" applyFill="1" applyBorder="1" applyAlignment="1">
      <alignment vertical="center"/>
    </xf>
    <xf numFmtId="165" fontId="8" fillId="2" borderId="14" xfId="2" applyNumberFormat="1" applyFont="1" applyFill="1" applyBorder="1" applyAlignment="1">
      <alignment vertical="center"/>
    </xf>
    <xf numFmtId="165" fontId="8" fillId="2" borderId="15" xfId="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5" fillId="0" borderId="1" xfId="0" applyFont="1" applyBorder="1"/>
    <xf numFmtId="0" fontId="5" fillId="0" borderId="16" xfId="0" applyFont="1" applyBorder="1"/>
    <xf numFmtId="0" fontId="5" fillId="0" borderId="7" xfId="0" applyFont="1" applyBorder="1"/>
    <xf numFmtId="0" fontId="5" fillId="0" borderId="0" xfId="0" applyFont="1" applyBorder="1"/>
    <xf numFmtId="164" fontId="5" fillId="0" borderId="7" xfId="0" applyNumberFormat="1" applyFont="1" applyBorder="1"/>
    <xf numFmtId="164" fontId="5" fillId="0" borderId="0" xfId="0" applyNumberFormat="1" applyFont="1" applyBorder="1"/>
    <xf numFmtId="164" fontId="5" fillId="0" borderId="7" xfId="2" applyNumberFormat="1" applyFont="1" applyBorder="1"/>
    <xf numFmtId="164" fontId="9" fillId="0" borderId="7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5" fillId="0" borderId="0" xfId="2" applyNumberFormat="1" applyFont="1"/>
    <xf numFmtId="164" fontId="6" fillId="0" borderId="0" xfId="2" applyNumberFormat="1" applyFont="1"/>
    <xf numFmtId="164" fontId="5" fillId="0" borderId="17" xfId="2" applyNumberFormat="1" applyFont="1" applyBorder="1"/>
    <xf numFmtId="164" fontId="5" fillId="0" borderId="6" xfId="2" applyNumberFormat="1" applyFont="1" applyBorder="1"/>
    <xf numFmtId="164" fontId="8" fillId="0" borderId="6" xfId="2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 wrapText="1"/>
    </xf>
    <xf numFmtId="164" fontId="9" fillId="0" borderId="6" xfId="2" applyNumberFormat="1" applyFont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0" fontId="2" fillId="0" borderId="0" xfId="3" applyNumberFormat="1" applyFont="1" applyFill="1" applyAlignment="1">
      <alignment horizontal="right"/>
    </xf>
    <xf numFmtId="0" fontId="5" fillId="0" borderId="0" xfId="0" applyFont="1" applyAlignment="1">
      <alignment horizontal="right" wrapText="1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18" xfId="0" applyFont="1" applyBorder="1" applyAlignment="1">
      <alignment horizontal="right" wrapText="1"/>
    </xf>
    <xf numFmtId="165" fontId="5" fillId="0" borderId="19" xfId="2" applyNumberFormat="1" applyFont="1" applyBorder="1"/>
    <xf numFmtId="165" fontId="5" fillId="0" borderId="20" xfId="2" applyNumberFormat="1" applyFont="1" applyBorder="1"/>
    <xf numFmtId="165" fontId="5" fillId="0" borderId="21" xfId="2" applyNumberFormat="1" applyFont="1" applyBorder="1"/>
    <xf numFmtId="0" fontId="5" fillId="0" borderId="2" xfId="0" applyFont="1" applyBorder="1" applyAlignment="1">
      <alignment horizontal="left" wrapText="1" indent="3"/>
    </xf>
    <xf numFmtId="165" fontId="5" fillId="0" borderId="5" xfId="2" applyNumberFormat="1" applyFont="1" applyFill="1" applyBorder="1"/>
    <xf numFmtId="165" fontId="5" fillId="0" borderId="0" xfId="2" applyNumberFormat="1" applyFont="1" applyFill="1" applyBorder="1"/>
    <xf numFmtId="165" fontId="5" fillId="0" borderId="5" xfId="2" applyNumberFormat="1" applyFont="1" applyFill="1" applyBorder="1" applyAlignment="1"/>
    <xf numFmtId="165" fontId="5" fillId="0" borderId="0" xfId="2" applyNumberFormat="1" applyFont="1" applyFill="1" applyBorder="1" applyAlignment="1"/>
    <xf numFmtId="165" fontId="9" fillId="3" borderId="22" xfId="2" applyNumberFormat="1" applyFont="1" applyFill="1" applyBorder="1" applyAlignment="1">
      <alignment vertical="center"/>
    </xf>
    <xf numFmtId="165" fontId="5" fillId="0" borderId="6" xfId="2" applyNumberFormat="1" applyFont="1" applyFill="1" applyBorder="1"/>
    <xf numFmtId="165" fontId="5" fillId="0" borderId="6" xfId="2" applyNumberFormat="1" applyFont="1" applyFill="1" applyBorder="1" applyAlignment="1"/>
    <xf numFmtId="0" fontId="5" fillId="0" borderId="7" xfId="0" applyFont="1" applyFill="1" applyBorder="1" applyAlignment="1">
      <alignment horizontal="left" wrapText="1" indent="3"/>
    </xf>
    <xf numFmtId="3" fontId="9" fillId="0" borderId="5" xfId="2" applyNumberFormat="1" applyFont="1" applyBorder="1" applyAlignment="1">
      <alignment vertical="center"/>
    </xf>
    <xf numFmtId="0" fontId="10" fillId="0" borderId="0" xfId="0" applyFont="1"/>
    <xf numFmtId="165" fontId="9" fillId="3" borderId="5" xfId="2" applyNumberFormat="1" applyFont="1" applyFill="1" applyBorder="1" applyAlignment="1">
      <alignment vertical="center" wrapText="1"/>
    </xf>
    <xf numFmtId="3" fontId="9" fillId="3" borderId="11" xfId="0" applyNumberFormat="1" applyFont="1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3" fontId="9" fillId="3" borderId="24" xfId="0" applyNumberFormat="1" applyFont="1" applyFill="1" applyBorder="1" applyAlignment="1">
      <alignment vertical="center" wrapText="1"/>
    </xf>
    <xf numFmtId="165" fontId="9" fillId="3" borderId="26" xfId="2" applyNumberFormat="1" applyFont="1" applyFill="1" applyBorder="1" applyAlignment="1">
      <alignment vertical="center"/>
    </xf>
    <xf numFmtId="165" fontId="9" fillId="3" borderId="27" xfId="2" applyNumberFormat="1" applyFont="1" applyFill="1" applyBorder="1" applyAlignment="1">
      <alignment vertical="center"/>
    </xf>
    <xf numFmtId="165" fontId="9" fillId="0" borderId="0" xfId="0" applyNumberFormat="1" applyFont="1" applyAlignment="1">
      <alignment vertical="center"/>
    </xf>
    <xf numFmtId="165" fontId="9" fillId="3" borderId="7" xfId="2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wrapText="1" indent="3"/>
    </xf>
    <xf numFmtId="165" fontId="5" fillId="0" borderId="11" xfId="2" applyNumberFormat="1" applyFont="1" applyFill="1" applyBorder="1"/>
    <xf numFmtId="165" fontId="5" fillId="0" borderId="9" xfId="2" applyNumberFormat="1" applyFont="1" applyFill="1" applyBorder="1"/>
    <xf numFmtId="165" fontId="5" fillId="0" borderId="9" xfId="2" applyNumberFormat="1" applyFont="1" applyFill="1" applyBorder="1" applyAlignment="1"/>
    <xf numFmtId="165" fontId="5" fillId="0" borderId="10" xfId="2" applyNumberFormat="1" applyFont="1" applyFill="1" applyBorder="1"/>
    <xf numFmtId="165" fontId="5" fillId="0" borderId="0" xfId="2" applyNumberFormat="1" applyFont="1" applyFill="1" applyBorder="1" applyAlignment="1">
      <alignment vertical="center"/>
    </xf>
    <xf numFmtId="165" fontId="5" fillId="0" borderId="23" xfId="2" applyNumberFormat="1" applyFont="1" applyFill="1" applyBorder="1"/>
    <xf numFmtId="165" fontId="5" fillId="0" borderId="3" xfId="2" applyNumberFormat="1" applyFont="1" applyFill="1" applyBorder="1"/>
    <xf numFmtId="165" fontId="5" fillId="0" borderId="4" xfId="2" applyNumberFormat="1" applyFont="1" applyFill="1" applyBorder="1"/>
    <xf numFmtId="3" fontId="5" fillId="0" borderId="0" xfId="2" applyNumberFormat="1" applyFont="1" applyFill="1" applyBorder="1"/>
    <xf numFmtId="0" fontId="5" fillId="0" borderId="7" xfId="0" applyFont="1" applyBorder="1" applyAlignment="1">
      <alignment horizontal="left" vertical="center" wrapText="1" indent="3"/>
    </xf>
    <xf numFmtId="0" fontId="5" fillId="0" borderId="7" xfId="0" applyFont="1" applyFill="1" applyBorder="1" applyAlignment="1">
      <alignment horizontal="left" vertical="center" wrapText="1" indent="3"/>
    </xf>
    <xf numFmtId="164" fontId="9" fillId="0" borderId="0" xfId="0" applyNumberFormat="1" applyFont="1" applyFill="1" applyAlignment="1">
      <alignment horizontal="center"/>
    </xf>
    <xf numFmtId="164" fontId="5" fillId="0" borderId="7" xfId="0" applyNumberFormat="1" applyFont="1" applyFill="1" applyBorder="1"/>
    <xf numFmtId="164" fontId="5" fillId="0" borderId="6" xfId="2" applyNumberFormat="1" applyFont="1" applyFill="1" applyBorder="1"/>
    <xf numFmtId="0" fontId="5" fillId="0" borderId="0" xfId="0" applyFont="1" applyFill="1"/>
    <xf numFmtId="165" fontId="5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7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9" fillId="0" borderId="6" xfId="2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164" fontId="5" fillId="0" borderId="7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/>
    <xf numFmtId="0" fontId="9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165" fontId="5" fillId="0" borderId="5" xfId="2" applyNumberFormat="1" applyFont="1" applyFill="1" applyBorder="1" applyAlignment="1">
      <alignment horizontal="right"/>
    </xf>
    <xf numFmtId="6" fontId="5" fillId="0" borderId="7" xfId="0" applyNumberFormat="1" applyFont="1" applyBorder="1" applyAlignment="1">
      <alignment horizontal="left" wrapText="1" indent="3"/>
    </xf>
    <xf numFmtId="3" fontId="9" fillId="0" borderId="0" xfId="0" applyNumberFormat="1" applyFont="1" applyAlignment="1">
      <alignment vertical="center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5" fontId="8" fillId="2" borderId="22" xfId="2" applyNumberFormat="1" applyFont="1" applyFill="1" applyBorder="1" applyAlignment="1">
      <alignment horizontal="center" vertical="center" wrapText="1"/>
    </xf>
    <xf numFmtId="165" fontId="8" fillId="2" borderId="23" xfId="2" applyNumberFormat="1" applyFont="1" applyFill="1" applyBorder="1" applyAlignment="1">
      <alignment horizontal="center" vertical="center" wrapText="1"/>
    </xf>
    <xf numFmtId="165" fontId="8" fillId="2" borderId="14" xfId="2" applyNumberFormat="1" applyFont="1" applyFill="1" applyBorder="1" applyAlignment="1">
      <alignment horizontal="center" vertical="center"/>
    </xf>
    <xf numFmtId="165" fontId="8" fillId="2" borderId="15" xfId="2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</cellXfs>
  <cellStyles count="711">
    <cellStyle name="_0434BESZ" xfId="5" xr:uid="{00000000-0005-0000-0000-000000000000}"/>
    <cellStyle name="_0434BESZ_1" xfId="6" xr:uid="{00000000-0005-0000-0000-000001000000}"/>
    <cellStyle name="_0434BESZ_1 2" xfId="7" xr:uid="{00000000-0005-0000-0000-000002000000}"/>
    <cellStyle name="_0434BESZ_1 3" xfId="8" xr:uid="{00000000-0005-0000-0000-000003000000}"/>
    <cellStyle name="_0434BESZ_1 3 2" xfId="9" xr:uid="{00000000-0005-0000-0000-000004000000}"/>
    <cellStyle name="_0434BESZ_1 4" xfId="10" xr:uid="{00000000-0005-0000-0000-000005000000}"/>
    <cellStyle name="_0434BESZ_1 5" xfId="11" xr:uid="{00000000-0005-0000-0000-000006000000}"/>
    <cellStyle name="_0434BESZ_1 5 2" xfId="679" xr:uid="{00000000-0005-0000-0000-000006000000}"/>
    <cellStyle name="_0434BESZ_1_TartalékKötvényLekötésekEgyebek2014" xfId="12" xr:uid="{00000000-0005-0000-0000-000007000000}"/>
    <cellStyle name="_0434BESZ_TartalékKötvényLekötésekEgyebek2014" xfId="13" xr:uid="{00000000-0005-0000-0000-000008000000}"/>
    <cellStyle name="_04FELBEV" xfId="14" xr:uid="{00000000-0005-0000-0000-000009000000}"/>
    <cellStyle name="_04FELBEV_1" xfId="15" xr:uid="{00000000-0005-0000-0000-00000A000000}"/>
    <cellStyle name="_04FELBEV_1 2" xfId="16" xr:uid="{00000000-0005-0000-0000-00000B000000}"/>
    <cellStyle name="_04FELBEV_1 3" xfId="17" xr:uid="{00000000-0005-0000-0000-00000C000000}"/>
    <cellStyle name="_04FELBEV_1 3 2" xfId="18" xr:uid="{00000000-0005-0000-0000-00000D000000}"/>
    <cellStyle name="_04FELBEV_1 4" xfId="19" xr:uid="{00000000-0005-0000-0000-00000E000000}"/>
    <cellStyle name="_04FELBEV_1 5" xfId="20" xr:uid="{00000000-0005-0000-0000-00000F000000}"/>
    <cellStyle name="_04FELBEV_1 5 2" xfId="680" xr:uid="{00000000-0005-0000-0000-00000F000000}"/>
    <cellStyle name="_04FELBEV_1_TartalékKötvényLekötésekEgyebek2014" xfId="21" xr:uid="{00000000-0005-0000-0000-000010000000}"/>
    <cellStyle name="_04FELBEV_2" xfId="22" xr:uid="{00000000-0005-0000-0000-000011000000}"/>
    <cellStyle name="_04FELBEV_2_PH KVI 2014 KV 2014 02 20 elfogadott TEST2" xfId="23" xr:uid="{00000000-0005-0000-0000-000012000000}"/>
    <cellStyle name="_04FELBEV_2_TartalékKötvényLekötésekEgyebek2014" xfId="24" xr:uid="{00000000-0005-0000-0000-000013000000}"/>
    <cellStyle name="_04FELBEV_TartalékKötvényLekötésekEgyebek2014" xfId="25" xr:uid="{00000000-0005-0000-0000-000014000000}"/>
    <cellStyle name="_05FELBE" xfId="26" xr:uid="{00000000-0005-0000-0000-000015000000}"/>
    <cellStyle name="_05FELBE_1" xfId="27" xr:uid="{00000000-0005-0000-0000-000016000000}"/>
    <cellStyle name="_05FELBE_1 2" xfId="28" xr:uid="{00000000-0005-0000-0000-000017000000}"/>
    <cellStyle name="_05FELBE_1 3" xfId="29" xr:uid="{00000000-0005-0000-0000-000018000000}"/>
    <cellStyle name="_05FELBE_1 3 2" xfId="30" xr:uid="{00000000-0005-0000-0000-000019000000}"/>
    <cellStyle name="_05FELBE_1 4" xfId="31" xr:uid="{00000000-0005-0000-0000-00001A000000}"/>
    <cellStyle name="_05FELBE_1 5" xfId="32" xr:uid="{00000000-0005-0000-0000-00001B000000}"/>
    <cellStyle name="_05FELBE_1 5 2" xfId="681" xr:uid="{00000000-0005-0000-0000-00001B000000}"/>
    <cellStyle name="_05FELBE_1_TartalékKötvényLekötésekEgyebek2014" xfId="33" xr:uid="{00000000-0005-0000-0000-00001C000000}"/>
    <cellStyle name="_05FELBE_PH KVI 2014 KV 2014 02 20 elfogadott TEST2" xfId="34" xr:uid="{00000000-0005-0000-0000-00001D000000}"/>
    <cellStyle name="_05FELBE_TartalékKötvényLekötésekEgyebek2014" xfId="35" xr:uid="{00000000-0005-0000-0000-00001E000000}"/>
    <cellStyle name="_06FELBE" xfId="36" xr:uid="{00000000-0005-0000-0000-00001F000000}"/>
    <cellStyle name="_06FELBE_1" xfId="37" xr:uid="{00000000-0005-0000-0000-000020000000}"/>
    <cellStyle name="_06FELBE_1_TartalékKötvényLekötésekEgyebek2014" xfId="38" xr:uid="{00000000-0005-0000-0000-000021000000}"/>
    <cellStyle name="_06FELBE_TartalékKötvényLekötésekEgyebek2014" xfId="39" xr:uid="{00000000-0005-0000-0000-000022000000}"/>
    <cellStyle name="_06FELBEküld" xfId="40" xr:uid="{00000000-0005-0000-0000-000023000000}"/>
    <cellStyle name="_06FELBEküld_1" xfId="41" xr:uid="{00000000-0005-0000-0000-000024000000}"/>
    <cellStyle name="_06FELBEküld_1_TartalékKötvényLekötésekEgyebek2014" xfId="42" xr:uid="{00000000-0005-0000-0000-000025000000}"/>
    <cellStyle name="_06FELBEküld_PH KVI 2014 KV 2014 02 20 elfogadott TEST2" xfId="43" xr:uid="{00000000-0005-0000-0000-000026000000}"/>
    <cellStyle name="_06FELBEküld_TartalékKötvényLekötésekEgyebek2014" xfId="44" xr:uid="{00000000-0005-0000-0000-000027000000}"/>
    <cellStyle name="_07háromnegyedBesz" xfId="45" xr:uid="{00000000-0005-0000-0000-000028000000}"/>
    <cellStyle name="_07háromnegyedBesz 2" xfId="46" xr:uid="{00000000-0005-0000-0000-000029000000}"/>
    <cellStyle name="_07háromnegyedBesz 3" xfId="47" xr:uid="{00000000-0005-0000-0000-00002A000000}"/>
    <cellStyle name="_07háromnegyedBesz 3 2" xfId="48" xr:uid="{00000000-0005-0000-0000-00002B000000}"/>
    <cellStyle name="_07háromnegyedBesz 4" xfId="49" xr:uid="{00000000-0005-0000-0000-00002C000000}"/>
    <cellStyle name="_07háromnegyedBesz 5" xfId="50" xr:uid="{00000000-0005-0000-0000-00002D000000}"/>
    <cellStyle name="_07háromnegyedBesz 5 2" xfId="682" xr:uid="{00000000-0005-0000-0000-00002D000000}"/>
    <cellStyle name="_07háromnegyedBesz_1" xfId="51" xr:uid="{00000000-0005-0000-0000-00002E000000}"/>
    <cellStyle name="_07háromnegyedBesz_1_TartalékKötvényLekötésekEgyebek2014" xfId="52" xr:uid="{00000000-0005-0000-0000-00002F000000}"/>
    <cellStyle name="_07háromnegyedBesz_TartalékKötvényLekötésekEgyebek2014" xfId="53" xr:uid="{00000000-0005-0000-0000-000030000000}"/>
    <cellStyle name="_08FELBE" xfId="54" xr:uid="{00000000-0005-0000-0000-000031000000}"/>
    <cellStyle name="_08FELBE 2" xfId="55" xr:uid="{00000000-0005-0000-0000-000032000000}"/>
    <cellStyle name="_08FELBE 3" xfId="56" xr:uid="{00000000-0005-0000-0000-000033000000}"/>
    <cellStyle name="_08FELBE 3 2" xfId="57" xr:uid="{00000000-0005-0000-0000-000034000000}"/>
    <cellStyle name="_08FELBE 4" xfId="58" xr:uid="{00000000-0005-0000-0000-000035000000}"/>
    <cellStyle name="_08FELBE 5" xfId="59" xr:uid="{00000000-0005-0000-0000-000036000000}"/>
    <cellStyle name="_08FELBE 5 2" xfId="683" xr:uid="{00000000-0005-0000-0000-000036000000}"/>
    <cellStyle name="_08FELBE_1" xfId="60" xr:uid="{00000000-0005-0000-0000-000037000000}"/>
    <cellStyle name="_08FELBE_1_TartalékKötvényLekötésekEgyebek2014" xfId="61" xr:uid="{00000000-0005-0000-0000-000038000000}"/>
    <cellStyle name="_08FELBE_TartalékKötvényLekötésekEgyebek2014" xfId="62" xr:uid="{00000000-0005-0000-0000-000039000000}"/>
    <cellStyle name="_09FELBE" xfId="63" xr:uid="{00000000-0005-0000-0000-00003A000000}"/>
    <cellStyle name="_09FELBE_1" xfId="64" xr:uid="{00000000-0005-0000-0000-00003B000000}"/>
    <cellStyle name="_09FELBE_1_TartalékKötvényLekötésekEgyebek2014" xfId="65" xr:uid="{00000000-0005-0000-0000-00003C000000}"/>
    <cellStyle name="_09FELBE_TartalékKötvényLekötésekEgyebek2014" xfId="66" xr:uid="{00000000-0005-0000-0000-00003D000000}"/>
    <cellStyle name="_09FELBEküld" xfId="67" xr:uid="{00000000-0005-0000-0000-00003E000000}"/>
    <cellStyle name="_09FELBEküld_1" xfId="68" xr:uid="{00000000-0005-0000-0000-00003F000000}"/>
    <cellStyle name="_09FELBEküld_1_TartalékKötvényLekötésekEgyebek2014" xfId="69" xr:uid="{00000000-0005-0000-0000-000040000000}"/>
    <cellStyle name="_09FELBEküld_TartalékKötvényLekötésekEgyebek2014" xfId="70" xr:uid="{00000000-0005-0000-0000-000041000000}"/>
    <cellStyle name="_09FELBEotthoni" xfId="71" xr:uid="{00000000-0005-0000-0000-000042000000}"/>
    <cellStyle name="_09FELBEotthoni_1" xfId="72" xr:uid="{00000000-0005-0000-0000-000043000000}"/>
    <cellStyle name="_09FELBEotthoni_1_TartalékKötvényLekötésekEgyebek2014" xfId="73" xr:uid="{00000000-0005-0000-0000-000044000000}"/>
    <cellStyle name="_09FELBEotthoni_2" xfId="74" xr:uid="{00000000-0005-0000-0000-000045000000}"/>
    <cellStyle name="_09FELBEotthoni_2_TartalékKötvényLekötésekEgyebek2014" xfId="75" xr:uid="{00000000-0005-0000-0000-000046000000}"/>
    <cellStyle name="_09FELBEotthoni_TartalékKötvényLekötésekEgyebek2014" xfId="76" xr:uid="{00000000-0005-0000-0000-000047000000}"/>
    <cellStyle name="_09háromnegyedBESZ" xfId="77" xr:uid="{00000000-0005-0000-0000-000048000000}"/>
    <cellStyle name="_09háromnegyedBESZ_1" xfId="78" xr:uid="{00000000-0005-0000-0000-000049000000}"/>
    <cellStyle name="_09háromnegyedBESZ_1_TartalékKötvényLekötésekEgyebek2014" xfId="79" xr:uid="{00000000-0005-0000-0000-00004A000000}"/>
    <cellStyle name="_09háromnegyedBESZ_TartalékKötvényLekötésekEgyebek2014" xfId="80" xr:uid="{00000000-0005-0000-0000-00004B000000}"/>
    <cellStyle name="_2006.évi első rendelet-módosítás" xfId="81" xr:uid="{00000000-0005-0000-0000-00004C000000}"/>
    <cellStyle name="_2006.évi első rendelet-módosítás_1" xfId="82" xr:uid="{00000000-0005-0000-0000-00004D000000}"/>
    <cellStyle name="_2006.évi első rendelet-módosítás_1_TartalékKötvényLekötésekEgyebek2014" xfId="83" xr:uid="{00000000-0005-0000-0000-00004E000000}"/>
    <cellStyle name="_2006.évi első rendelet-módosítás_2" xfId="84" xr:uid="{00000000-0005-0000-0000-00004F000000}"/>
    <cellStyle name="_2006.évi első rendelet-módosítás_2_TartalékKötvényLekötésekEgyebek2014" xfId="85" xr:uid="{00000000-0005-0000-0000-000050000000}"/>
    <cellStyle name="_2006.évi első rendelet-módosítás_3" xfId="86" xr:uid="{00000000-0005-0000-0000-000051000000}"/>
    <cellStyle name="_2006.évi első rendelet-módosítás_3_TartalékKötvényLekötésekEgyebek2014" xfId="87" xr:uid="{00000000-0005-0000-0000-000052000000}"/>
    <cellStyle name="_2006.évi első rendelet-módosítás_4" xfId="88" xr:uid="{00000000-0005-0000-0000-000053000000}"/>
    <cellStyle name="_2006.évi első rendelet-módosítás_4_TartalékKötvényLekötésekEgyebek2014" xfId="89" xr:uid="{00000000-0005-0000-0000-000054000000}"/>
    <cellStyle name="_2006.évi első rendelet-módosítás_TartalékKötvényLekötésekEgyebek2014" xfId="90" xr:uid="{00000000-0005-0000-0000-000055000000}"/>
    <cellStyle name="_2006.évi hatodik rendelet-módosítás" xfId="91" xr:uid="{00000000-0005-0000-0000-000056000000}"/>
    <cellStyle name="_2006.évi hatodik rendelet-módosítás_1" xfId="92" xr:uid="{00000000-0005-0000-0000-000057000000}"/>
    <cellStyle name="_2006.évi hatodik rendelet-módosítás_1_TartalékKötvényLekötésekEgyebek2014" xfId="93" xr:uid="{00000000-0005-0000-0000-000058000000}"/>
    <cellStyle name="_2006.évi hatodik rendelet-módosítás_2" xfId="94" xr:uid="{00000000-0005-0000-0000-000059000000}"/>
    <cellStyle name="_2006.évi hatodik rendelet-módosítás_2_TartalékKötvényLekötésekEgyebek2014" xfId="95" xr:uid="{00000000-0005-0000-0000-00005A000000}"/>
    <cellStyle name="_2006.évi hatodik rendelet-módosítás_3" xfId="96" xr:uid="{00000000-0005-0000-0000-00005B000000}"/>
    <cellStyle name="_2006.évi hatodik rendelet-módosítás_3_TartalékKötvényLekötésekEgyebek2014" xfId="97" xr:uid="{00000000-0005-0000-0000-00005C000000}"/>
    <cellStyle name="_2006.évi hatodik rendelet-módosítás_4" xfId="98" xr:uid="{00000000-0005-0000-0000-00005D000000}"/>
    <cellStyle name="_2006.évi hatodik rendelet-módosítás_4_TartalékKötvényLekötésekEgyebek2014" xfId="99" xr:uid="{00000000-0005-0000-0000-00005E000000}"/>
    <cellStyle name="_2006.évi hatodik rendelet-módosítás_TartalékKötvényLekötésekEgyebek2014" xfId="100" xr:uid="{00000000-0005-0000-0000-00005F000000}"/>
    <cellStyle name="_2006.évi második rendelet-módosítás" xfId="101" xr:uid="{00000000-0005-0000-0000-000060000000}"/>
    <cellStyle name="_2006.évi második rendelet-módosítás_1" xfId="102" xr:uid="{00000000-0005-0000-0000-000061000000}"/>
    <cellStyle name="_2006.évi második rendelet-módosítás_1_TartalékKötvényLekötésekEgyebek2014" xfId="103" xr:uid="{00000000-0005-0000-0000-000062000000}"/>
    <cellStyle name="_2006.évi második rendelet-módosítás_2" xfId="104" xr:uid="{00000000-0005-0000-0000-000063000000}"/>
    <cellStyle name="_2006.évi második rendelet-módosítás_2_TartalékKötvényLekötésekEgyebek2014" xfId="105" xr:uid="{00000000-0005-0000-0000-000064000000}"/>
    <cellStyle name="_2006.évi második rendelet-módosítás_3" xfId="106" xr:uid="{00000000-0005-0000-0000-000065000000}"/>
    <cellStyle name="_2006.évi második rendelet-módosítás_3_TartalékKötvényLekötésekEgyebek2014" xfId="107" xr:uid="{00000000-0005-0000-0000-000066000000}"/>
    <cellStyle name="_2006.évi második rendelet-módosítás_TartalékKötvényLekötésekEgyebek2014" xfId="108" xr:uid="{00000000-0005-0000-0000-000067000000}"/>
    <cellStyle name="_2006.évi ötödik rendelet-módosítás" xfId="109" xr:uid="{00000000-0005-0000-0000-000068000000}"/>
    <cellStyle name="_2006.évi ötödik rendelet-módosítás_1" xfId="110" xr:uid="{00000000-0005-0000-0000-000069000000}"/>
    <cellStyle name="_2006.évi ötödik rendelet-módosítás_1_TartalékKötvényLekötésekEgyebek2014" xfId="111" xr:uid="{00000000-0005-0000-0000-00006A000000}"/>
    <cellStyle name="_2006.évi ötödik rendelet-módosítás_2" xfId="112" xr:uid="{00000000-0005-0000-0000-00006B000000}"/>
    <cellStyle name="_2006.évi ötödik rendelet-módosítás_2_TartalékKötvényLekötésekEgyebek2014" xfId="113" xr:uid="{00000000-0005-0000-0000-00006C000000}"/>
    <cellStyle name="_2006.évi ötödik rendelet-módosítás_3" xfId="114" xr:uid="{00000000-0005-0000-0000-00006D000000}"/>
    <cellStyle name="_2006.évi ötödik rendelet-módosítás_3_TartalékKötvényLekötésekEgyebek2014" xfId="115" xr:uid="{00000000-0005-0000-0000-00006E000000}"/>
    <cellStyle name="_2006.évi ötödik rendelet-módosítás_TartalékKötvényLekötésekEgyebek2014" xfId="116" xr:uid="{00000000-0005-0000-0000-00006F000000}"/>
    <cellStyle name="_2006KVI0307" xfId="117" xr:uid="{00000000-0005-0000-0000-000070000000}"/>
    <cellStyle name="_2006KVI0307_PH KVI 2014 KV 2014 02 20 elfogadott TEST2" xfId="118" xr:uid="{00000000-0005-0000-0000-000071000000}"/>
    <cellStyle name="_2006KVI0307_TartalékKötvényLekötésekEgyebek2014" xfId="119" xr:uid="{00000000-0005-0000-0000-000072000000}"/>
    <cellStyle name="_2006KVI0307alapokÚJ" xfId="1" xr:uid="{00000000-0005-0000-0000-000000000000}"/>
    <cellStyle name="_2006KVI0307alapokÚJ 2" xfId="120" xr:uid="{00000000-0005-0000-0000-000074000000}"/>
    <cellStyle name="_2006KVI0307alapokÚJ_ÖNK FORRÁS JELENLEGI 2013 02 11" xfId="121" xr:uid="{00000000-0005-0000-0000-000075000000}"/>
    <cellStyle name="_2006KVI0307alapokÚJ_ÖNK FORRÁS JELENLEGI 2013 02 11_PH KVI 2014 KV 2014 02 20 elfogadott TEST2" xfId="122" xr:uid="{00000000-0005-0000-0000-000076000000}"/>
    <cellStyle name="_2006KVI0307alapokÚJ_TartalékKötvényLekötésekEgyebek2014" xfId="123" xr:uid="{00000000-0005-0000-0000-000077000000}"/>
    <cellStyle name="_2007.évi második rendelet-módosítás" xfId="124" xr:uid="{00000000-0005-0000-0000-000078000000}"/>
    <cellStyle name="_2007.évi második rendelet-módosítás_1" xfId="125" xr:uid="{00000000-0005-0000-0000-000079000000}"/>
    <cellStyle name="_2007.évi második rendelet-módosítás_1_TartalékKötvényLekötésekEgyebek2014" xfId="126" xr:uid="{00000000-0005-0000-0000-00007A000000}"/>
    <cellStyle name="_2007.évi második rendelet-módosítás_2" xfId="127" xr:uid="{00000000-0005-0000-0000-00007B000000}"/>
    <cellStyle name="_2007.évi második rendelet-módosítás_2_TartalékKötvényLekötésekEgyebek2014" xfId="128" xr:uid="{00000000-0005-0000-0000-00007C000000}"/>
    <cellStyle name="_2007.évi második rendelet-módosítás_3" xfId="129" xr:uid="{00000000-0005-0000-0000-00007D000000}"/>
    <cellStyle name="_2007.évi második rendelet-módosítás_3_TartalékKötvényLekötésekEgyebek2014" xfId="130" xr:uid="{00000000-0005-0000-0000-00007E000000}"/>
    <cellStyle name="_2007.évi második rendelet-módosítás_TartalékKötvényLekötésekEgyebek2014" xfId="131" xr:uid="{00000000-0005-0000-0000-00007F000000}"/>
    <cellStyle name="_2007.évi negyedik rendelet-módosítás" xfId="132" xr:uid="{00000000-0005-0000-0000-000080000000}"/>
    <cellStyle name="_2007.évi negyedik rendelet-módosítás_1" xfId="133" xr:uid="{00000000-0005-0000-0000-000081000000}"/>
    <cellStyle name="_2007.évi negyedik rendelet-módosítás_1_TartalékKötvényLekötésekEgyebek2014" xfId="134" xr:uid="{00000000-0005-0000-0000-000082000000}"/>
    <cellStyle name="_2007.évi negyedik rendelet-módosítás_2" xfId="135" xr:uid="{00000000-0005-0000-0000-000083000000}"/>
    <cellStyle name="_2007.évi negyedik rendelet-módosítás_2_TartalékKötvényLekötésekEgyebek2014" xfId="136" xr:uid="{00000000-0005-0000-0000-000084000000}"/>
    <cellStyle name="_2007.évi negyedik rendelet-módosítás_3" xfId="137" xr:uid="{00000000-0005-0000-0000-000085000000}"/>
    <cellStyle name="_2007.évi negyedik rendelet-módosítás_3_TartalékKötvényLekötésekEgyebek2014" xfId="138" xr:uid="{00000000-0005-0000-0000-000086000000}"/>
    <cellStyle name="_2007.évi negyedik rendelet-módosítás_TartalékKötvényLekötésekEgyebek2014" xfId="139" xr:uid="{00000000-0005-0000-0000-000087000000}"/>
    <cellStyle name="_2007.évi ötödik rendelet-módosítás" xfId="140" xr:uid="{00000000-0005-0000-0000-000088000000}"/>
    <cellStyle name="_2007.évi ötödik rendelet-módosítás_1" xfId="141" xr:uid="{00000000-0005-0000-0000-000089000000}"/>
    <cellStyle name="_2007.évi ötödik rendelet-módosítás_1_TartalékKötvényLekötésekEgyebek2014" xfId="142" xr:uid="{00000000-0005-0000-0000-00008A000000}"/>
    <cellStyle name="_2007.évi ötödik rendelet-módosítás_2" xfId="143" xr:uid="{00000000-0005-0000-0000-00008B000000}"/>
    <cellStyle name="_2007.évi ötödik rendelet-módosítás_2_TartalékKötvényLekötésekEgyebek2014" xfId="144" xr:uid="{00000000-0005-0000-0000-00008C000000}"/>
    <cellStyle name="_2007.évi ötödik rendelet-módosítás_3" xfId="145" xr:uid="{00000000-0005-0000-0000-00008D000000}"/>
    <cellStyle name="_2007.évi ötödik rendelet-módosítás_3_TartalékKötvényLekötésekEgyebek2014" xfId="146" xr:uid="{00000000-0005-0000-0000-00008E000000}"/>
    <cellStyle name="_2007.évi ötödik rendelet-módosítás_TartalékKötvényLekötésekEgyebek2014" xfId="147" xr:uid="{00000000-0005-0000-0000-00008F000000}"/>
    <cellStyle name="_2007KVI2" xfId="148" xr:uid="{00000000-0005-0000-0000-000090000000}"/>
    <cellStyle name="_2007KVI2_TartalékKötvényLekötésekEgyebek2014" xfId="149" xr:uid="{00000000-0005-0000-0000-000091000000}"/>
    <cellStyle name="_2007KVIvégleges20070306alapok" xfId="150" xr:uid="{00000000-0005-0000-0000-000092000000}"/>
    <cellStyle name="_2007KVIvégleges20070306alapok_ÖNK FORRÁS JELENLEGI 2013 02 11" xfId="151" xr:uid="{00000000-0005-0000-0000-000093000000}"/>
    <cellStyle name="_2007KVIvégleges20070306alapok_ÖNK FORRÁS JELENLEGI 2013 02 11_PH KVI 2014 KV 2014 02 20 elfogadott TEST2" xfId="152" xr:uid="{00000000-0005-0000-0000-000094000000}"/>
    <cellStyle name="_2007KVIvégleges20070306alapok_TartalékKötvényLekötésekEgyebek2014" xfId="153" xr:uid="{00000000-0005-0000-0000-000095000000}"/>
    <cellStyle name="_2008.évi első rendelet-módosítás" xfId="154" xr:uid="{00000000-0005-0000-0000-000096000000}"/>
    <cellStyle name="_2008.évi első rendelet-módosítás_1" xfId="155" xr:uid="{00000000-0005-0000-0000-000097000000}"/>
    <cellStyle name="_2008.évi első rendelet-módosítás_1_TartalékKötvényLekötésekEgyebek2014" xfId="156" xr:uid="{00000000-0005-0000-0000-000098000000}"/>
    <cellStyle name="_2008.évi első rendelet-módosítás_2" xfId="157" xr:uid="{00000000-0005-0000-0000-000099000000}"/>
    <cellStyle name="_2008.évi első rendelet-módosítás_2_TartalékKötvényLekötésekEgyebek2014" xfId="158" xr:uid="{00000000-0005-0000-0000-00009A000000}"/>
    <cellStyle name="_2008.évi első rendelet-módosítás_3" xfId="159" xr:uid="{00000000-0005-0000-0000-00009B000000}"/>
    <cellStyle name="_2008.évi első rendelet-módosítás_3_TartalékKötvényLekötésekEgyebek2014" xfId="160" xr:uid="{00000000-0005-0000-0000-00009C000000}"/>
    <cellStyle name="_2008.évi első rendelet-módosítás_TartalékKötvényLekötésekEgyebek2014" xfId="161" xr:uid="{00000000-0005-0000-0000-00009D000000}"/>
    <cellStyle name="_2008.évi első rendelet-módosításküld" xfId="162" xr:uid="{00000000-0005-0000-0000-00009E000000}"/>
    <cellStyle name="_2008.évi első rendelet-módosításküld_1" xfId="163" xr:uid="{00000000-0005-0000-0000-00009F000000}"/>
    <cellStyle name="_2008.évi első rendelet-módosításküld_1_TartalékKötvényLekötésekEgyebek2014" xfId="164" xr:uid="{00000000-0005-0000-0000-0000A0000000}"/>
    <cellStyle name="_2008.évi első rendelet-módosításküld_2" xfId="165" xr:uid="{00000000-0005-0000-0000-0000A1000000}"/>
    <cellStyle name="_2008.évi első rendelet-módosításküld_2_TartalékKötvényLekötésekEgyebek2014" xfId="166" xr:uid="{00000000-0005-0000-0000-0000A2000000}"/>
    <cellStyle name="_2008.évi első rendelet-módosításküld_3" xfId="167" xr:uid="{00000000-0005-0000-0000-0000A3000000}"/>
    <cellStyle name="_2008.évi első rendelet-módosításküld_3_TartalékKötvényLekötésekEgyebek2014" xfId="168" xr:uid="{00000000-0005-0000-0000-0000A4000000}"/>
    <cellStyle name="_2008.évi első rendelet-módosításküld_TartalékKötvényLekötésekEgyebek2014" xfId="169" xr:uid="{00000000-0005-0000-0000-0000A5000000}"/>
    <cellStyle name="_2008.évi harmadik rendelet-módosítás intézményi" xfId="170" xr:uid="{00000000-0005-0000-0000-0000A6000000}"/>
    <cellStyle name="_2008.évi harmadik rendelet-módosítás intézményi_1" xfId="171" xr:uid="{00000000-0005-0000-0000-0000A7000000}"/>
    <cellStyle name="_2008.évi harmadik rendelet-módosítás intézményi_1_TartalékKötvényLekötésekEgyebek2014" xfId="172" xr:uid="{00000000-0005-0000-0000-0000A8000000}"/>
    <cellStyle name="_2008.évi harmadik rendelet-módosítás intézményi_2" xfId="173" xr:uid="{00000000-0005-0000-0000-0000A9000000}"/>
    <cellStyle name="_2008.évi harmadik rendelet-módosítás intézményi_2_TartalékKötvényLekötésekEgyebek2014" xfId="174" xr:uid="{00000000-0005-0000-0000-0000AA000000}"/>
    <cellStyle name="_2008.évi harmadik rendelet-módosítás intézményi_3" xfId="175" xr:uid="{00000000-0005-0000-0000-0000AB000000}"/>
    <cellStyle name="_2008.évi harmadik rendelet-módosítás intézményi_3_TartalékKötvényLekötésekEgyebek2014" xfId="176" xr:uid="{00000000-0005-0000-0000-0000AC000000}"/>
    <cellStyle name="_2008.évi harmadik rendelet-módosítás intézményi_4" xfId="177" xr:uid="{00000000-0005-0000-0000-0000AD000000}"/>
    <cellStyle name="_2008.évi harmadik rendelet-módosítás intézményi_4_TartalékKötvényLekötésekEgyebek2014" xfId="178" xr:uid="{00000000-0005-0000-0000-0000AE000000}"/>
    <cellStyle name="_2008.évi harmadik rendelet-módosítás intézményi_TartalékKötvényLekötésekEgyebek2014" xfId="179" xr:uid="{00000000-0005-0000-0000-0000AF000000}"/>
    <cellStyle name="_2008.évi második rendelet-módosítás" xfId="180" xr:uid="{00000000-0005-0000-0000-0000B0000000}"/>
    <cellStyle name="_2008.évi második rendelet-módosítás_1" xfId="181" xr:uid="{00000000-0005-0000-0000-0000B1000000}"/>
    <cellStyle name="_2008.évi második rendelet-módosítás_1_2008beszküldvégleges" xfId="182" xr:uid="{00000000-0005-0000-0000-0000B2000000}"/>
    <cellStyle name="_2008.évi második rendelet-módosítás_1_2008beszküldvégleges_TartalékKötvényLekötésekEgyebek2014" xfId="183" xr:uid="{00000000-0005-0000-0000-0000B3000000}"/>
    <cellStyle name="_2008.évi második rendelet-módosítás_1_2009besz" xfId="184" xr:uid="{00000000-0005-0000-0000-0000B4000000}"/>
    <cellStyle name="_2008.évi második rendelet-módosítás_1_2009besz_TartalékKötvényLekötésekEgyebek2014" xfId="185" xr:uid="{00000000-0005-0000-0000-0000B5000000}"/>
    <cellStyle name="_2008.évi második rendelet-módosítás_1_2010besz" xfId="186" xr:uid="{00000000-0005-0000-0000-0000B6000000}"/>
    <cellStyle name="_2008.évi második rendelet-módosítás_1_2010besz_TartalékKötvényLekötésekEgyebek2014" xfId="187" xr:uid="{00000000-0005-0000-0000-0000B7000000}"/>
    <cellStyle name="_2008.évi második rendelet-módosítás_1_2010FELBEküld" xfId="188" xr:uid="{00000000-0005-0000-0000-0000B8000000}"/>
    <cellStyle name="_2008.évi második rendelet-módosítás_1_2010FELBEküld_TartalékKötvényLekötésekEgyebek2014" xfId="189" xr:uid="{00000000-0005-0000-0000-0000B9000000}"/>
    <cellStyle name="_2008.évi második rendelet-módosítás_1_2011. évi második rendelet-módosítás" xfId="190" xr:uid="{00000000-0005-0000-0000-0000BA000000}"/>
    <cellStyle name="_2008.évi második rendelet-módosítás_1_2011. évi második rendelet-módosítás_TartalékKötvényLekötésekEgyebek2014" xfId="191" xr:uid="{00000000-0005-0000-0000-0000BB000000}"/>
    <cellStyle name="_2008.évi második rendelet-módosítás_1_2011besz" xfId="192" xr:uid="{00000000-0005-0000-0000-0000BC000000}"/>
    <cellStyle name="_2008.évi második rendelet-módosítás_1_2011besz_TartalékKötvényLekötésekEgyebek2014" xfId="193" xr:uid="{00000000-0005-0000-0000-0000BD000000}"/>
    <cellStyle name="_2008.évi második rendelet-módosítás_1_2012KVI változat 20120223" xfId="194" xr:uid="{00000000-0005-0000-0000-0000BE000000}"/>
    <cellStyle name="_2008.évi második rendelet-módosítás_1_2012KVI változat 20120223_TartalékKötvényLekötésekEgyebek2014" xfId="195" xr:uid="{00000000-0005-0000-0000-0000BF000000}"/>
    <cellStyle name="_2008.évi második rendelet-módosítás_1_2012KVI változat 3" xfId="196" xr:uid="{00000000-0005-0000-0000-0000C0000000}"/>
    <cellStyle name="_2008.évi második rendelet-módosítás_1_2012KVI változat 3_TartalékKötvényLekötésekEgyebek2014" xfId="197" xr:uid="{00000000-0005-0000-0000-0000C1000000}"/>
    <cellStyle name="_2008.évi második rendelet-módosítás_1_8. melléklet tartalékok" xfId="198" xr:uid="{00000000-0005-0000-0000-0000C2000000}"/>
    <cellStyle name="_2008.évi második rendelet-módosítás_1_8. melléklet tartalékok_TartalékKötvényLekötésekEgyebek2014" xfId="199" xr:uid="{00000000-0005-0000-0000-0000C3000000}"/>
    <cellStyle name="_2008.évi második rendelet-módosítás_1_adósságszolgálat 2013 05 06" xfId="200" xr:uid="{00000000-0005-0000-0000-0000C4000000}"/>
    <cellStyle name="_2008.évi második rendelet-módosítás_1_adósságszolgálat 2013 05 06_TartalékKötvényLekötésekEgyebek2014" xfId="201" xr:uid="{00000000-0005-0000-0000-0000C5000000}"/>
    <cellStyle name="_2008.évi második rendelet-módosítás_1_adósságszolgálat alakulása" xfId="202" xr:uid="{00000000-0005-0000-0000-0000C6000000}"/>
    <cellStyle name="_2008.évi második rendelet-módosítás_1_adósságszolgálatlegújabb 2013 01 09" xfId="203" xr:uid="{00000000-0005-0000-0000-0000C7000000}"/>
    <cellStyle name="_2008.évi második rendelet-módosítás_1_adósságszolgálatlegújabb 2013 01 09_TartalékKötvényLekötésekEgyebek2014" xfId="204" xr:uid="{00000000-0005-0000-0000-0000C8000000}"/>
    <cellStyle name="_2008.évi második rendelet-módosítás_1_futamidős törlesztés alakulása" xfId="205" xr:uid="{00000000-0005-0000-0000-0000C9000000}"/>
    <cellStyle name="_2008.évi második rendelet-módosítás_1_futamidős törlesztés alakulása_TartalékKötvényLekötésekEgyebek2014" xfId="206" xr:uid="{00000000-0005-0000-0000-0000CA000000}"/>
    <cellStyle name="_2008.évi második rendelet-módosítás_1_kötvénylekötés és kamatbevétel" xfId="207" xr:uid="{00000000-0005-0000-0000-0000CB000000}"/>
    <cellStyle name="_2008.évi második rendelet-módosítás_1_kötvénylekötés és kamatbevétel_TartalékKötvényLekötésekEgyebek2014" xfId="208" xr:uid="{00000000-0005-0000-0000-0000CC000000}"/>
    <cellStyle name="_2008.évi második rendelet-módosítás_1_TaralékKötvényLekötésEgyebek2011" xfId="209" xr:uid="{00000000-0005-0000-0000-0000CD000000}"/>
    <cellStyle name="_2008.évi második rendelet-módosítás_1_TaralékKötvényLekötésEgyebek2011_TartalékKötvényLekötésekEgyebek2014" xfId="210" xr:uid="{00000000-0005-0000-0000-0000CE000000}"/>
    <cellStyle name="_2008.évi második rendelet-módosítás_1_TartalékKötvényLekötésEgyebek2011" xfId="211" xr:uid="{00000000-0005-0000-0000-0000CF000000}"/>
    <cellStyle name="_2008.évi második rendelet-módosítás_1_TartalékKötvényLekötésEgyebek2011_TartalékKötvényLekötésekEgyebek2014" xfId="212" xr:uid="{00000000-0005-0000-0000-0000D0000000}"/>
    <cellStyle name="_2008.évi második rendelet-módosítás_1_TartalékKötvényLekötésekEgyebek2011" xfId="213" xr:uid="{00000000-0005-0000-0000-0000D1000000}"/>
    <cellStyle name="_2008.évi második rendelet-módosítás_1_TartalékKötvényLekötésekEgyebek2011_TartalékKötvényLekötésekEgyebek2014" xfId="214" xr:uid="{00000000-0005-0000-0000-0000D2000000}"/>
    <cellStyle name="_2008.évi második rendelet-módosítás_1_TartalékKötvényLekötésekEgyebek2012" xfId="215" xr:uid="{00000000-0005-0000-0000-0000D3000000}"/>
    <cellStyle name="_2008.évi második rendelet-módosítás_1_TartalékKötvényLekötésekEgyebek2012_TartalékKötvényLekötésekEgyebek2014" xfId="216" xr:uid="{00000000-0005-0000-0000-0000D4000000}"/>
    <cellStyle name="_2008.évi második rendelet-módosítás_1_TartalékKötvényLekötésekEgyebek2013 év végi rendezés" xfId="217" xr:uid="{00000000-0005-0000-0000-0000D5000000}"/>
    <cellStyle name="_2008.évi második rendelet-módosítás_1_TartalékKötvényLekötésekEgyebek2014" xfId="218" xr:uid="{00000000-0005-0000-0000-0000D6000000}"/>
    <cellStyle name="_2008.évi második rendelet-módosítás_2" xfId="219" xr:uid="{00000000-0005-0000-0000-0000D7000000}"/>
    <cellStyle name="_2008.évi második rendelet-módosítás_2_2008beszküldvégleges" xfId="220" xr:uid="{00000000-0005-0000-0000-0000D8000000}"/>
    <cellStyle name="_2008.évi második rendelet-módosítás_2_2008beszküldvégleges_TartalékKötvényLekötésekEgyebek2014" xfId="221" xr:uid="{00000000-0005-0000-0000-0000D9000000}"/>
    <cellStyle name="_2008.évi második rendelet-módosítás_2_2009besz" xfId="222" xr:uid="{00000000-0005-0000-0000-0000DA000000}"/>
    <cellStyle name="_2008.évi második rendelet-módosítás_2_2009besz_TartalékKötvényLekötésekEgyebek2014" xfId="223" xr:uid="{00000000-0005-0000-0000-0000DB000000}"/>
    <cellStyle name="_2008.évi második rendelet-módosítás_2_2010besz" xfId="224" xr:uid="{00000000-0005-0000-0000-0000DC000000}"/>
    <cellStyle name="_2008.évi második rendelet-módosítás_2_2010besz_TartalékKötvényLekötésekEgyebek2014" xfId="225" xr:uid="{00000000-0005-0000-0000-0000DD000000}"/>
    <cellStyle name="_2008.évi második rendelet-módosítás_2_2010FELBEküld" xfId="226" xr:uid="{00000000-0005-0000-0000-0000DE000000}"/>
    <cellStyle name="_2008.évi második rendelet-módosítás_2_2010FELBEküld_TartalékKötvényLekötésekEgyebek2014" xfId="227" xr:uid="{00000000-0005-0000-0000-0000DF000000}"/>
    <cellStyle name="_2008.évi második rendelet-módosítás_2_2011. évi második rendelet-módosítás" xfId="228" xr:uid="{00000000-0005-0000-0000-0000E0000000}"/>
    <cellStyle name="_2008.évi második rendelet-módosítás_2_2011. évi második rendelet-módosítás_TartalékKötvényLekötésekEgyebek2014" xfId="229" xr:uid="{00000000-0005-0000-0000-0000E1000000}"/>
    <cellStyle name="_2008.évi második rendelet-módosítás_2_2011besz" xfId="230" xr:uid="{00000000-0005-0000-0000-0000E2000000}"/>
    <cellStyle name="_2008.évi második rendelet-módosítás_2_2011besz_TartalékKötvényLekötésekEgyebek2014" xfId="231" xr:uid="{00000000-0005-0000-0000-0000E3000000}"/>
    <cellStyle name="_2008.évi második rendelet-módosítás_2_2012KVI változat 20120223" xfId="232" xr:uid="{00000000-0005-0000-0000-0000E4000000}"/>
    <cellStyle name="_2008.évi második rendelet-módosítás_2_2012KVI változat 20120223_TartalékKötvényLekötésekEgyebek2014" xfId="233" xr:uid="{00000000-0005-0000-0000-0000E5000000}"/>
    <cellStyle name="_2008.évi második rendelet-módosítás_2_2012KVI változat 3" xfId="234" xr:uid="{00000000-0005-0000-0000-0000E6000000}"/>
    <cellStyle name="_2008.évi második rendelet-módosítás_2_2012KVI változat 3_TartalékKötvényLekötésekEgyebek2014" xfId="235" xr:uid="{00000000-0005-0000-0000-0000E7000000}"/>
    <cellStyle name="_2008.évi második rendelet-módosítás_2_8. melléklet tartalékok" xfId="236" xr:uid="{00000000-0005-0000-0000-0000E8000000}"/>
    <cellStyle name="_2008.évi második rendelet-módosítás_2_8. melléklet tartalékok_TartalékKötvényLekötésekEgyebek2014" xfId="237" xr:uid="{00000000-0005-0000-0000-0000E9000000}"/>
    <cellStyle name="_2008.évi második rendelet-módosítás_2_adósságszolgálat 2013 05 06" xfId="238" xr:uid="{00000000-0005-0000-0000-0000EA000000}"/>
    <cellStyle name="_2008.évi második rendelet-módosítás_2_adósságszolgálat 2013 05 06_TartalékKötvényLekötésekEgyebek2014" xfId="239" xr:uid="{00000000-0005-0000-0000-0000EB000000}"/>
    <cellStyle name="_2008.évi második rendelet-módosítás_2_adósságszolgálat alakulása" xfId="240" xr:uid="{00000000-0005-0000-0000-0000EC000000}"/>
    <cellStyle name="_2008.évi második rendelet-módosítás_2_adósságszolgálatlegújabb 2013 01 09" xfId="241" xr:uid="{00000000-0005-0000-0000-0000ED000000}"/>
    <cellStyle name="_2008.évi második rendelet-módosítás_2_adósságszolgálatlegújabb 2013 01 09_TartalékKötvényLekötésekEgyebek2014" xfId="242" xr:uid="{00000000-0005-0000-0000-0000EE000000}"/>
    <cellStyle name="_2008.évi második rendelet-módosítás_2_futamidős törlesztés alakulása" xfId="243" xr:uid="{00000000-0005-0000-0000-0000EF000000}"/>
    <cellStyle name="_2008.évi második rendelet-módosítás_2_futamidős törlesztés alakulása_TartalékKötvényLekötésekEgyebek2014" xfId="244" xr:uid="{00000000-0005-0000-0000-0000F0000000}"/>
    <cellStyle name="_2008.évi második rendelet-módosítás_2_kötvénylekötés és kamatbevétel" xfId="245" xr:uid="{00000000-0005-0000-0000-0000F1000000}"/>
    <cellStyle name="_2008.évi második rendelet-módosítás_2_kötvénylekötés és kamatbevétel_TartalékKötvényLekötésekEgyebek2014" xfId="246" xr:uid="{00000000-0005-0000-0000-0000F2000000}"/>
    <cellStyle name="_2008.évi második rendelet-módosítás_2_TaralékKötvényLekötésEgyebek2011" xfId="247" xr:uid="{00000000-0005-0000-0000-0000F3000000}"/>
    <cellStyle name="_2008.évi második rendelet-módosítás_2_TaralékKötvényLekötésEgyebek2011_TartalékKötvényLekötésekEgyebek2014" xfId="248" xr:uid="{00000000-0005-0000-0000-0000F4000000}"/>
    <cellStyle name="_2008.évi második rendelet-módosítás_2_TartalékKötvényLekötésEgyebek2011" xfId="249" xr:uid="{00000000-0005-0000-0000-0000F5000000}"/>
    <cellStyle name="_2008.évi második rendelet-módosítás_2_TartalékKötvényLekötésEgyebek2011_TartalékKötvényLekötésekEgyebek2014" xfId="250" xr:uid="{00000000-0005-0000-0000-0000F6000000}"/>
    <cellStyle name="_2008.évi második rendelet-módosítás_2_TartalékKötvényLekötésekEgyebek2011" xfId="251" xr:uid="{00000000-0005-0000-0000-0000F7000000}"/>
    <cellStyle name="_2008.évi második rendelet-módosítás_2_TartalékKötvényLekötésekEgyebek2011_TartalékKötvényLekötésekEgyebek2014" xfId="252" xr:uid="{00000000-0005-0000-0000-0000F8000000}"/>
    <cellStyle name="_2008.évi második rendelet-módosítás_2_TartalékKötvényLekötésekEgyebek2012" xfId="253" xr:uid="{00000000-0005-0000-0000-0000F9000000}"/>
    <cellStyle name="_2008.évi második rendelet-módosítás_2_TartalékKötvényLekötésekEgyebek2012_TartalékKötvényLekötésekEgyebek2014" xfId="254" xr:uid="{00000000-0005-0000-0000-0000FA000000}"/>
    <cellStyle name="_2008.évi második rendelet-módosítás_2_TartalékKötvényLekötésekEgyebek2013 év végi rendezés" xfId="255" xr:uid="{00000000-0005-0000-0000-0000FB000000}"/>
    <cellStyle name="_2008.évi második rendelet-módosítás_2_TartalékKötvényLekötésekEgyebek2014" xfId="256" xr:uid="{00000000-0005-0000-0000-0000FC000000}"/>
    <cellStyle name="_2008.évi második rendelet-módosítás_2008beszküldvégleges" xfId="257" xr:uid="{00000000-0005-0000-0000-0000FD000000}"/>
    <cellStyle name="_2008.évi második rendelet-módosítás_2008beszküldvégleges_TartalékKötvényLekötésekEgyebek2014" xfId="258" xr:uid="{00000000-0005-0000-0000-0000FE000000}"/>
    <cellStyle name="_2008.évi második rendelet-módosítás_2009besz" xfId="259" xr:uid="{00000000-0005-0000-0000-0000FF000000}"/>
    <cellStyle name="_2008.évi második rendelet-módosítás_2009besz_TartalékKötvényLekötésekEgyebek2014" xfId="260" xr:uid="{00000000-0005-0000-0000-000000010000}"/>
    <cellStyle name="_2008.évi második rendelet-módosítás_2010besz" xfId="261" xr:uid="{00000000-0005-0000-0000-000001010000}"/>
    <cellStyle name="_2008.évi második rendelet-módosítás_2010besz_TartalékKötvényLekötésekEgyebek2014" xfId="262" xr:uid="{00000000-0005-0000-0000-000002010000}"/>
    <cellStyle name="_2008.évi második rendelet-módosítás_2010FELBEküld" xfId="263" xr:uid="{00000000-0005-0000-0000-000003010000}"/>
    <cellStyle name="_2008.évi második rendelet-módosítás_2010FELBEküld_TartalékKötvényLekötésekEgyebek2014" xfId="264" xr:uid="{00000000-0005-0000-0000-000004010000}"/>
    <cellStyle name="_2008.évi második rendelet-módosítás_2011. évi második rendelet-módosítás" xfId="265" xr:uid="{00000000-0005-0000-0000-000005010000}"/>
    <cellStyle name="_2008.évi második rendelet-módosítás_2011. évi második rendelet-módosítás_TartalékKötvényLekötésekEgyebek2014" xfId="266" xr:uid="{00000000-0005-0000-0000-000006010000}"/>
    <cellStyle name="_2008.évi második rendelet-módosítás_2011besz" xfId="267" xr:uid="{00000000-0005-0000-0000-000007010000}"/>
    <cellStyle name="_2008.évi második rendelet-módosítás_2011besz_TartalékKötvényLekötésekEgyebek2014" xfId="268" xr:uid="{00000000-0005-0000-0000-000008010000}"/>
    <cellStyle name="_2008.évi második rendelet-módosítás_2012KVI változat 20120223" xfId="269" xr:uid="{00000000-0005-0000-0000-000009010000}"/>
    <cellStyle name="_2008.évi második rendelet-módosítás_2012KVI változat 20120223_TartalékKötvényLekötésekEgyebek2014" xfId="270" xr:uid="{00000000-0005-0000-0000-00000A010000}"/>
    <cellStyle name="_2008.évi második rendelet-módosítás_2012KVI változat 3" xfId="271" xr:uid="{00000000-0005-0000-0000-00000B010000}"/>
    <cellStyle name="_2008.évi második rendelet-módosítás_2012KVI változat 3_TartalékKötvényLekötésekEgyebek2014" xfId="272" xr:uid="{00000000-0005-0000-0000-00000C010000}"/>
    <cellStyle name="_2008.évi második rendelet-módosítás_3" xfId="273" xr:uid="{00000000-0005-0000-0000-00000D010000}"/>
    <cellStyle name="_2008.évi második rendelet-módosítás_3_2008beszküldvégleges" xfId="274" xr:uid="{00000000-0005-0000-0000-00000E010000}"/>
    <cellStyle name="_2008.évi második rendelet-módosítás_3_2008beszküldvégleges_TartalékKötvényLekötésekEgyebek2014" xfId="275" xr:uid="{00000000-0005-0000-0000-00000F010000}"/>
    <cellStyle name="_2008.évi második rendelet-módosítás_3_2009besz" xfId="276" xr:uid="{00000000-0005-0000-0000-000010010000}"/>
    <cellStyle name="_2008.évi második rendelet-módosítás_3_2009besz_TartalékKötvényLekötésekEgyebek2014" xfId="277" xr:uid="{00000000-0005-0000-0000-000011010000}"/>
    <cellStyle name="_2008.évi második rendelet-módosítás_3_2010besz" xfId="278" xr:uid="{00000000-0005-0000-0000-000012010000}"/>
    <cellStyle name="_2008.évi második rendelet-módosítás_3_2010besz_TartalékKötvényLekötésekEgyebek2014" xfId="279" xr:uid="{00000000-0005-0000-0000-000013010000}"/>
    <cellStyle name="_2008.évi második rendelet-módosítás_3_2010FELBEküld" xfId="280" xr:uid="{00000000-0005-0000-0000-000014010000}"/>
    <cellStyle name="_2008.évi második rendelet-módosítás_3_2010FELBEküld_TartalékKötvényLekötésekEgyebek2014" xfId="281" xr:uid="{00000000-0005-0000-0000-000015010000}"/>
    <cellStyle name="_2008.évi második rendelet-módosítás_3_2011. évi második rendelet-módosítás" xfId="282" xr:uid="{00000000-0005-0000-0000-000016010000}"/>
    <cellStyle name="_2008.évi második rendelet-módosítás_3_2011. évi második rendelet-módosítás_TartalékKötvényLekötésekEgyebek2014" xfId="283" xr:uid="{00000000-0005-0000-0000-000017010000}"/>
    <cellStyle name="_2008.évi második rendelet-módosítás_3_2011besz" xfId="284" xr:uid="{00000000-0005-0000-0000-000018010000}"/>
    <cellStyle name="_2008.évi második rendelet-módosítás_3_2011besz_TartalékKötvényLekötésekEgyebek2014" xfId="285" xr:uid="{00000000-0005-0000-0000-000019010000}"/>
    <cellStyle name="_2008.évi második rendelet-módosítás_3_2012KVI változat 20120223" xfId="286" xr:uid="{00000000-0005-0000-0000-00001A010000}"/>
    <cellStyle name="_2008.évi második rendelet-módosítás_3_2012KVI változat 20120223_TartalékKötvényLekötésekEgyebek2014" xfId="287" xr:uid="{00000000-0005-0000-0000-00001B010000}"/>
    <cellStyle name="_2008.évi második rendelet-módosítás_3_2012KVI változat 3" xfId="288" xr:uid="{00000000-0005-0000-0000-00001C010000}"/>
    <cellStyle name="_2008.évi második rendelet-módosítás_3_2012KVI változat 3_TartalékKötvényLekötésekEgyebek2014" xfId="289" xr:uid="{00000000-0005-0000-0000-00001D010000}"/>
    <cellStyle name="_2008.évi második rendelet-módosítás_3_8. melléklet tartalékok" xfId="290" xr:uid="{00000000-0005-0000-0000-00001E010000}"/>
    <cellStyle name="_2008.évi második rendelet-módosítás_3_8. melléklet tartalékok_TartalékKötvényLekötésekEgyebek2014" xfId="291" xr:uid="{00000000-0005-0000-0000-00001F010000}"/>
    <cellStyle name="_2008.évi második rendelet-módosítás_3_adósságszolgálat 2013 05 06" xfId="292" xr:uid="{00000000-0005-0000-0000-000020010000}"/>
    <cellStyle name="_2008.évi második rendelet-módosítás_3_adósságszolgálat 2013 05 06_TartalékKötvényLekötésekEgyebek2014" xfId="293" xr:uid="{00000000-0005-0000-0000-000021010000}"/>
    <cellStyle name="_2008.évi második rendelet-módosítás_3_adósságszolgálat alakulása" xfId="294" xr:uid="{00000000-0005-0000-0000-000022010000}"/>
    <cellStyle name="_2008.évi második rendelet-módosítás_3_adósságszolgálatlegújabb 2013 01 09" xfId="295" xr:uid="{00000000-0005-0000-0000-000023010000}"/>
    <cellStyle name="_2008.évi második rendelet-módosítás_3_adósságszolgálatlegújabb 2013 01 09_TartalékKötvényLekötésekEgyebek2014" xfId="296" xr:uid="{00000000-0005-0000-0000-000024010000}"/>
    <cellStyle name="_2008.évi második rendelet-módosítás_3_futamidős törlesztés alakulása" xfId="297" xr:uid="{00000000-0005-0000-0000-000025010000}"/>
    <cellStyle name="_2008.évi második rendelet-módosítás_3_futamidős törlesztés alakulása_TartalékKötvényLekötésekEgyebek2014" xfId="298" xr:uid="{00000000-0005-0000-0000-000026010000}"/>
    <cellStyle name="_2008.évi második rendelet-módosítás_3_kötvénylekötés és kamatbevétel" xfId="299" xr:uid="{00000000-0005-0000-0000-000027010000}"/>
    <cellStyle name="_2008.évi második rendelet-módosítás_3_kötvénylekötés és kamatbevétel_TartalékKötvényLekötésekEgyebek2014" xfId="300" xr:uid="{00000000-0005-0000-0000-000028010000}"/>
    <cellStyle name="_2008.évi második rendelet-módosítás_3_TaralékKötvényLekötésEgyebek2011" xfId="301" xr:uid="{00000000-0005-0000-0000-000029010000}"/>
    <cellStyle name="_2008.évi második rendelet-módosítás_3_TaralékKötvényLekötésEgyebek2011_TartalékKötvényLekötésekEgyebek2014" xfId="302" xr:uid="{00000000-0005-0000-0000-00002A010000}"/>
    <cellStyle name="_2008.évi második rendelet-módosítás_3_TartalékKötvényLekötésEgyebek2011" xfId="303" xr:uid="{00000000-0005-0000-0000-00002B010000}"/>
    <cellStyle name="_2008.évi második rendelet-módosítás_3_TartalékKötvényLekötésEgyebek2011_TartalékKötvényLekötésekEgyebek2014" xfId="304" xr:uid="{00000000-0005-0000-0000-00002C010000}"/>
    <cellStyle name="_2008.évi második rendelet-módosítás_3_TartalékKötvényLekötésekEgyebek2011" xfId="305" xr:uid="{00000000-0005-0000-0000-00002D010000}"/>
    <cellStyle name="_2008.évi második rendelet-módosítás_3_TartalékKötvényLekötésekEgyebek2011_TartalékKötvényLekötésekEgyebek2014" xfId="306" xr:uid="{00000000-0005-0000-0000-00002E010000}"/>
    <cellStyle name="_2008.évi második rendelet-módosítás_3_TartalékKötvényLekötésekEgyebek2012" xfId="307" xr:uid="{00000000-0005-0000-0000-00002F010000}"/>
    <cellStyle name="_2008.évi második rendelet-módosítás_3_TartalékKötvényLekötésekEgyebek2012_TartalékKötvényLekötésekEgyebek2014" xfId="308" xr:uid="{00000000-0005-0000-0000-000030010000}"/>
    <cellStyle name="_2008.évi második rendelet-módosítás_3_TartalékKötvényLekötésekEgyebek2013 év végi rendezés" xfId="309" xr:uid="{00000000-0005-0000-0000-000031010000}"/>
    <cellStyle name="_2008.évi második rendelet-módosítás_3_TartalékKötvényLekötésekEgyebek2014" xfId="310" xr:uid="{00000000-0005-0000-0000-000032010000}"/>
    <cellStyle name="_2008.évi második rendelet-módosítás_8. melléklet tartalékok" xfId="311" xr:uid="{00000000-0005-0000-0000-000033010000}"/>
    <cellStyle name="_2008.évi második rendelet-módosítás_8. melléklet tartalékok_TartalékKötvényLekötésekEgyebek2014" xfId="312" xr:uid="{00000000-0005-0000-0000-000034010000}"/>
    <cellStyle name="_2008.évi második rendelet-módosítás_adósságszolgálat 2013 05 06" xfId="313" xr:uid="{00000000-0005-0000-0000-000035010000}"/>
    <cellStyle name="_2008.évi második rendelet-módosítás_adósságszolgálat 2013 05 06_TartalékKötvényLekötésekEgyebek2014" xfId="314" xr:uid="{00000000-0005-0000-0000-000036010000}"/>
    <cellStyle name="_2008.évi második rendelet-módosítás_adósságszolgálat alakulása" xfId="315" xr:uid="{00000000-0005-0000-0000-000037010000}"/>
    <cellStyle name="_2008.évi második rendelet-módosítás_adósságszolgálatlegújabb 2013 01 09" xfId="316" xr:uid="{00000000-0005-0000-0000-000038010000}"/>
    <cellStyle name="_2008.évi második rendelet-módosítás_adósságszolgálatlegújabb 2013 01 09_TartalékKötvényLekötésekEgyebek2014" xfId="317" xr:uid="{00000000-0005-0000-0000-000039010000}"/>
    <cellStyle name="_2008.évi második rendelet-módosítás_futamidős törlesztés alakulása" xfId="318" xr:uid="{00000000-0005-0000-0000-00003A010000}"/>
    <cellStyle name="_2008.évi második rendelet-módosítás_futamidős törlesztés alakulása_TartalékKötvényLekötésekEgyebek2014" xfId="319" xr:uid="{00000000-0005-0000-0000-00003B010000}"/>
    <cellStyle name="_2008.évi második rendelet-módosítás_kötvénylekötés és kamatbevétel" xfId="320" xr:uid="{00000000-0005-0000-0000-00003C010000}"/>
    <cellStyle name="_2008.évi második rendelet-módosítás_kötvénylekötés és kamatbevétel_TartalékKötvényLekötésekEgyebek2014" xfId="321" xr:uid="{00000000-0005-0000-0000-00003D010000}"/>
    <cellStyle name="_2008.évi második rendelet-módosítás_TaralékKötvényLekötésEgyebek2011" xfId="322" xr:uid="{00000000-0005-0000-0000-00003E010000}"/>
    <cellStyle name="_2008.évi második rendelet-módosítás_TaralékKötvényLekötésEgyebek2011_TartalékKötvényLekötésekEgyebek2014" xfId="323" xr:uid="{00000000-0005-0000-0000-00003F010000}"/>
    <cellStyle name="_2008.évi második rendelet-módosítás_TartalékKötvényLekötésEgyebek2011" xfId="324" xr:uid="{00000000-0005-0000-0000-000040010000}"/>
    <cellStyle name="_2008.évi második rendelet-módosítás_TartalékKötvényLekötésEgyebek2011_TartalékKötvényLekötésekEgyebek2014" xfId="325" xr:uid="{00000000-0005-0000-0000-000041010000}"/>
    <cellStyle name="_2008.évi második rendelet-módosítás_TartalékKötvényLekötésekEgyebek2011" xfId="326" xr:uid="{00000000-0005-0000-0000-000042010000}"/>
    <cellStyle name="_2008.évi második rendelet-módosítás_TartalékKötvényLekötésekEgyebek2011_TartalékKötvényLekötésekEgyebek2014" xfId="327" xr:uid="{00000000-0005-0000-0000-000043010000}"/>
    <cellStyle name="_2008.évi második rendelet-módosítás_TartalékKötvényLekötésekEgyebek2012" xfId="328" xr:uid="{00000000-0005-0000-0000-000044010000}"/>
    <cellStyle name="_2008.évi második rendelet-módosítás_TartalékKötvényLekötésekEgyebek2012_TartalékKötvényLekötésekEgyebek2014" xfId="329" xr:uid="{00000000-0005-0000-0000-000045010000}"/>
    <cellStyle name="_2008.évi második rendelet-módosítás_TartalékKötvényLekötésekEgyebek2013 év végi rendezés" xfId="330" xr:uid="{00000000-0005-0000-0000-000046010000}"/>
    <cellStyle name="_2008.évi második rendelet-módosítás_TartalékKötvényLekötésekEgyebek2014" xfId="331" xr:uid="{00000000-0005-0000-0000-000047010000}"/>
    <cellStyle name="_2008.évi negyedik rendelet-módosítás" xfId="332" xr:uid="{00000000-0005-0000-0000-000048010000}"/>
    <cellStyle name="_2008.évi negyedik rendelet-módosítás intézményi" xfId="333" xr:uid="{00000000-0005-0000-0000-000049010000}"/>
    <cellStyle name="_2008.évi negyedik rendelet-módosítás intézményi_1" xfId="334" xr:uid="{00000000-0005-0000-0000-00004A010000}"/>
    <cellStyle name="_2008.évi negyedik rendelet-módosítás intézményi_1_TartalékKötvényLekötésekEgyebek2014" xfId="335" xr:uid="{00000000-0005-0000-0000-00004B010000}"/>
    <cellStyle name="_2008.évi negyedik rendelet-módosítás intézményi_2" xfId="336" xr:uid="{00000000-0005-0000-0000-00004C010000}"/>
    <cellStyle name="_2008.évi negyedik rendelet-módosítás intézményi_2_TartalékKötvényLekötésekEgyebek2014" xfId="337" xr:uid="{00000000-0005-0000-0000-00004D010000}"/>
    <cellStyle name="_2008.évi negyedik rendelet-módosítás intézményi_3" xfId="338" xr:uid="{00000000-0005-0000-0000-00004E010000}"/>
    <cellStyle name="_2008.évi negyedik rendelet-módosítás intézményi_3_TartalékKötvényLekötésekEgyebek2014" xfId="339" xr:uid="{00000000-0005-0000-0000-00004F010000}"/>
    <cellStyle name="_2008.évi negyedik rendelet-módosítás intézményi_TartalékKötvényLekötésekEgyebek2014" xfId="340" xr:uid="{00000000-0005-0000-0000-000050010000}"/>
    <cellStyle name="_2008.évi negyedik rendelet-módosítás_1" xfId="341" xr:uid="{00000000-0005-0000-0000-000051010000}"/>
    <cellStyle name="_2008.évi negyedik rendelet-módosítás_1_TartalékKötvényLekötésekEgyebek2014" xfId="342" xr:uid="{00000000-0005-0000-0000-000052010000}"/>
    <cellStyle name="_2008.évi negyedik rendelet-módosítás_2" xfId="343" xr:uid="{00000000-0005-0000-0000-000053010000}"/>
    <cellStyle name="_2008.évi negyedik rendelet-módosítás_2_TartalékKötvényLekötésekEgyebek2014" xfId="344" xr:uid="{00000000-0005-0000-0000-000054010000}"/>
    <cellStyle name="_2008.évi negyedik rendelet-módosítás_3" xfId="345" xr:uid="{00000000-0005-0000-0000-000055010000}"/>
    <cellStyle name="_2008.évi negyedik rendelet-módosítás_3_TartalékKötvényLekötésekEgyebek2014" xfId="346" xr:uid="{00000000-0005-0000-0000-000056010000}"/>
    <cellStyle name="_2008.évi negyedik rendelet-módosítás_4" xfId="347" xr:uid="{00000000-0005-0000-0000-000057010000}"/>
    <cellStyle name="_2008.évi negyedik rendelet-módosítás_4_PH KVI 2014 KV 2014 02 20 elfogadott TEST2" xfId="348" xr:uid="{00000000-0005-0000-0000-000058010000}"/>
    <cellStyle name="_2008.évi negyedik rendelet-módosítás_4_TartalékKötvényLekötésekEgyebek2014" xfId="349" xr:uid="{00000000-0005-0000-0000-000059010000}"/>
    <cellStyle name="_2008.évi negyedik rendelet-módosítás_TartalékKötvényLekötésekEgyebek2014" xfId="350" xr:uid="{00000000-0005-0000-0000-00005A010000}"/>
    <cellStyle name="_2008KVIvégleges20080306alapok" xfId="351" xr:uid="{00000000-0005-0000-0000-00005B010000}"/>
    <cellStyle name="_2008KVIvégleges20080306alapok_PH KVI 2014 KV 2014 02 20 elfogadott TEST2" xfId="352" xr:uid="{00000000-0005-0000-0000-00005C010000}"/>
    <cellStyle name="_2008KVIvégleges20080306alapok_TartalékKötvényLekötésekEgyebek2014" xfId="353" xr:uid="{00000000-0005-0000-0000-00005D010000}"/>
    <cellStyle name="_2009.évi első rendelet-módosítás" xfId="354" xr:uid="{00000000-0005-0000-0000-00005E010000}"/>
    <cellStyle name="_2009.évi első rendelet-módosítás_1" xfId="355" xr:uid="{00000000-0005-0000-0000-00005F010000}"/>
    <cellStyle name="_2009.évi első rendelet-módosítás_1_TartalékKötvényLekötésekEgyebek2014" xfId="356" xr:uid="{00000000-0005-0000-0000-000060010000}"/>
    <cellStyle name="_2009.évi első rendelet-módosítás_2" xfId="357" xr:uid="{00000000-0005-0000-0000-000061010000}"/>
    <cellStyle name="_2009.évi első rendelet-módosítás_2_TartalékKötvényLekötésekEgyebek2014" xfId="358" xr:uid="{00000000-0005-0000-0000-000062010000}"/>
    <cellStyle name="_2009.évi első rendelet-módosítás_3" xfId="359" xr:uid="{00000000-0005-0000-0000-000063010000}"/>
    <cellStyle name="_2009.évi első rendelet-módosítás_3_TartalékKötvényLekötésekEgyebek2014" xfId="360" xr:uid="{00000000-0005-0000-0000-000064010000}"/>
    <cellStyle name="_2009.évi első rendelet-módosítás_4" xfId="361" xr:uid="{00000000-0005-0000-0000-000065010000}"/>
    <cellStyle name="_2009.évi első rendelet-módosítás_4_TartalékKötvényLekötésekEgyebek2014" xfId="362" xr:uid="{00000000-0005-0000-0000-000066010000}"/>
    <cellStyle name="_2009.évi első rendelet-módosítás_TartalékKötvényLekötésekEgyebek2014" xfId="363" xr:uid="{00000000-0005-0000-0000-000067010000}"/>
    <cellStyle name="_2009.évi harmadik rendelet-módosítás" xfId="364" xr:uid="{00000000-0005-0000-0000-000068010000}"/>
    <cellStyle name="_2009.évi harmadik rendelet-módosítás_1" xfId="365" xr:uid="{00000000-0005-0000-0000-000069010000}"/>
    <cellStyle name="_2009.évi harmadik rendelet-módosítás_1_TartalékKötvényLekötésekEgyebek2014" xfId="366" xr:uid="{00000000-0005-0000-0000-00006A010000}"/>
    <cellStyle name="_2009.évi harmadik rendelet-módosítás_2" xfId="367" xr:uid="{00000000-0005-0000-0000-00006B010000}"/>
    <cellStyle name="_2009.évi harmadik rendelet-módosítás_2_TartalékKötvényLekötésekEgyebek2014" xfId="368" xr:uid="{00000000-0005-0000-0000-00006C010000}"/>
    <cellStyle name="_2009.évi harmadik rendelet-módosítás_3" xfId="369" xr:uid="{00000000-0005-0000-0000-00006D010000}"/>
    <cellStyle name="_2009.évi harmadik rendelet-módosítás_3_TartalékKötvényLekötésekEgyebek2014" xfId="370" xr:uid="{00000000-0005-0000-0000-00006E010000}"/>
    <cellStyle name="_2009.évi harmadik rendelet-módosítás_TartalékKötvényLekötésekEgyebek2014" xfId="371" xr:uid="{00000000-0005-0000-0000-00006F010000}"/>
    <cellStyle name="_2009.évi második rendelet-módosítás" xfId="372" xr:uid="{00000000-0005-0000-0000-000070010000}"/>
    <cellStyle name="_2009.évi második rendelet-módosítás intézményi" xfId="373" xr:uid="{00000000-0005-0000-0000-000071010000}"/>
    <cellStyle name="_2009.évi második rendelet-módosítás intézményi_1" xfId="374" xr:uid="{00000000-0005-0000-0000-000072010000}"/>
    <cellStyle name="_2009.évi második rendelet-módosítás intézményi_1_TartalékKötvényLekötésekEgyebek2014" xfId="375" xr:uid="{00000000-0005-0000-0000-000073010000}"/>
    <cellStyle name="_2009.évi második rendelet-módosítás intézményi_2" xfId="376" xr:uid="{00000000-0005-0000-0000-000074010000}"/>
    <cellStyle name="_2009.évi második rendelet-módosítás intézményi_2_TartalékKötvényLekötésekEgyebek2014" xfId="377" xr:uid="{00000000-0005-0000-0000-000075010000}"/>
    <cellStyle name="_2009.évi második rendelet-módosítás intézményi_3" xfId="378" xr:uid="{00000000-0005-0000-0000-000076010000}"/>
    <cellStyle name="_2009.évi második rendelet-módosítás intézményi_3_TartalékKötvényLekötésekEgyebek2014" xfId="379" xr:uid="{00000000-0005-0000-0000-000077010000}"/>
    <cellStyle name="_2009.évi második rendelet-módosítás intézményi_TartalékKötvényLekötésekEgyebek2014" xfId="380" xr:uid="{00000000-0005-0000-0000-000078010000}"/>
    <cellStyle name="_2009.évi második rendelet-módosítás_1" xfId="381" xr:uid="{00000000-0005-0000-0000-000079010000}"/>
    <cellStyle name="_2009.évi második rendelet-módosítás_1_TartalékKötvényLekötésekEgyebek2014" xfId="382" xr:uid="{00000000-0005-0000-0000-00007A010000}"/>
    <cellStyle name="_2009.évi második rendelet-módosítás_2" xfId="383" xr:uid="{00000000-0005-0000-0000-00007B010000}"/>
    <cellStyle name="_2009.évi második rendelet-módosítás_2_TartalékKötvényLekötésekEgyebek2014" xfId="384" xr:uid="{00000000-0005-0000-0000-00007C010000}"/>
    <cellStyle name="_2009.évi második rendelet-módosítás_3" xfId="385" xr:uid="{00000000-0005-0000-0000-00007D010000}"/>
    <cellStyle name="_2009.évi második rendelet-módosítás_3_TartalékKötvényLekötésekEgyebek2014" xfId="386" xr:uid="{00000000-0005-0000-0000-00007E010000}"/>
    <cellStyle name="_2009.évi második rendelet-módosítás_4" xfId="387" xr:uid="{00000000-0005-0000-0000-00007F010000}"/>
    <cellStyle name="_2009.évi második rendelet-módosítás_4_TartalékKötvényLekötésekEgyebek2014" xfId="388" xr:uid="{00000000-0005-0000-0000-000080010000}"/>
    <cellStyle name="_2009.évi második rendelet-módosítás_TartalékKötvényLekötésekEgyebek2014" xfId="389" xr:uid="{00000000-0005-0000-0000-000081010000}"/>
    <cellStyle name="_2009KVIvéglegesküld" xfId="390" xr:uid="{00000000-0005-0000-0000-000082010000}"/>
    <cellStyle name="_2009KVIvéglegesküld_TartalékKötvényLekötésekEgyebek2014" xfId="391" xr:uid="{00000000-0005-0000-0000-000083010000}"/>
    <cellStyle name="_2010. évi ötödik rendelet-módosítás küld" xfId="392" xr:uid="{00000000-0005-0000-0000-000084010000}"/>
    <cellStyle name="_2010. évi ötödik rendelet-módosítás küld_1" xfId="393" xr:uid="{00000000-0005-0000-0000-000085010000}"/>
    <cellStyle name="_2010. évi ötödik rendelet-módosítás küld_1_TartalékKötvényLekötésekEgyebek2014" xfId="394" xr:uid="{00000000-0005-0000-0000-000086010000}"/>
    <cellStyle name="_2010. évi ötödik rendelet-módosítás küld_2" xfId="395" xr:uid="{00000000-0005-0000-0000-000087010000}"/>
    <cellStyle name="_2010. évi ötödik rendelet-módosítás küld_2_TartalékKötvényLekötésekEgyebek2014" xfId="396" xr:uid="{00000000-0005-0000-0000-000088010000}"/>
    <cellStyle name="_2010. évi ötödik rendelet-módosítás küld_3" xfId="397" xr:uid="{00000000-0005-0000-0000-000089010000}"/>
    <cellStyle name="_2010. évi ötödik rendelet-módosítás küld_3_TartalékKötvényLekötésekEgyebek2014" xfId="398" xr:uid="{00000000-0005-0000-0000-00008A010000}"/>
    <cellStyle name="_2010. évi ötödik rendelet-módosítás küld_4" xfId="399" xr:uid="{00000000-0005-0000-0000-00008B010000}"/>
    <cellStyle name="_2010. évi ötödik rendelet-módosítás küld_4_TartalékKötvényLekötésekEgyebek2014" xfId="400" xr:uid="{00000000-0005-0000-0000-00008C010000}"/>
    <cellStyle name="_2010. évi ötödik rendelet-módosítás küld_TartalékKötvényLekötésekEgyebek2014" xfId="401" xr:uid="{00000000-0005-0000-0000-00008D010000}"/>
    <cellStyle name="_2010.évi első rendelet-módosítás" xfId="402" xr:uid="{00000000-0005-0000-0000-00008E010000}"/>
    <cellStyle name="_2010.évi első rendelet-módosítás_1" xfId="403" xr:uid="{00000000-0005-0000-0000-00008F010000}"/>
    <cellStyle name="_2010.évi első rendelet-módosítás_1_TartalékKötvényLekötésekEgyebek2014" xfId="404" xr:uid="{00000000-0005-0000-0000-000090010000}"/>
    <cellStyle name="_2010.évi első rendelet-módosítás_2" xfId="405" xr:uid="{00000000-0005-0000-0000-000091010000}"/>
    <cellStyle name="_2010.évi első rendelet-módosítás_2_TartalékKötvényLekötésekEgyebek2014" xfId="406" xr:uid="{00000000-0005-0000-0000-000092010000}"/>
    <cellStyle name="_2010.évi első rendelet-módosítás_3" xfId="407" xr:uid="{00000000-0005-0000-0000-000093010000}"/>
    <cellStyle name="_2010.évi első rendelet-módosítás_3_TartalékKötvényLekötésekEgyebek2014" xfId="408" xr:uid="{00000000-0005-0000-0000-000094010000}"/>
    <cellStyle name="_2010.évi első rendelet-módosítás_TartalékKötvényLekötésekEgyebek2014" xfId="409" xr:uid="{00000000-0005-0000-0000-000095010000}"/>
    <cellStyle name="_2010.évi harmadik rendelet-módosítás" xfId="410" xr:uid="{00000000-0005-0000-0000-000096010000}"/>
    <cellStyle name="_2010.évi harmadik rendelet-módosítás_1" xfId="411" xr:uid="{00000000-0005-0000-0000-000097010000}"/>
    <cellStyle name="_2010.évi harmadik rendelet-módosítás_1_TartalékKötvényLekötésekEgyebek2014" xfId="412" xr:uid="{00000000-0005-0000-0000-000098010000}"/>
    <cellStyle name="_2010.évi harmadik rendelet-módosítás_2" xfId="413" xr:uid="{00000000-0005-0000-0000-000099010000}"/>
    <cellStyle name="_2010.évi harmadik rendelet-módosítás_2_TartalékKötvényLekötésekEgyebek2014" xfId="414" xr:uid="{00000000-0005-0000-0000-00009A010000}"/>
    <cellStyle name="_2010.évi harmadik rendelet-módosítás_3" xfId="415" xr:uid="{00000000-0005-0000-0000-00009B010000}"/>
    <cellStyle name="_2010.évi harmadik rendelet-módosítás_3_TartalékKötvényLekötésekEgyebek2014" xfId="416" xr:uid="{00000000-0005-0000-0000-00009C010000}"/>
    <cellStyle name="_2010.évi harmadik rendelet-módosítás_TartalékKötvényLekötésekEgyebek2014" xfId="417" xr:uid="{00000000-0005-0000-0000-00009D010000}"/>
    <cellStyle name="_2010.évi második rendelet-módosítás küld" xfId="418" xr:uid="{00000000-0005-0000-0000-00009E010000}"/>
    <cellStyle name="_2010.évi második rendelet-módosítás küld_1" xfId="419" xr:uid="{00000000-0005-0000-0000-00009F010000}"/>
    <cellStyle name="_2010.évi második rendelet-módosítás küld_1_TartalékKötvényLekötésekEgyebek2014" xfId="420" xr:uid="{00000000-0005-0000-0000-0000A0010000}"/>
    <cellStyle name="_2010.évi második rendelet-módosítás küld_2" xfId="421" xr:uid="{00000000-0005-0000-0000-0000A1010000}"/>
    <cellStyle name="_2010.évi második rendelet-módosítás küld_2_TartalékKötvényLekötésekEgyebek2014" xfId="422" xr:uid="{00000000-0005-0000-0000-0000A2010000}"/>
    <cellStyle name="_2010.évi második rendelet-módosítás küld_3" xfId="423" xr:uid="{00000000-0005-0000-0000-0000A3010000}"/>
    <cellStyle name="_2010.évi második rendelet-módosítás küld_3_TartalékKötvényLekötésekEgyebek2014" xfId="424" xr:uid="{00000000-0005-0000-0000-0000A4010000}"/>
    <cellStyle name="_2010.évi második rendelet-módosítás küld_TartalékKötvényLekötésekEgyebek2014" xfId="425" xr:uid="{00000000-0005-0000-0000-0000A5010000}"/>
    <cellStyle name="_2010FELBE" xfId="426" xr:uid="{00000000-0005-0000-0000-0000A6010000}"/>
    <cellStyle name="_2010FELBE_1" xfId="427" xr:uid="{00000000-0005-0000-0000-0000A7010000}"/>
    <cellStyle name="_2010FELBE_1_TartalékKötvényLekötésekEgyebek2014" xfId="428" xr:uid="{00000000-0005-0000-0000-0000A8010000}"/>
    <cellStyle name="_2010FELBE_TartalékKötvényLekötésekEgyebek2014" xfId="429" xr:uid="{00000000-0005-0000-0000-0000A9010000}"/>
    <cellStyle name="_2010FELBEküld" xfId="430" xr:uid="{00000000-0005-0000-0000-0000AA010000}"/>
    <cellStyle name="_2010FELBEküld_1" xfId="431" xr:uid="{00000000-0005-0000-0000-0000AB010000}"/>
    <cellStyle name="_2010FELBEküld_1_TartalékKötvényLekötésekEgyebek2014" xfId="432" xr:uid="{00000000-0005-0000-0000-0000AC010000}"/>
    <cellStyle name="_2010FELBEküld_TartalékKötvényLekötésekEgyebek2014" xfId="433" xr:uid="{00000000-0005-0000-0000-0000AD010000}"/>
    <cellStyle name="_2010háromnegyedBesz küld" xfId="434" xr:uid="{00000000-0005-0000-0000-0000AE010000}"/>
    <cellStyle name="_2010háromnegyedBesz küld_1" xfId="435" xr:uid="{00000000-0005-0000-0000-0000AF010000}"/>
    <cellStyle name="_2010háromnegyedBesz küld_1_TartalékKötvényLekötésekEgyebek2014" xfId="436" xr:uid="{00000000-0005-0000-0000-0000B0010000}"/>
    <cellStyle name="_2010háromnegyedBesz küld_TartalékKötvényLekötésekEgyebek2014" xfId="437" xr:uid="{00000000-0005-0000-0000-0000B1010000}"/>
    <cellStyle name="_2010KVI_végleges küld" xfId="438" xr:uid="{00000000-0005-0000-0000-0000B2010000}"/>
    <cellStyle name="_2010KVI_végleges küld_TartalékKötvényLekötésekEgyebek2014" xfId="439" xr:uid="{00000000-0005-0000-0000-0000B3010000}"/>
    <cellStyle name="_2011 háromnegyed besz küld" xfId="440" xr:uid="{00000000-0005-0000-0000-0000B4010000}"/>
    <cellStyle name="_2011 háromnegyed besz küld_1" xfId="441" xr:uid="{00000000-0005-0000-0000-0000B5010000}"/>
    <cellStyle name="_2011 háromnegyed besz küld_1_TartalékKötvényLekötésekEgyebek2014" xfId="442" xr:uid="{00000000-0005-0000-0000-0000B6010000}"/>
    <cellStyle name="_2011 háromnegyed besz küld_TartalékKötvényLekötésekEgyebek2014" xfId="443" xr:uid="{00000000-0005-0000-0000-0000B7010000}"/>
    <cellStyle name="_2011. évi második rendelet-módosítás" xfId="444" xr:uid="{00000000-0005-0000-0000-0000B8010000}"/>
    <cellStyle name="_2011. évi második rendelet-módosítás_1" xfId="445" xr:uid="{00000000-0005-0000-0000-0000B9010000}"/>
    <cellStyle name="_2011. évi második rendelet-módosítás_1_TartalékKötvényLekötésekEgyebek2014" xfId="446" xr:uid="{00000000-0005-0000-0000-0000BA010000}"/>
    <cellStyle name="_2011. évi második rendelet-módosítás_2" xfId="447" xr:uid="{00000000-0005-0000-0000-0000BB010000}"/>
    <cellStyle name="_2011. évi második rendelet-módosítás_2_TartalékKötvényLekötésekEgyebek2014" xfId="448" xr:uid="{00000000-0005-0000-0000-0000BC010000}"/>
    <cellStyle name="_2011. évi második rendelet-módosítás_3" xfId="449" xr:uid="{00000000-0005-0000-0000-0000BD010000}"/>
    <cellStyle name="_2011. évi második rendelet-módosítás_3_TartalékKötvényLekötésekEgyebek2014" xfId="450" xr:uid="{00000000-0005-0000-0000-0000BE010000}"/>
    <cellStyle name="_2011. évi második rendelet-módosítás_TartalékKötvényLekötésekEgyebek2014" xfId="451" xr:uid="{00000000-0005-0000-0000-0000BF010000}"/>
    <cellStyle name="_2011FELBEküld" xfId="452" xr:uid="{00000000-0005-0000-0000-0000C0010000}"/>
    <cellStyle name="_2011FELBEküld_1" xfId="453" xr:uid="{00000000-0005-0000-0000-0000C1010000}"/>
    <cellStyle name="_2011FELBEküld_1_2011besz" xfId="454" xr:uid="{00000000-0005-0000-0000-0000C2010000}"/>
    <cellStyle name="_2011FELBEküld_1_2011besz_TartalékKötvényLekötésekEgyebek2014" xfId="455" xr:uid="{00000000-0005-0000-0000-0000C3010000}"/>
    <cellStyle name="_2011FELBEküld_1_Kötvényből megvalósúló feladatok 2008-tól Ágika 2012 04 11" xfId="456" xr:uid="{00000000-0005-0000-0000-0000C4010000}"/>
    <cellStyle name="_2011FELBEküld_1_Kötvényből megvalósúló feladatok 2008-tól Ágika 2012 04 11_TartalékKötvényLekötésekEgyebek2014" xfId="457" xr:uid="{00000000-0005-0000-0000-0000C5010000}"/>
    <cellStyle name="_2011FELBEküld_1_Kötvényből megvalósúló feladatok 2008-tól Ágika 2013 03 20" xfId="458" xr:uid="{00000000-0005-0000-0000-0000C6010000}"/>
    <cellStyle name="_2011FELBEküld_1_Kötvényből megvalósúló feladatok 2008-tól Ágika 2013 03 20_TartalékKötvényLekötésekEgyebek2014" xfId="459" xr:uid="{00000000-0005-0000-0000-0000C7010000}"/>
    <cellStyle name="_2011FELBEküld_1_Kötvényből megvalósúló feladatok 2008-tól Ágika 2014 01 15" xfId="460" xr:uid="{00000000-0005-0000-0000-0000C8010000}"/>
    <cellStyle name="_2011FELBEküld_1_TartalékKötvényLekötésekEgyebek2014" xfId="461" xr:uid="{00000000-0005-0000-0000-0000C9010000}"/>
    <cellStyle name="_2011FELBEküld_TartalékKötvényLekötésekEgyebek2014" xfId="462" xr:uid="{00000000-0005-0000-0000-0000CA010000}"/>
    <cellStyle name="_2011KVI     2011 03 10" xfId="463" xr:uid="{00000000-0005-0000-0000-0000CB010000}"/>
    <cellStyle name="_2011KVI     2011 03 10_TartalékKötvényLekötésekEgyebek2014" xfId="464" xr:uid="{00000000-0005-0000-0000-0000CC010000}"/>
    <cellStyle name="_34BESZ2005" xfId="465" xr:uid="{00000000-0005-0000-0000-0000CD010000}"/>
    <cellStyle name="_34BESZ2005_1" xfId="466" xr:uid="{00000000-0005-0000-0000-0000CE010000}"/>
    <cellStyle name="_34BESZ2005_1 2" xfId="467" xr:uid="{00000000-0005-0000-0000-0000CF010000}"/>
    <cellStyle name="_34BESZ2005_1 3" xfId="468" xr:uid="{00000000-0005-0000-0000-0000D0010000}"/>
    <cellStyle name="_34BESZ2005_1 3 2" xfId="469" xr:uid="{00000000-0005-0000-0000-0000D1010000}"/>
    <cellStyle name="_34BESZ2005_1 4" xfId="470" xr:uid="{00000000-0005-0000-0000-0000D2010000}"/>
    <cellStyle name="_34BESZ2005_1 5" xfId="471" xr:uid="{00000000-0005-0000-0000-0000D3010000}"/>
    <cellStyle name="_34BESZ2005_1 5 2" xfId="684" xr:uid="{00000000-0005-0000-0000-0000D3010000}"/>
    <cellStyle name="_34BESZ2005_1_TartalékKötvényLekötésekEgyebek2014" xfId="472" xr:uid="{00000000-0005-0000-0000-0000D4010000}"/>
    <cellStyle name="_34BESZ2005_TartalékKötvényLekötésekEgyebek2014" xfId="473" xr:uid="{00000000-0005-0000-0000-0000D5010000}"/>
    <cellStyle name="_34BESZ2006" xfId="474" xr:uid="{00000000-0005-0000-0000-0000D6010000}"/>
    <cellStyle name="_34BESZ2006 2" xfId="475" xr:uid="{00000000-0005-0000-0000-0000D7010000}"/>
    <cellStyle name="_34BESZ2006 3" xfId="476" xr:uid="{00000000-0005-0000-0000-0000D8010000}"/>
    <cellStyle name="_34BESZ2006 3 2" xfId="477" xr:uid="{00000000-0005-0000-0000-0000D9010000}"/>
    <cellStyle name="_34BESZ2006 4" xfId="478" xr:uid="{00000000-0005-0000-0000-0000DA010000}"/>
    <cellStyle name="_34BESZ2006 5" xfId="479" xr:uid="{00000000-0005-0000-0000-0000DB010000}"/>
    <cellStyle name="_34BESZ2006 5 2" xfId="685" xr:uid="{00000000-0005-0000-0000-0000DB010000}"/>
    <cellStyle name="_34BESZ2006_1" xfId="480" xr:uid="{00000000-0005-0000-0000-0000DC010000}"/>
    <cellStyle name="_34BESZ2006_1_TartalékKötvényLekötésekEgyebek2014" xfId="481" xr:uid="{00000000-0005-0000-0000-0000DD010000}"/>
    <cellStyle name="_34BESZ2006_2" xfId="482" xr:uid="{00000000-0005-0000-0000-0000DE010000}"/>
    <cellStyle name="_34BESZ2006_2_PH KVI 2014 KV 2014 02 20 elfogadott TEST2" xfId="483" xr:uid="{00000000-0005-0000-0000-0000DF010000}"/>
    <cellStyle name="_34BESZ2006_2_TartalékKötvényLekötésekEgyebek2014" xfId="484" xr:uid="{00000000-0005-0000-0000-0000E0010000}"/>
    <cellStyle name="_34BESZ2006_TartalékKötvényLekötésekEgyebek2014" xfId="485" xr:uid="{00000000-0005-0000-0000-0000E1010000}"/>
    <cellStyle name="_34BESZ2006bőv" xfId="486" xr:uid="{00000000-0005-0000-0000-0000E2010000}"/>
    <cellStyle name="_34BESZ2006bőv_1" xfId="487" xr:uid="{00000000-0005-0000-0000-0000E3010000}"/>
    <cellStyle name="_34BESZ2006bőv_1_PH KVI 2014 KV 2014 02 20 elfogadott TEST2" xfId="488" xr:uid="{00000000-0005-0000-0000-0000E4010000}"/>
    <cellStyle name="_34BESZ2006bőv_1_TartalékKötvényLekötésekEgyebek2014" xfId="489" xr:uid="{00000000-0005-0000-0000-0000E5010000}"/>
    <cellStyle name="_34BESZ2006bőv_TartalékKötvényLekötésekEgyebek2014" xfId="490" xr:uid="{00000000-0005-0000-0000-0000E6010000}"/>
    <cellStyle name="_34BESZ2006bőv1" xfId="491" xr:uid="{00000000-0005-0000-0000-0000E7010000}"/>
    <cellStyle name="_34BESZ2006bőv1_1" xfId="492" xr:uid="{00000000-0005-0000-0000-0000E8010000}"/>
    <cellStyle name="_34BESZ2006bőv1_1 2" xfId="493" xr:uid="{00000000-0005-0000-0000-0000E9010000}"/>
    <cellStyle name="_34BESZ2006bőv1_1 3" xfId="494" xr:uid="{00000000-0005-0000-0000-0000EA010000}"/>
    <cellStyle name="_34BESZ2006bőv1_1 3 2" xfId="495" xr:uid="{00000000-0005-0000-0000-0000EB010000}"/>
    <cellStyle name="_34BESZ2006bőv1_1 4" xfId="496" xr:uid="{00000000-0005-0000-0000-0000EC010000}"/>
    <cellStyle name="_34BESZ2006bőv1_1 5" xfId="497" xr:uid="{00000000-0005-0000-0000-0000ED010000}"/>
    <cellStyle name="_34BESZ2006bőv1_1 5 2" xfId="686" xr:uid="{00000000-0005-0000-0000-0000ED010000}"/>
    <cellStyle name="_34BESZ2006bőv1_1_Munkafüzet2" xfId="498" xr:uid="{00000000-0005-0000-0000-0000EE010000}"/>
    <cellStyle name="_34BESZ2006bőv1_1_Munkafüzet2_PH KVI 2014 KV 2014 02 20 elfogadott TEST2" xfId="499" xr:uid="{00000000-0005-0000-0000-0000EF010000}"/>
    <cellStyle name="_34BESZ2006bőv1_1_Munkafüzet2_TartalékKötvényLekötésekEgyebek2014" xfId="500" xr:uid="{00000000-0005-0000-0000-0000F0010000}"/>
    <cellStyle name="_34BESZ2006bőv1_1_TartalékKötvényLekötésekEgyebek2014" xfId="501" xr:uid="{00000000-0005-0000-0000-0000F1010000}"/>
    <cellStyle name="_34BESZ2006bőv1_TartalékKötvényLekötésekEgyebek2014" xfId="502" xr:uid="{00000000-0005-0000-0000-0000F2010000}"/>
    <cellStyle name="_34BESZ2006otthon" xfId="503" xr:uid="{00000000-0005-0000-0000-0000F3010000}"/>
    <cellStyle name="_34BESZ2006otthon 2" xfId="504" xr:uid="{00000000-0005-0000-0000-0000F4010000}"/>
    <cellStyle name="_34BESZ2006otthon 3" xfId="505" xr:uid="{00000000-0005-0000-0000-0000F5010000}"/>
    <cellStyle name="_34BESZ2006otthon 3 2" xfId="506" xr:uid="{00000000-0005-0000-0000-0000F6010000}"/>
    <cellStyle name="_34BESZ2006otthon 4" xfId="507" xr:uid="{00000000-0005-0000-0000-0000F7010000}"/>
    <cellStyle name="_34BESZ2006otthon 5" xfId="508" xr:uid="{00000000-0005-0000-0000-0000F8010000}"/>
    <cellStyle name="_34BESZ2006otthon 5 2" xfId="687" xr:uid="{00000000-0005-0000-0000-0000F8010000}"/>
    <cellStyle name="_34BESZ2006otthon_1" xfId="509" xr:uid="{00000000-0005-0000-0000-0000F9010000}"/>
    <cellStyle name="_34BESZ2006otthon_1_TartalékKötvényLekötésekEgyebek2014" xfId="510" xr:uid="{00000000-0005-0000-0000-0000FA010000}"/>
    <cellStyle name="_34BESZ2006otthon_TartalékKötvényLekötésekEgyebek2014" xfId="511" xr:uid="{00000000-0005-0000-0000-0000FB010000}"/>
    <cellStyle name="_alapokmányok" xfId="512" xr:uid="{00000000-0005-0000-0000-0000FC010000}"/>
    <cellStyle name="_alapokmányok_PH KVI 2014 KV 2014 02 20 elfogadott TEST2" xfId="513" xr:uid="{00000000-0005-0000-0000-0000FD010000}"/>
    <cellStyle name="_alapokmányok_TartalékKötvényLekötésekEgyebek2014" xfId="514" xr:uid="{00000000-0005-0000-0000-0000FE010000}"/>
    <cellStyle name="_EUs pályázatok intézmények felé" xfId="515" xr:uid="{00000000-0005-0000-0000-0000FF010000}"/>
    <cellStyle name="_EUs pályázatok intézmények felé_TartalékKötvényLekötésekEgyebek2014" xfId="516" xr:uid="{00000000-0005-0000-0000-000000020000}"/>
    <cellStyle name="_Kötvény törlesztés éls kamat alakulása" xfId="517" xr:uid="{00000000-0005-0000-0000-000001020000}"/>
    <cellStyle name="_Kötvény törlesztés éls kamat alakulása_TartalékKötvényLekötésekEgyebek2014" xfId="518" xr:uid="{00000000-0005-0000-0000-000002020000}"/>
    <cellStyle name="_kötvénylekötés és kamatbevétel" xfId="519" xr:uid="{00000000-0005-0000-0000-000003020000}"/>
    <cellStyle name="_kötvénylekötés és kamatbevétel_TartalékKötvényLekötésekEgyebek2014" xfId="520" xr:uid="{00000000-0005-0000-0000-000004020000}"/>
    <cellStyle name="_Másolat eredetije2006.évi harmadik rendelet-módosításO" xfId="521" xr:uid="{00000000-0005-0000-0000-000005020000}"/>
    <cellStyle name="_Másolat eredetije2006.évi harmadik rendelet-módosításO_1" xfId="522" xr:uid="{00000000-0005-0000-0000-000006020000}"/>
    <cellStyle name="_Másolat eredetije2006.évi harmadik rendelet-módosításO_1_TartalékKötvényLekötésekEgyebek2014" xfId="523" xr:uid="{00000000-0005-0000-0000-000007020000}"/>
    <cellStyle name="_Másolat eredetije2006.évi harmadik rendelet-módosításO_2" xfId="524" xr:uid="{00000000-0005-0000-0000-000008020000}"/>
    <cellStyle name="_Másolat eredetije2006.évi harmadik rendelet-módosításO_2_TartalékKötvényLekötésekEgyebek2014" xfId="525" xr:uid="{00000000-0005-0000-0000-000009020000}"/>
    <cellStyle name="_Másolat eredetije2006.évi harmadik rendelet-módosításO_3" xfId="526" xr:uid="{00000000-0005-0000-0000-00000A020000}"/>
    <cellStyle name="_Másolat eredetije2006.évi harmadik rendelet-módosításO_3_TartalékKötvényLekötésekEgyebek2014" xfId="527" xr:uid="{00000000-0005-0000-0000-00000B020000}"/>
    <cellStyle name="_Másolat eredetije2006.évi harmadik rendelet-módosításO_4" xfId="528" xr:uid="{00000000-0005-0000-0000-00000C020000}"/>
    <cellStyle name="_Másolat eredetije2006.évi harmadik rendelet-módosításO_4_TartalékKötvényLekötésekEgyebek2014" xfId="529" xr:uid="{00000000-0005-0000-0000-00000D020000}"/>
    <cellStyle name="_Másolat eredetije2006.évi harmadik rendelet-módosításO_TartalékKötvényLekötésekEgyebek2014" xfId="530" xr:uid="{00000000-0005-0000-0000-00000E020000}"/>
    <cellStyle name="_Munkafüzet2" xfId="531" xr:uid="{00000000-0005-0000-0000-00000F020000}"/>
    <cellStyle name="_Munkafüzet2_TartalékKötvényLekötésekEgyebek2014" xfId="532" xr:uid="{00000000-0005-0000-0000-000010020000}"/>
    <cellStyle name="_TÁMOP félévesGesz" xfId="533" xr:uid="{00000000-0005-0000-0000-000011020000}"/>
    <cellStyle name="_TÁMOP félévesGesz_TartalékKötvényLekötésekEgyebek2014" xfId="534" xr:uid="{00000000-0005-0000-0000-000012020000}"/>
    <cellStyle name="_TartalékKötvényLekötésekEgyebek2011" xfId="535" xr:uid="{00000000-0005-0000-0000-000013020000}"/>
    <cellStyle name="_TartalékKötvényLekötésekEgyebek2011_TartalékKötvényLekötésekEgyebek2014" xfId="536" xr:uid="{00000000-0005-0000-0000-000014020000}"/>
    <cellStyle name="_TEST1" xfId="537" xr:uid="{00000000-0005-0000-0000-000015020000}"/>
    <cellStyle name="_TEST1 2" xfId="538" xr:uid="{00000000-0005-0000-0000-000016020000}"/>
    <cellStyle name="_TEST1 3" xfId="539" xr:uid="{00000000-0005-0000-0000-000017020000}"/>
    <cellStyle name="_TEST1 3 2" xfId="540" xr:uid="{00000000-0005-0000-0000-000018020000}"/>
    <cellStyle name="_TEST1 4" xfId="541" xr:uid="{00000000-0005-0000-0000-000019020000}"/>
    <cellStyle name="_TEST1 5" xfId="542" xr:uid="{00000000-0005-0000-0000-00001A020000}"/>
    <cellStyle name="_TEST1 5 2" xfId="688" xr:uid="{00000000-0005-0000-0000-00001A020000}"/>
    <cellStyle name="_TEST1_1" xfId="543" xr:uid="{00000000-0005-0000-0000-00001B020000}"/>
    <cellStyle name="_TEST1_1_TartalékKötvényLekötésekEgyebek2014" xfId="544" xr:uid="{00000000-0005-0000-0000-00001C020000}"/>
    <cellStyle name="_TEST1_TartalékKötvényLekötésekEgyebek2014" xfId="545" xr:uid="{00000000-0005-0000-0000-00001D020000}"/>
    <cellStyle name="_TEST2" xfId="546" xr:uid="{00000000-0005-0000-0000-00001E020000}"/>
    <cellStyle name="_TEST2 2" xfId="547" xr:uid="{00000000-0005-0000-0000-00001F020000}"/>
    <cellStyle name="_TEST2 3" xfId="548" xr:uid="{00000000-0005-0000-0000-000020020000}"/>
    <cellStyle name="_TEST2 3 2" xfId="549" xr:uid="{00000000-0005-0000-0000-000021020000}"/>
    <cellStyle name="_TEST2 4" xfId="550" xr:uid="{00000000-0005-0000-0000-000022020000}"/>
    <cellStyle name="_TEST2 5" xfId="551" xr:uid="{00000000-0005-0000-0000-000023020000}"/>
    <cellStyle name="_TEST2 5 2" xfId="689" xr:uid="{00000000-0005-0000-0000-000023020000}"/>
    <cellStyle name="_TEST2_1" xfId="552" xr:uid="{00000000-0005-0000-0000-000024020000}"/>
    <cellStyle name="_TEST2_1_TartalékKötvényLekötésekEgyebek2014" xfId="553" xr:uid="{00000000-0005-0000-0000-000025020000}"/>
    <cellStyle name="_TEST2_2" xfId="554" xr:uid="{00000000-0005-0000-0000-000026020000}"/>
    <cellStyle name="_TEST2_2_PH KVI 2014 KV 2014 02 20 elfogadott TEST2" xfId="555" xr:uid="{00000000-0005-0000-0000-000027020000}"/>
    <cellStyle name="_TEST2_2_TartalékKötvényLekötésekEgyebek2014" xfId="556" xr:uid="{00000000-0005-0000-0000-000028020000}"/>
    <cellStyle name="_TEST2_TartalékKötvényLekötésekEgyebek2014" xfId="557" xr:uid="{00000000-0005-0000-0000-000029020000}"/>
    <cellStyle name="_TEST3" xfId="558" xr:uid="{00000000-0005-0000-0000-00002A020000}"/>
    <cellStyle name="_TEST3 2" xfId="559" xr:uid="{00000000-0005-0000-0000-00002B020000}"/>
    <cellStyle name="_TEST3 3" xfId="560" xr:uid="{00000000-0005-0000-0000-00002C020000}"/>
    <cellStyle name="_TEST3 3 2" xfId="561" xr:uid="{00000000-0005-0000-0000-00002D020000}"/>
    <cellStyle name="_TEST3 4" xfId="562" xr:uid="{00000000-0005-0000-0000-00002E020000}"/>
    <cellStyle name="_TEST3 5" xfId="563" xr:uid="{00000000-0005-0000-0000-00002F020000}"/>
    <cellStyle name="_TEST3 5 2" xfId="690" xr:uid="{00000000-0005-0000-0000-00002F020000}"/>
    <cellStyle name="_TEST3_1" xfId="564" xr:uid="{00000000-0005-0000-0000-000030020000}"/>
    <cellStyle name="_TEST3_1_TartalékKötvényLekötésekEgyebek2014" xfId="565" xr:uid="{00000000-0005-0000-0000-000031020000}"/>
    <cellStyle name="_TEST3_TartalékKötvényLekötésekEgyebek2014" xfId="566" xr:uid="{00000000-0005-0000-0000-000032020000}"/>
    <cellStyle name="_TEST3V" xfId="567" xr:uid="{00000000-0005-0000-0000-000033020000}"/>
    <cellStyle name="_TEST3V_1" xfId="568" xr:uid="{00000000-0005-0000-0000-000034020000}"/>
    <cellStyle name="_TEST3V_1_TartalékKötvényLekötésekEgyebek2014" xfId="569" xr:uid="{00000000-0005-0000-0000-000035020000}"/>
    <cellStyle name="_TEST3V_2" xfId="570" xr:uid="{00000000-0005-0000-0000-000036020000}"/>
    <cellStyle name="_TEST3V_2_PH KVI 2014 KV 2014 02 20 elfogadott TEST2" xfId="571" xr:uid="{00000000-0005-0000-0000-000037020000}"/>
    <cellStyle name="_TEST3V_2_TartalékKötvényLekötésekEgyebek2014" xfId="572" xr:uid="{00000000-0005-0000-0000-000038020000}"/>
    <cellStyle name="_TEST3V_3" xfId="573" xr:uid="{00000000-0005-0000-0000-000039020000}"/>
    <cellStyle name="_TEST3V_3_TartalékKötvényLekötésekEgyebek2014" xfId="574" xr:uid="{00000000-0005-0000-0000-00003A020000}"/>
    <cellStyle name="_TEST3V_4" xfId="575" xr:uid="{00000000-0005-0000-0000-00003B020000}"/>
    <cellStyle name="_TEST3V_4 2" xfId="576" xr:uid="{00000000-0005-0000-0000-00003C020000}"/>
    <cellStyle name="_TEST3V_4 3" xfId="577" xr:uid="{00000000-0005-0000-0000-00003D020000}"/>
    <cellStyle name="_TEST3V_4 3 2" xfId="578" xr:uid="{00000000-0005-0000-0000-00003E020000}"/>
    <cellStyle name="_TEST3V_4 4" xfId="579" xr:uid="{00000000-0005-0000-0000-00003F020000}"/>
    <cellStyle name="_TEST3V_4 5" xfId="580" xr:uid="{00000000-0005-0000-0000-000040020000}"/>
    <cellStyle name="_TEST3V_4 5 2" xfId="691" xr:uid="{00000000-0005-0000-0000-000040020000}"/>
    <cellStyle name="_TEST3V_4_TartalékKötvényLekötésekEgyebek2014" xfId="581" xr:uid="{00000000-0005-0000-0000-000041020000}"/>
    <cellStyle name="_TEST3V_TartalékKötvényLekötésekEgyebek2014" xfId="582" xr:uid="{00000000-0005-0000-0000-000042020000}"/>
    <cellStyle name="_test4" xfId="583" xr:uid="{00000000-0005-0000-0000-000043020000}"/>
    <cellStyle name="_test4_1" xfId="584" xr:uid="{00000000-0005-0000-0000-000044020000}"/>
    <cellStyle name="_test4_1_TartalékKötvényLekötésekEgyebek2014" xfId="585" xr:uid="{00000000-0005-0000-0000-000045020000}"/>
    <cellStyle name="_test4_2" xfId="586" xr:uid="{00000000-0005-0000-0000-000046020000}"/>
    <cellStyle name="_test4_2_TartalékKötvényLekötésekEgyebek2014" xfId="587" xr:uid="{00000000-0005-0000-0000-000047020000}"/>
    <cellStyle name="_test4_3" xfId="588" xr:uid="{00000000-0005-0000-0000-000048020000}"/>
    <cellStyle name="_test4_3_TartalékKötvényLekötésekEgyebek2014" xfId="589" xr:uid="{00000000-0005-0000-0000-000049020000}"/>
    <cellStyle name="_test4_4" xfId="590" xr:uid="{00000000-0005-0000-0000-00004A020000}"/>
    <cellStyle name="_test4_4_TartalékKötvényLekötésekEgyebek2014" xfId="591" xr:uid="{00000000-0005-0000-0000-00004B020000}"/>
    <cellStyle name="_test4_TartalékKötvényLekötésekEgyebek2014" xfId="592" xr:uid="{00000000-0005-0000-0000-00004C020000}"/>
    <cellStyle name="_TEST5" xfId="593" xr:uid="{00000000-0005-0000-0000-00004D020000}"/>
    <cellStyle name="_TEST5_1" xfId="594" xr:uid="{00000000-0005-0000-0000-00004E020000}"/>
    <cellStyle name="_TEST5_1_TartalékKötvényLekötésekEgyebek2014" xfId="595" xr:uid="{00000000-0005-0000-0000-00004F020000}"/>
    <cellStyle name="_TEST5_2" xfId="596" xr:uid="{00000000-0005-0000-0000-000050020000}"/>
    <cellStyle name="_TEST5_2 2" xfId="597" xr:uid="{00000000-0005-0000-0000-000051020000}"/>
    <cellStyle name="_TEST5_2 3" xfId="598" xr:uid="{00000000-0005-0000-0000-000052020000}"/>
    <cellStyle name="_TEST5_2 3 2" xfId="599" xr:uid="{00000000-0005-0000-0000-000053020000}"/>
    <cellStyle name="_TEST5_2 4" xfId="600" xr:uid="{00000000-0005-0000-0000-000054020000}"/>
    <cellStyle name="_TEST5_2 5" xfId="601" xr:uid="{00000000-0005-0000-0000-000055020000}"/>
    <cellStyle name="_TEST5_2 5 2" xfId="692" xr:uid="{00000000-0005-0000-0000-000055020000}"/>
    <cellStyle name="_TEST5_2_TartalékKötvényLekötésekEgyebek2014" xfId="602" xr:uid="{00000000-0005-0000-0000-000056020000}"/>
    <cellStyle name="_TEST5_3" xfId="603" xr:uid="{00000000-0005-0000-0000-000057020000}"/>
    <cellStyle name="_TEST5_3_TartalékKötvényLekötésekEgyebek2014" xfId="604" xr:uid="{00000000-0005-0000-0000-000058020000}"/>
    <cellStyle name="_TEST5_TartalékKötvényLekötésekEgyebek2014" xfId="605" xr:uid="{00000000-0005-0000-0000-000059020000}"/>
    <cellStyle name="20% - Accent1" xfId="606" xr:uid="{00000000-0005-0000-0000-00005A020000}"/>
    <cellStyle name="20% - Accent2" xfId="607" xr:uid="{00000000-0005-0000-0000-00005B020000}"/>
    <cellStyle name="20% - Accent3" xfId="608" xr:uid="{00000000-0005-0000-0000-00005C020000}"/>
    <cellStyle name="20% - Accent4" xfId="609" xr:uid="{00000000-0005-0000-0000-00005D020000}"/>
    <cellStyle name="20% - Accent5" xfId="610" xr:uid="{00000000-0005-0000-0000-00005E020000}"/>
    <cellStyle name="20% - Accent6" xfId="611" xr:uid="{00000000-0005-0000-0000-00005F020000}"/>
    <cellStyle name="40% - Accent1" xfId="612" xr:uid="{00000000-0005-0000-0000-000060020000}"/>
    <cellStyle name="40% - Accent2" xfId="613" xr:uid="{00000000-0005-0000-0000-000061020000}"/>
    <cellStyle name="40% - Accent3" xfId="614" xr:uid="{00000000-0005-0000-0000-000062020000}"/>
    <cellStyle name="40% - Accent4" xfId="615" xr:uid="{00000000-0005-0000-0000-000063020000}"/>
    <cellStyle name="40% - Accent5" xfId="616" xr:uid="{00000000-0005-0000-0000-000064020000}"/>
    <cellStyle name="40% - Accent6" xfId="617" xr:uid="{00000000-0005-0000-0000-000065020000}"/>
    <cellStyle name="60% - Accent1" xfId="618" xr:uid="{00000000-0005-0000-0000-000066020000}"/>
    <cellStyle name="60% - Accent2" xfId="619" xr:uid="{00000000-0005-0000-0000-000067020000}"/>
    <cellStyle name="60% - Accent3" xfId="620" xr:uid="{00000000-0005-0000-0000-000068020000}"/>
    <cellStyle name="60% - Accent4" xfId="621" xr:uid="{00000000-0005-0000-0000-000069020000}"/>
    <cellStyle name="60% - Accent5" xfId="622" xr:uid="{00000000-0005-0000-0000-00006A020000}"/>
    <cellStyle name="60% - Accent6" xfId="623" xr:uid="{00000000-0005-0000-0000-00006B020000}"/>
    <cellStyle name="Accent1" xfId="624" xr:uid="{00000000-0005-0000-0000-00006C020000}"/>
    <cellStyle name="Accent2" xfId="625" xr:uid="{00000000-0005-0000-0000-00006D020000}"/>
    <cellStyle name="Accent3" xfId="626" xr:uid="{00000000-0005-0000-0000-00006E020000}"/>
    <cellStyle name="Accent4" xfId="627" xr:uid="{00000000-0005-0000-0000-00006F020000}"/>
    <cellStyle name="Accent5" xfId="628" xr:uid="{00000000-0005-0000-0000-000070020000}"/>
    <cellStyle name="Accent6" xfId="629" xr:uid="{00000000-0005-0000-0000-000071020000}"/>
    <cellStyle name="Bad" xfId="630" xr:uid="{00000000-0005-0000-0000-000072020000}"/>
    <cellStyle name="Calculation" xfId="631" xr:uid="{00000000-0005-0000-0000-000073020000}"/>
    <cellStyle name="Check Cell" xfId="632" xr:uid="{00000000-0005-0000-0000-000074020000}"/>
    <cellStyle name="Explanatory Text" xfId="633" xr:uid="{00000000-0005-0000-0000-000075020000}"/>
    <cellStyle name="Ezres" xfId="2" builtinId="3"/>
    <cellStyle name="Ezres 2" xfId="635" xr:uid="{00000000-0005-0000-0000-000077020000}"/>
    <cellStyle name="Ezres 2 2" xfId="636" xr:uid="{00000000-0005-0000-0000-000078020000}"/>
    <cellStyle name="Ezres 2 2 2" xfId="695" xr:uid="{00000000-0005-0000-0000-000078020000}"/>
    <cellStyle name="Ezres 2 3" xfId="694" xr:uid="{00000000-0005-0000-0000-000077020000}"/>
    <cellStyle name="Ezres 3" xfId="637" xr:uid="{00000000-0005-0000-0000-000079020000}"/>
    <cellStyle name="Ezres 3 2" xfId="638" xr:uid="{00000000-0005-0000-0000-00007A020000}"/>
    <cellStyle name="Ezres 3 2 2" xfId="697" xr:uid="{00000000-0005-0000-0000-00007A020000}"/>
    <cellStyle name="Ezres 3 3" xfId="696" xr:uid="{00000000-0005-0000-0000-000079020000}"/>
    <cellStyle name="Ezres 4" xfId="639" xr:uid="{00000000-0005-0000-0000-00007B020000}"/>
    <cellStyle name="Ezres 4 2" xfId="698" xr:uid="{00000000-0005-0000-0000-00007B020000}"/>
    <cellStyle name="Ezres 5" xfId="640" xr:uid="{00000000-0005-0000-0000-00007C020000}"/>
    <cellStyle name="Ezres 5 2" xfId="699" xr:uid="{00000000-0005-0000-0000-00007C020000}"/>
    <cellStyle name="Ezres 6" xfId="693" xr:uid="{00000000-0005-0000-0000-0000E1020000}"/>
    <cellStyle name="Ezres 7" xfId="634" xr:uid="{00000000-0005-0000-0000-0000B3020000}"/>
    <cellStyle name="Good" xfId="641" xr:uid="{00000000-0005-0000-0000-00007D020000}"/>
    <cellStyle name="Heading 1" xfId="642" xr:uid="{00000000-0005-0000-0000-00007E020000}"/>
    <cellStyle name="Heading 2" xfId="643" xr:uid="{00000000-0005-0000-0000-00007F020000}"/>
    <cellStyle name="Heading 3" xfId="644" xr:uid="{00000000-0005-0000-0000-000080020000}"/>
    <cellStyle name="Heading 4" xfId="645" xr:uid="{00000000-0005-0000-0000-000081020000}"/>
    <cellStyle name="Input" xfId="646" xr:uid="{00000000-0005-0000-0000-000082020000}"/>
    <cellStyle name="Linked Cell" xfId="647" xr:uid="{00000000-0005-0000-0000-000083020000}"/>
    <cellStyle name="Neutral" xfId="648" xr:uid="{00000000-0005-0000-0000-000084020000}"/>
    <cellStyle name="Normál" xfId="0" builtinId="0"/>
    <cellStyle name="Normál 2" xfId="649" xr:uid="{00000000-0005-0000-0000-000086020000}"/>
    <cellStyle name="Normál 2 2" xfId="650" xr:uid="{00000000-0005-0000-0000-000087020000}"/>
    <cellStyle name="Normál 2 3" xfId="651" xr:uid="{00000000-0005-0000-0000-000088020000}"/>
    <cellStyle name="Normál 3" xfId="652" xr:uid="{00000000-0005-0000-0000-000089020000}"/>
    <cellStyle name="Normál 4" xfId="653" xr:uid="{00000000-0005-0000-0000-00008A020000}"/>
    <cellStyle name="Normál 5" xfId="654" xr:uid="{00000000-0005-0000-0000-00008B020000}"/>
    <cellStyle name="Normál 5 2" xfId="700" xr:uid="{00000000-0005-0000-0000-00008B020000}"/>
    <cellStyle name="Normál 6" xfId="4" xr:uid="{00000000-0005-0000-0000-0000C9020000}"/>
    <cellStyle name="Normal_APUT202" xfId="655" xr:uid="{00000000-0005-0000-0000-00008D020000}"/>
    <cellStyle name="Note" xfId="656" xr:uid="{00000000-0005-0000-0000-000090020000}"/>
    <cellStyle name="Output" xfId="657" xr:uid="{00000000-0005-0000-0000-000091020000}"/>
    <cellStyle name="Pénznem 2" xfId="659" xr:uid="{00000000-0005-0000-0000-000093020000}"/>
    <cellStyle name="Pénznem 2 2" xfId="660" xr:uid="{00000000-0005-0000-0000-000094020000}"/>
    <cellStyle name="Pénznem 2 2 2" xfId="703" xr:uid="{00000000-0005-0000-0000-000094020000}"/>
    <cellStyle name="Pénznem 2 3" xfId="661" xr:uid="{00000000-0005-0000-0000-000095020000}"/>
    <cellStyle name="Pénznem 2 3 2" xfId="704" xr:uid="{00000000-0005-0000-0000-000095020000}"/>
    <cellStyle name="Pénznem 2 4" xfId="702" xr:uid="{00000000-0005-0000-0000-000093020000}"/>
    <cellStyle name="Pénznem 3" xfId="662" xr:uid="{00000000-0005-0000-0000-000096020000}"/>
    <cellStyle name="Pénznem 3 2" xfId="663" xr:uid="{00000000-0005-0000-0000-000097020000}"/>
    <cellStyle name="Pénznem 3 2 2" xfId="706" xr:uid="{00000000-0005-0000-0000-000097020000}"/>
    <cellStyle name="Pénznem 3 3" xfId="664" xr:uid="{00000000-0005-0000-0000-000098020000}"/>
    <cellStyle name="Pénznem 3 3 2" xfId="707" xr:uid="{00000000-0005-0000-0000-000098020000}"/>
    <cellStyle name="Pénznem 3 4" xfId="705" xr:uid="{00000000-0005-0000-0000-000096020000}"/>
    <cellStyle name="Pénznem 4" xfId="665" xr:uid="{00000000-0005-0000-0000-000099020000}"/>
    <cellStyle name="Pénznem 4 2" xfId="708" xr:uid="{00000000-0005-0000-0000-000099020000}"/>
    <cellStyle name="Pénznem 5" xfId="666" xr:uid="{00000000-0005-0000-0000-00009A020000}"/>
    <cellStyle name="Pénznem 5 2" xfId="709" xr:uid="{00000000-0005-0000-0000-00009A020000}"/>
    <cellStyle name="Pénznem 6" xfId="701" xr:uid="{00000000-0005-0000-0000-0000E9020000}"/>
    <cellStyle name="Pénznem 7" xfId="658" xr:uid="{00000000-0005-0000-0000-0000D7020000}"/>
    <cellStyle name="Stílus 1" xfId="667" xr:uid="{00000000-0005-0000-0000-00009B020000}"/>
    <cellStyle name="Stílus 1 2" xfId="668" xr:uid="{00000000-0005-0000-0000-00009C020000}"/>
    <cellStyle name="Stílus 4" xfId="669" xr:uid="{00000000-0005-0000-0000-00009D020000}"/>
    <cellStyle name="Százalék" xfId="3" builtinId="5"/>
    <cellStyle name="Százalék 2" xfId="670" xr:uid="{00000000-0005-0000-0000-00009E020000}"/>
    <cellStyle name="Százalék 2 2" xfId="671" xr:uid="{00000000-0005-0000-0000-00009F020000}"/>
    <cellStyle name="Százalék 2 3" xfId="672" xr:uid="{00000000-0005-0000-0000-0000A0020000}"/>
    <cellStyle name="Százalék 3" xfId="673" xr:uid="{00000000-0005-0000-0000-0000A1020000}"/>
    <cellStyle name="Százalék 4" xfId="674" xr:uid="{00000000-0005-0000-0000-0000A2020000}"/>
    <cellStyle name="Százalék 5" xfId="675" xr:uid="{00000000-0005-0000-0000-0000A3020000}"/>
    <cellStyle name="Százalék 5 2" xfId="710" xr:uid="{00000000-0005-0000-0000-0000A3020000}"/>
    <cellStyle name="Title" xfId="676" xr:uid="{00000000-0005-0000-0000-0000A4020000}"/>
    <cellStyle name="Total" xfId="677" xr:uid="{00000000-0005-0000-0000-0000A5020000}"/>
    <cellStyle name="Warning Text" xfId="678" xr:uid="{00000000-0005-0000-0000-0000A6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0"/>
  <sheetViews>
    <sheetView tabSelected="1" topLeftCell="A91" zoomScaleNormal="100" zoomScaleSheetLayoutView="100" workbookViewId="0">
      <selection activeCell="B100" sqref="B100"/>
    </sheetView>
  </sheetViews>
  <sheetFormatPr defaultColWidth="9.140625" defaultRowHeight="15.75" x14ac:dyDescent="0.25"/>
  <cols>
    <col min="1" max="1" width="54" style="1" customWidth="1"/>
    <col min="2" max="2" width="18.28515625" style="2" customWidth="1"/>
    <col min="3" max="3" width="18.7109375" style="2" customWidth="1"/>
    <col min="4" max="4" width="19.7109375" style="2" customWidth="1"/>
    <col min="5" max="5" width="23.7109375" style="2" customWidth="1"/>
    <col min="6" max="6" width="27" style="2" customWidth="1"/>
    <col min="7" max="7" width="8.5703125" style="37" hidden="1" customWidth="1"/>
    <col min="8" max="8" width="18" style="3" hidden="1" customWidth="1"/>
    <col min="9" max="9" width="19.5703125" style="3" hidden="1" customWidth="1"/>
    <col min="10" max="10" width="18.85546875" style="57" hidden="1" customWidth="1"/>
    <col min="11" max="11" width="14.85546875" style="3" customWidth="1"/>
    <col min="12" max="12" width="14.28515625" style="3" customWidth="1"/>
    <col min="13" max="13" width="9.140625" style="3" customWidth="1"/>
    <col min="14" max="14" width="9.140625" style="3"/>
    <col min="15" max="15" width="11.28515625" style="3" bestFit="1" customWidth="1"/>
    <col min="16" max="16384" width="9.140625" style="3"/>
  </cols>
  <sheetData>
    <row r="1" spans="1:12" ht="22.5" x14ac:dyDescent="0.3">
      <c r="F1" s="65" t="s">
        <v>75</v>
      </c>
      <c r="H1" s="4"/>
      <c r="I1" s="4"/>
    </row>
    <row r="2" spans="1:12" ht="21" customHeight="1" x14ac:dyDescent="0.25"/>
    <row r="3" spans="1:12" s="5" customFormat="1" ht="87" customHeight="1" thickBot="1" x14ac:dyDescent="0.45">
      <c r="A3" s="124" t="s">
        <v>97</v>
      </c>
      <c r="B3" s="124"/>
      <c r="C3" s="124"/>
      <c r="D3" s="124"/>
      <c r="E3" s="124"/>
      <c r="F3" s="124"/>
      <c r="G3" s="37"/>
      <c r="J3" s="58"/>
    </row>
    <row r="4" spans="1:12" ht="17.25" customHeight="1" x14ac:dyDescent="0.25">
      <c r="H4" s="42"/>
      <c r="I4" s="43"/>
      <c r="J4" s="59"/>
    </row>
    <row r="5" spans="1:12" ht="16.5" thickBot="1" x14ac:dyDescent="0.3">
      <c r="F5" s="6" t="s">
        <v>6</v>
      </c>
      <c r="H5" s="44"/>
      <c r="I5" s="45"/>
      <c r="J5" s="60"/>
    </row>
    <row r="6" spans="1:12" s="8" customFormat="1" ht="28.5" customHeight="1" thickBot="1" x14ac:dyDescent="0.3">
      <c r="A6" s="7"/>
      <c r="B6" s="125" t="s">
        <v>95</v>
      </c>
      <c r="C6" s="127" t="s">
        <v>96</v>
      </c>
      <c r="D6" s="127"/>
      <c r="E6" s="127"/>
      <c r="F6" s="128"/>
      <c r="G6" s="38"/>
      <c r="H6" s="129" t="s">
        <v>8</v>
      </c>
      <c r="I6" s="130"/>
      <c r="J6" s="61"/>
    </row>
    <row r="7" spans="1:12" s="12" customFormat="1" ht="96.75" customHeight="1" thickBot="1" x14ac:dyDescent="0.3">
      <c r="A7" s="9" t="s">
        <v>24</v>
      </c>
      <c r="B7" s="126"/>
      <c r="C7" s="10" t="s">
        <v>60</v>
      </c>
      <c r="D7" s="10" t="s">
        <v>61</v>
      </c>
      <c r="E7" s="10" t="s">
        <v>62</v>
      </c>
      <c r="F7" s="11" t="s">
        <v>9</v>
      </c>
      <c r="G7" s="39"/>
      <c r="H7" s="55" t="s">
        <v>41</v>
      </c>
      <c r="I7" s="56" t="s">
        <v>7</v>
      </c>
      <c r="J7" s="62" t="s">
        <v>42</v>
      </c>
    </row>
    <row r="8" spans="1:12" s="113" customFormat="1" ht="26.1" customHeight="1" x14ac:dyDescent="0.25">
      <c r="A8" s="23" t="s">
        <v>0</v>
      </c>
      <c r="B8" s="78">
        <f t="shared" ref="B8:F8" si="0">SUM(B9:B18)</f>
        <v>15225582</v>
      </c>
      <c r="C8" s="24">
        <f t="shared" si="0"/>
        <v>1457372</v>
      </c>
      <c r="D8" s="24">
        <f t="shared" si="0"/>
        <v>8236260</v>
      </c>
      <c r="E8" s="24">
        <f t="shared" si="0"/>
        <v>5531950</v>
      </c>
      <c r="F8" s="31">
        <f t="shared" si="0"/>
        <v>15225582</v>
      </c>
      <c r="G8" s="109">
        <v>1</v>
      </c>
      <c r="H8" s="110"/>
      <c r="I8" s="111"/>
      <c r="J8" s="112"/>
      <c r="L8" s="114"/>
    </row>
    <row r="9" spans="1:12" x14ac:dyDescent="0.25">
      <c r="A9" s="15" t="s">
        <v>46</v>
      </c>
      <c r="B9" s="74">
        <v>6792146</v>
      </c>
      <c r="C9" s="75">
        <v>329574</v>
      </c>
      <c r="D9" s="75">
        <f t="shared" ref="D9:D10" si="1">B9-C9-E9</f>
        <v>2066651</v>
      </c>
      <c r="E9" s="75">
        <v>4395921</v>
      </c>
      <c r="F9" s="79">
        <f>SUM(C9:E9)</f>
        <v>6792146</v>
      </c>
      <c r="G9" s="40" t="s">
        <v>33</v>
      </c>
      <c r="H9" s="46">
        <v>1748976</v>
      </c>
      <c r="I9" s="13">
        <v>671582</v>
      </c>
      <c r="J9" s="60">
        <v>65</v>
      </c>
    </row>
    <row r="10" spans="1:12" x14ac:dyDescent="0.25">
      <c r="A10" s="15" t="s">
        <v>47</v>
      </c>
      <c r="B10" s="74">
        <v>2579569</v>
      </c>
      <c r="C10" s="75">
        <v>1127798</v>
      </c>
      <c r="D10" s="75">
        <f t="shared" si="1"/>
        <v>315742</v>
      </c>
      <c r="E10" s="75">
        <v>1136029</v>
      </c>
      <c r="F10" s="79">
        <f t="shared" ref="F10:F71" si="2">SUM(C10:E10)</f>
        <v>2579569</v>
      </c>
      <c r="G10" s="40" t="s">
        <v>34</v>
      </c>
      <c r="H10" s="46">
        <f>66490-1012+229175</f>
        <v>294653</v>
      </c>
      <c r="I10" s="13">
        <f>54927+41106</f>
        <v>96033</v>
      </c>
      <c r="J10" s="60"/>
    </row>
    <row r="11" spans="1:12" hidden="1" x14ac:dyDescent="0.25">
      <c r="A11" s="15"/>
      <c r="B11" s="74"/>
      <c r="C11" s="75"/>
      <c r="D11" s="75"/>
      <c r="E11" s="75"/>
      <c r="F11" s="79"/>
      <c r="G11" s="40"/>
      <c r="H11" s="46"/>
      <c r="I11" s="47"/>
      <c r="J11" s="60"/>
    </row>
    <row r="12" spans="1:12" hidden="1" x14ac:dyDescent="0.25">
      <c r="A12" s="15"/>
      <c r="B12" s="74"/>
      <c r="C12" s="75"/>
      <c r="D12" s="75"/>
      <c r="E12" s="75"/>
      <c r="F12" s="79"/>
      <c r="G12" s="40"/>
      <c r="H12" s="46"/>
      <c r="I12" s="47"/>
      <c r="J12" s="60"/>
    </row>
    <row r="13" spans="1:12" hidden="1" x14ac:dyDescent="0.25">
      <c r="A13" s="15"/>
      <c r="B13" s="74"/>
      <c r="C13" s="75"/>
      <c r="D13" s="75"/>
      <c r="E13" s="75"/>
      <c r="F13" s="79"/>
      <c r="G13" s="40"/>
      <c r="H13" s="46"/>
      <c r="I13" s="47"/>
      <c r="J13" s="60"/>
    </row>
    <row r="14" spans="1:12" hidden="1" x14ac:dyDescent="0.25">
      <c r="A14" s="15"/>
      <c r="B14" s="76"/>
      <c r="C14" s="77"/>
      <c r="D14" s="77"/>
      <c r="E14" s="77"/>
      <c r="F14" s="80"/>
      <c r="G14" s="40"/>
      <c r="H14" s="46"/>
      <c r="I14" s="47"/>
      <c r="J14" s="60"/>
    </row>
    <row r="15" spans="1:12" hidden="1" x14ac:dyDescent="0.25">
      <c r="A15" s="15"/>
      <c r="B15" s="74"/>
      <c r="C15" s="75"/>
      <c r="D15" s="75"/>
      <c r="E15" s="75"/>
      <c r="F15" s="79"/>
      <c r="G15" s="40"/>
      <c r="H15" s="46"/>
      <c r="I15" s="47"/>
      <c r="J15" s="60"/>
    </row>
    <row r="16" spans="1:12" hidden="1" x14ac:dyDescent="0.25">
      <c r="A16" s="15"/>
      <c r="B16" s="74"/>
      <c r="C16" s="75"/>
      <c r="D16" s="75"/>
      <c r="E16" s="75"/>
      <c r="F16" s="79"/>
      <c r="G16" s="40"/>
      <c r="H16" s="46"/>
      <c r="I16" s="47"/>
      <c r="J16" s="60"/>
      <c r="K16" s="83"/>
    </row>
    <row r="17" spans="1:12" hidden="1" x14ac:dyDescent="0.25">
      <c r="A17" s="15"/>
      <c r="B17" s="74"/>
      <c r="C17" s="75"/>
      <c r="D17" s="75"/>
      <c r="E17" s="75"/>
      <c r="F17" s="79"/>
      <c r="G17" s="40"/>
      <c r="H17" s="46"/>
      <c r="I17" s="47"/>
      <c r="J17" s="60"/>
      <c r="K17" s="83"/>
    </row>
    <row r="18" spans="1:12" x14ac:dyDescent="0.25">
      <c r="A18" s="15" t="s">
        <v>29</v>
      </c>
      <c r="B18" s="74">
        <v>5853867</v>
      </c>
      <c r="C18" s="75"/>
      <c r="D18" s="75">
        <f>B18-C18-E18</f>
        <v>5853867</v>
      </c>
      <c r="E18" s="75"/>
      <c r="F18" s="79">
        <f>SUM(C18:E18)</f>
        <v>5853867</v>
      </c>
      <c r="G18" s="40"/>
      <c r="H18" s="46"/>
      <c r="I18" s="47"/>
      <c r="J18" s="60"/>
    </row>
    <row r="19" spans="1:12" s="113" customFormat="1" ht="26.1" customHeight="1" x14ac:dyDescent="0.25">
      <c r="A19" s="23" t="s">
        <v>2</v>
      </c>
      <c r="B19" s="30">
        <f>SUM(B20:B34)</f>
        <v>6599822</v>
      </c>
      <c r="C19" s="24">
        <f>SUM(C20:C34)</f>
        <v>400931</v>
      </c>
      <c r="D19" s="24">
        <f>SUM(D20:D34)</f>
        <v>3084220</v>
      </c>
      <c r="E19" s="24">
        <f>SUM(E20:E34)</f>
        <v>3114671</v>
      </c>
      <c r="F19" s="31">
        <f>SUM(F20:F34)</f>
        <v>6599822</v>
      </c>
      <c r="G19" s="109">
        <v>2</v>
      </c>
      <c r="H19" s="115"/>
      <c r="I19" s="116"/>
      <c r="J19" s="112"/>
    </row>
    <row r="20" spans="1:12" s="107" customFormat="1" x14ac:dyDescent="0.25">
      <c r="A20" s="81" t="s">
        <v>10</v>
      </c>
      <c r="B20" s="74">
        <v>3873379</v>
      </c>
      <c r="C20" s="101">
        <v>187924</v>
      </c>
      <c r="D20" s="75">
        <f>B20-C20-E20</f>
        <v>1134723</v>
      </c>
      <c r="E20" s="75">
        <v>2550732</v>
      </c>
      <c r="F20" s="79">
        <f t="shared" si="2"/>
        <v>3873379</v>
      </c>
      <c r="G20" s="104" t="s">
        <v>33</v>
      </c>
      <c r="H20" s="105">
        <v>433302</v>
      </c>
      <c r="I20" s="75">
        <v>527732</v>
      </c>
      <c r="J20" s="106">
        <v>133</v>
      </c>
      <c r="L20" s="108"/>
    </row>
    <row r="21" spans="1:12" x14ac:dyDescent="0.25">
      <c r="A21" s="15" t="s">
        <v>11</v>
      </c>
      <c r="B21" s="74">
        <v>763291</v>
      </c>
      <c r="C21" s="75">
        <v>0</v>
      </c>
      <c r="D21" s="75">
        <f>B21-C21-E21</f>
        <v>507071</v>
      </c>
      <c r="E21" s="75">
        <v>256220</v>
      </c>
      <c r="F21" s="79">
        <f t="shared" si="2"/>
        <v>763291</v>
      </c>
      <c r="G21" s="40" t="s">
        <v>34</v>
      </c>
      <c r="H21" s="46">
        <v>87260</v>
      </c>
      <c r="I21" s="13">
        <v>142732</v>
      </c>
      <c r="J21" s="60">
        <v>1527</v>
      </c>
      <c r="K21" s="4"/>
      <c r="L21" s="4"/>
    </row>
    <row r="22" spans="1:12" x14ac:dyDescent="0.25">
      <c r="A22" s="15" t="s">
        <v>12</v>
      </c>
      <c r="B22" s="74">
        <v>1285686</v>
      </c>
      <c r="C22" s="75">
        <v>213007</v>
      </c>
      <c r="D22" s="75">
        <f>B22-C22-E22</f>
        <v>764960</v>
      </c>
      <c r="E22" s="75">
        <v>307719</v>
      </c>
      <c r="F22" s="79">
        <f t="shared" si="2"/>
        <v>1285686</v>
      </c>
      <c r="G22" s="40" t="s">
        <v>35</v>
      </c>
      <c r="H22" s="46">
        <v>96119</v>
      </c>
      <c r="I22" s="13">
        <v>297753</v>
      </c>
      <c r="J22" s="60">
        <v>6404</v>
      </c>
    </row>
    <row r="23" spans="1:12" hidden="1" x14ac:dyDescent="0.25">
      <c r="A23" s="15" t="s">
        <v>67</v>
      </c>
      <c r="B23" s="76"/>
      <c r="C23" s="77"/>
      <c r="D23" s="77"/>
      <c r="E23" s="77"/>
      <c r="F23" s="79">
        <f t="shared" si="2"/>
        <v>0</v>
      </c>
      <c r="G23" s="40" t="s">
        <v>37</v>
      </c>
      <c r="H23" s="46"/>
      <c r="I23" s="47"/>
      <c r="J23" s="60"/>
    </row>
    <row r="24" spans="1:12" x14ac:dyDescent="0.25">
      <c r="A24" s="15" t="s">
        <v>108</v>
      </c>
      <c r="B24" s="74">
        <v>5000</v>
      </c>
      <c r="C24" s="75"/>
      <c r="D24" s="75">
        <f>B24-C24-E24</f>
        <v>5000</v>
      </c>
      <c r="E24" s="75"/>
      <c r="F24" s="79">
        <f t="shared" si="2"/>
        <v>5000</v>
      </c>
      <c r="G24" s="40" t="s">
        <v>38</v>
      </c>
      <c r="H24" s="46"/>
      <c r="I24" s="47"/>
      <c r="J24" s="60"/>
    </row>
    <row r="25" spans="1:12" hidden="1" x14ac:dyDescent="0.25">
      <c r="A25" s="15"/>
      <c r="B25" s="74"/>
      <c r="C25" s="75"/>
      <c r="D25" s="75">
        <f t="shared" ref="D25:D32" si="3">B25-C25-E25</f>
        <v>0</v>
      </c>
      <c r="E25" s="75"/>
      <c r="F25" s="79">
        <f t="shared" si="2"/>
        <v>0</v>
      </c>
      <c r="G25" s="40" t="s">
        <v>39</v>
      </c>
      <c r="H25" s="46"/>
      <c r="I25" s="47"/>
      <c r="J25" s="60"/>
    </row>
    <row r="26" spans="1:12" ht="30" x14ac:dyDescent="0.25">
      <c r="A26" s="15" t="s">
        <v>87</v>
      </c>
      <c r="B26" s="74">
        <v>22000</v>
      </c>
      <c r="C26" s="75"/>
      <c r="D26" s="75">
        <f t="shared" si="3"/>
        <v>22000</v>
      </c>
      <c r="E26" s="75"/>
      <c r="F26" s="79">
        <f t="shared" si="2"/>
        <v>22000</v>
      </c>
      <c r="G26" s="40"/>
      <c r="H26" s="46"/>
      <c r="I26" s="47"/>
      <c r="J26" s="60"/>
    </row>
    <row r="27" spans="1:12" ht="30" x14ac:dyDescent="0.25">
      <c r="A27" s="15" t="s">
        <v>111</v>
      </c>
      <c r="B27" s="74">
        <v>37426</v>
      </c>
      <c r="C27" s="75"/>
      <c r="D27" s="75">
        <f t="shared" si="3"/>
        <v>37426</v>
      </c>
      <c r="E27" s="75"/>
      <c r="F27" s="79">
        <f t="shared" si="2"/>
        <v>37426</v>
      </c>
      <c r="G27" s="40"/>
      <c r="H27" s="46"/>
      <c r="I27" s="47"/>
      <c r="J27" s="60"/>
    </row>
    <row r="28" spans="1:12" x14ac:dyDescent="0.25">
      <c r="A28" s="15" t="s">
        <v>72</v>
      </c>
      <c r="B28" s="74">
        <v>20000</v>
      </c>
      <c r="C28" s="75"/>
      <c r="D28" s="75">
        <f t="shared" si="3"/>
        <v>20000</v>
      </c>
      <c r="E28" s="75"/>
      <c r="F28" s="79">
        <f t="shared" si="2"/>
        <v>20000</v>
      </c>
      <c r="G28" s="40"/>
      <c r="H28" s="46"/>
      <c r="I28" s="47"/>
      <c r="J28" s="60"/>
    </row>
    <row r="29" spans="1:12" ht="30" x14ac:dyDescent="0.25">
      <c r="A29" s="15" t="s">
        <v>109</v>
      </c>
      <c r="B29" s="74">
        <v>56647</v>
      </c>
      <c r="C29" s="75"/>
      <c r="D29" s="75">
        <f t="shared" si="3"/>
        <v>56647</v>
      </c>
      <c r="E29" s="75"/>
      <c r="F29" s="79">
        <f t="shared" si="2"/>
        <v>56647</v>
      </c>
      <c r="G29" s="40"/>
      <c r="H29" s="46"/>
      <c r="I29" s="47"/>
      <c r="J29" s="60"/>
    </row>
    <row r="30" spans="1:12" x14ac:dyDescent="0.25">
      <c r="A30" s="15" t="s">
        <v>82</v>
      </c>
      <c r="B30" s="74">
        <v>48000</v>
      </c>
      <c r="C30" s="75"/>
      <c r="D30" s="75">
        <f t="shared" si="3"/>
        <v>48000</v>
      </c>
      <c r="E30" s="75"/>
      <c r="F30" s="79">
        <f t="shared" si="2"/>
        <v>48000</v>
      </c>
      <c r="G30" s="40"/>
      <c r="H30" s="46"/>
      <c r="I30" s="47"/>
      <c r="J30" s="60"/>
    </row>
    <row r="31" spans="1:12" ht="30" x14ac:dyDescent="0.25">
      <c r="A31" s="15" t="s">
        <v>94</v>
      </c>
      <c r="B31" s="74">
        <v>20000</v>
      </c>
      <c r="C31" s="75"/>
      <c r="D31" s="75">
        <f t="shared" si="3"/>
        <v>20000</v>
      </c>
      <c r="E31" s="75"/>
      <c r="F31" s="79">
        <f t="shared" si="2"/>
        <v>20000</v>
      </c>
      <c r="G31" s="40"/>
      <c r="H31" s="46"/>
      <c r="I31" s="47"/>
      <c r="J31" s="60"/>
    </row>
    <row r="32" spans="1:12" x14ac:dyDescent="0.25">
      <c r="A32" s="15" t="s">
        <v>93</v>
      </c>
      <c r="B32" s="74">
        <v>7000</v>
      </c>
      <c r="C32" s="75"/>
      <c r="D32" s="75">
        <f t="shared" si="3"/>
        <v>7000</v>
      </c>
      <c r="E32" s="75"/>
      <c r="F32" s="79">
        <f t="shared" si="2"/>
        <v>7000</v>
      </c>
      <c r="G32" s="40"/>
      <c r="H32" s="46"/>
      <c r="I32" s="47"/>
      <c r="J32" s="60"/>
    </row>
    <row r="33" spans="1:10" x14ac:dyDescent="0.25">
      <c r="A33" s="15" t="s">
        <v>81</v>
      </c>
      <c r="B33" s="74">
        <v>11270</v>
      </c>
      <c r="C33" s="75"/>
      <c r="D33" s="75">
        <f>B33-C33-E33</f>
        <v>11270</v>
      </c>
      <c r="E33" s="75"/>
      <c r="F33" s="79">
        <f t="shared" si="2"/>
        <v>11270</v>
      </c>
      <c r="G33" s="40"/>
      <c r="H33" s="46"/>
      <c r="I33" s="47"/>
      <c r="J33" s="60"/>
    </row>
    <row r="34" spans="1:10" x14ac:dyDescent="0.25">
      <c r="A34" s="15" t="s">
        <v>48</v>
      </c>
      <c r="B34" s="74">
        <f>450123</f>
        <v>450123</v>
      </c>
      <c r="C34" s="75"/>
      <c r="D34" s="75">
        <f>B34-C34-E34</f>
        <v>450123</v>
      </c>
      <c r="E34" s="75"/>
      <c r="F34" s="79">
        <f t="shared" si="2"/>
        <v>450123</v>
      </c>
      <c r="G34" s="40" t="s">
        <v>40</v>
      </c>
      <c r="H34" s="46"/>
      <c r="I34" s="47"/>
      <c r="J34" s="60"/>
    </row>
    <row r="35" spans="1:10" s="113" customFormat="1" ht="26.1" customHeight="1" x14ac:dyDescent="0.25">
      <c r="A35" s="23" t="s">
        <v>3</v>
      </c>
      <c r="B35" s="30">
        <f>SUM(B36:B43)</f>
        <v>6954288</v>
      </c>
      <c r="C35" s="24">
        <f>SUM(C36:C43)</f>
        <v>107468</v>
      </c>
      <c r="D35" s="24">
        <f>SUM(D36:D43)</f>
        <v>2452839</v>
      </c>
      <c r="E35" s="24">
        <f>SUM(E36:E43)</f>
        <v>4393981</v>
      </c>
      <c r="F35" s="31">
        <f>SUM(F36:F43)</f>
        <v>6954288</v>
      </c>
      <c r="G35" s="109">
        <v>3</v>
      </c>
      <c r="H35" s="115"/>
      <c r="I35" s="116"/>
      <c r="J35" s="112"/>
    </row>
    <row r="36" spans="1:10" s="107" customFormat="1" x14ac:dyDescent="0.25">
      <c r="A36" s="81" t="s">
        <v>13</v>
      </c>
      <c r="B36" s="74">
        <v>6905948</v>
      </c>
      <c r="C36" s="75">
        <f>4501449-4393981</f>
        <v>107468</v>
      </c>
      <c r="D36" s="75">
        <f t="shared" ref="D36:D43" si="4">B36-C36-E36</f>
        <v>2404499</v>
      </c>
      <c r="E36" s="75">
        <v>4393981</v>
      </c>
      <c r="F36" s="79">
        <f>SUM(C36:E36)</f>
        <v>6905948</v>
      </c>
      <c r="G36" s="104" t="s">
        <v>33</v>
      </c>
      <c r="H36" s="105">
        <v>14420</v>
      </c>
      <c r="I36" s="75">
        <v>285049</v>
      </c>
      <c r="J36" s="106">
        <f>1245004-14420</f>
        <v>1230584</v>
      </c>
    </row>
    <row r="37" spans="1:10" s="107" customFormat="1" hidden="1" x14ac:dyDescent="0.25">
      <c r="A37" s="81" t="s">
        <v>23</v>
      </c>
      <c r="B37" s="74"/>
      <c r="C37" s="75"/>
      <c r="D37" s="75">
        <f t="shared" si="4"/>
        <v>0</v>
      </c>
      <c r="E37" s="75"/>
      <c r="F37" s="79">
        <f t="shared" ref="F37:F41" si="5">SUM(C37:E37)</f>
        <v>0</v>
      </c>
      <c r="G37" s="104" t="s">
        <v>34</v>
      </c>
      <c r="H37" s="105"/>
      <c r="I37" s="117"/>
      <c r="J37" s="106"/>
    </row>
    <row r="38" spans="1:10" s="107" customFormat="1" x14ac:dyDescent="0.25">
      <c r="A38" s="81" t="s">
        <v>49</v>
      </c>
      <c r="B38" s="74">
        <v>2500</v>
      </c>
      <c r="C38" s="75"/>
      <c r="D38" s="75">
        <f t="shared" si="4"/>
        <v>2500</v>
      </c>
      <c r="E38" s="75"/>
      <c r="F38" s="79">
        <f t="shared" si="5"/>
        <v>2500</v>
      </c>
      <c r="G38" s="104" t="s">
        <v>35</v>
      </c>
      <c r="H38" s="105"/>
      <c r="I38" s="117"/>
      <c r="J38" s="106"/>
    </row>
    <row r="39" spans="1:10" s="107" customFormat="1" ht="30" x14ac:dyDescent="0.25">
      <c r="A39" s="81" t="s">
        <v>63</v>
      </c>
      <c r="B39" s="76">
        <v>15040</v>
      </c>
      <c r="C39" s="77"/>
      <c r="D39" s="77">
        <f t="shared" si="4"/>
        <v>15040</v>
      </c>
      <c r="E39" s="77"/>
      <c r="F39" s="80">
        <f t="shared" si="5"/>
        <v>15040</v>
      </c>
      <c r="G39" s="104" t="s">
        <v>36</v>
      </c>
      <c r="H39" s="105"/>
      <c r="I39" s="117"/>
      <c r="J39" s="106">
        <v>3400</v>
      </c>
    </row>
    <row r="40" spans="1:10" s="107" customFormat="1" hidden="1" x14ac:dyDescent="0.25">
      <c r="A40" s="81"/>
      <c r="B40" s="74"/>
      <c r="C40" s="75"/>
      <c r="D40" s="75">
        <f t="shared" si="4"/>
        <v>0</v>
      </c>
      <c r="E40" s="75"/>
      <c r="F40" s="79">
        <f t="shared" si="5"/>
        <v>0</v>
      </c>
      <c r="G40" s="104" t="s">
        <v>38</v>
      </c>
      <c r="H40" s="105"/>
      <c r="I40" s="117"/>
      <c r="J40" s="106"/>
    </row>
    <row r="41" spans="1:10" s="107" customFormat="1" hidden="1" x14ac:dyDescent="0.25">
      <c r="A41" s="81"/>
      <c r="B41" s="74"/>
      <c r="C41" s="75"/>
      <c r="D41" s="75">
        <f t="shared" si="4"/>
        <v>0</v>
      </c>
      <c r="E41" s="75"/>
      <c r="F41" s="79">
        <f t="shared" si="5"/>
        <v>0</v>
      </c>
      <c r="G41" s="104"/>
      <c r="H41" s="105"/>
      <c r="I41" s="117"/>
      <c r="J41" s="106"/>
    </row>
    <row r="42" spans="1:10" s="107" customFormat="1" hidden="1" x14ac:dyDescent="0.25">
      <c r="A42" s="81"/>
      <c r="B42" s="74"/>
      <c r="C42" s="75"/>
      <c r="D42" s="75">
        <f t="shared" si="4"/>
        <v>0</v>
      </c>
      <c r="E42" s="75"/>
      <c r="F42" s="79"/>
      <c r="G42" s="104"/>
      <c r="H42" s="105"/>
      <c r="I42" s="117"/>
      <c r="J42" s="106"/>
    </row>
    <row r="43" spans="1:10" s="107" customFormat="1" ht="45" x14ac:dyDescent="0.25">
      <c r="A43" s="81" t="s">
        <v>110</v>
      </c>
      <c r="B43" s="74">
        <v>30800</v>
      </c>
      <c r="C43" s="75"/>
      <c r="D43" s="75">
        <f t="shared" si="4"/>
        <v>30800</v>
      </c>
      <c r="E43" s="75"/>
      <c r="F43" s="79">
        <f>SUM(C43:E43)</f>
        <v>30800</v>
      </c>
      <c r="G43" s="104"/>
      <c r="H43" s="105"/>
      <c r="I43" s="117"/>
      <c r="J43" s="106"/>
    </row>
    <row r="44" spans="1:10" s="113" customFormat="1" ht="26.1" customHeight="1" x14ac:dyDescent="0.25">
      <c r="A44" s="23" t="s">
        <v>15</v>
      </c>
      <c r="B44" s="30">
        <f>SUM(B45:B52)</f>
        <v>798382</v>
      </c>
      <c r="C44" s="24">
        <f>SUM(C45:C52)</f>
        <v>0</v>
      </c>
      <c r="D44" s="24">
        <f>SUM(D45:D52)</f>
        <v>661338</v>
      </c>
      <c r="E44" s="24">
        <f>SUM(E45:E52)</f>
        <v>137044</v>
      </c>
      <c r="F44" s="31">
        <f>SUM(F45:F52)</f>
        <v>798382</v>
      </c>
      <c r="G44" s="118">
        <v>4</v>
      </c>
      <c r="H44" s="119"/>
      <c r="I44" s="111"/>
      <c r="J44" s="112"/>
    </row>
    <row r="45" spans="1:10" x14ac:dyDescent="0.25">
      <c r="A45" s="15" t="s">
        <v>16</v>
      </c>
      <c r="B45" s="74">
        <v>458745</v>
      </c>
      <c r="C45" s="75"/>
      <c r="D45" s="75">
        <f>B45-C45-E45</f>
        <v>321701</v>
      </c>
      <c r="E45" s="75">
        <v>137044</v>
      </c>
      <c r="F45" s="79">
        <f t="shared" si="2"/>
        <v>458745</v>
      </c>
      <c r="G45" s="40" t="s">
        <v>33</v>
      </c>
      <c r="H45" s="48"/>
      <c r="I45" s="47"/>
      <c r="J45" s="60"/>
    </row>
    <row r="46" spans="1:10" x14ac:dyDescent="0.25">
      <c r="A46" s="15" t="s">
        <v>76</v>
      </c>
      <c r="B46" s="74">
        <v>210611</v>
      </c>
      <c r="C46" s="75"/>
      <c r="D46" s="75">
        <f>B46-C46-E46</f>
        <v>210611</v>
      </c>
      <c r="E46" s="75"/>
      <c r="F46" s="79">
        <f t="shared" si="2"/>
        <v>210611</v>
      </c>
      <c r="G46" s="37" t="s">
        <v>35</v>
      </c>
      <c r="H46" s="44"/>
      <c r="I46" s="45"/>
      <c r="J46" s="60"/>
    </row>
    <row r="47" spans="1:10" x14ac:dyDescent="0.25">
      <c r="A47" s="15" t="s">
        <v>101</v>
      </c>
      <c r="B47" s="74">
        <v>80000</v>
      </c>
      <c r="C47" s="75"/>
      <c r="D47" s="75">
        <f t="shared" ref="D47:D49" si="6">B47-C47-E47</f>
        <v>80000</v>
      </c>
      <c r="E47" s="75"/>
      <c r="F47" s="79">
        <f t="shared" si="2"/>
        <v>80000</v>
      </c>
      <c r="H47" s="44"/>
      <c r="I47" s="45"/>
      <c r="J47" s="60"/>
    </row>
    <row r="48" spans="1:10" ht="30" x14ac:dyDescent="0.25">
      <c r="A48" s="121" t="s">
        <v>102</v>
      </c>
      <c r="B48" s="74">
        <v>5916</v>
      </c>
      <c r="C48" s="75"/>
      <c r="D48" s="75">
        <f t="shared" si="6"/>
        <v>5916</v>
      </c>
      <c r="E48" s="75"/>
      <c r="F48" s="79">
        <f t="shared" si="2"/>
        <v>5916</v>
      </c>
      <c r="H48" s="44"/>
      <c r="I48" s="45"/>
      <c r="J48" s="60"/>
    </row>
    <row r="49" spans="1:11" x14ac:dyDescent="0.25">
      <c r="A49" s="15" t="s">
        <v>92</v>
      </c>
      <c r="B49" s="74">
        <v>4000</v>
      </c>
      <c r="C49" s="75"/>
      <c r="D49" s="75">
        <f t="shared" si="6"/>
        <v>4000</v>
      </c>
      <c r="E49" s="75"/>
      <c r="F49" s="79">
        <f t="shared" si="2"/>
        <v>4000</v>
      </c>
      <c r="H49" s="44"/>
      <c r="I49" s="45"/>
      <c r="J49" s="60"/>
    </row>
    <row r="50" spans="1:11" hidden="1" x14ac:dyDescent="0.25">
      <c r="A50" s="15"/>
      <c r="B50" s="74"/>
      <c r="C50" s="75"/>
      <c r="D50" s="75">
        <f>B50-C50-E50</f>
        <v>0</v>
      </c>
      <c r="E50" s="75"/>
      <c r="F50" s="79"/>
      <c r="H50" s="44"/>
      <c r="I50" s="45"/>
      <c r="J50" s="60"/>
    </row>
    <row r="51" spans="1:11" ht="17.25" customHeight="1" x14ac:dyDescent="0.25">
      <c r="A51" s="15" t="s">
        <v>50</v>
      </c>
      <c r="B51" s="74">
        <f>20000*1.13+13000*1.27</f>
        <v>39110</v>
      </c>
      <c r="C51" s="75"/>
      <c r="D51" s="75">
        <f>B51-C51-E51</f>
        <v>39110</v>
      </c>
      <c r="E51" s="75"/>
      <c r="F51" s="79">
        <f t="shared" si="2"/>
        <v>39110</v>
      </c>
      <c r="G51" s="37" t="s">
        <v>36</v>
      </c>
      <c r="H51" s="44"/>
      <c r="I51" s="45"/>
      <c r="J51" s="60"/>
    </row>
    <row r="52" spans="1:11" hidden="1" x14ac:dyDescent="0.25">
      <c r="A52" s="15" t="s">
        <v>51</v>
      </c>
      <c r="B52" s="74"/>
      <c r="C52" s="13"/>
      <c r="D52" s="13">
        <f>B52-C52-E52</f>
        <v>0</v>
      </c>
      <c r="E52" s="13"/>
      <c r="F52" s="14">
        <f t="shared" si="2"/>
        <v>0</v>
      </c>
      <c r="G52" s="37" t="s">
        <v>37</v>
      </c>
      <c r="H52" s="44"/>
      <c r="I52" s="45"/>
      <c r="J52" s="60"/>
    </row>
    <row r="53" spans="1:11" s="16" customFormat="1" ht="26.1" customHeight="1" x14ac:dyDescent="0.25">
      <c r="A53" s="23" t="s">
        <v>4</v>
      </c>
      <c r="B53" s="30">
        <f>SUM(B54:B59)</f>
        <v>676055.1</v>
      </c>
      <c r="C53" s="24">
        <f>SUM(C54:C59)</f>
        <v>0</v>
      </c>
      <c r="D53" s="24">
        <f>SUM(D54:D59)</f>
        <v>676055.1</v>
      </c>
      <c r="E53" s="24">
        <f>SUM(E54:E59)</f>
        <v>0</v>
      </c>
      <c r="F53" s="31">
        <f>SUM(F54:F59)</f>
        <v>676055.1</v>
      </c>
      <c r="G53" s="38">
        <v>5</v>
      </c>
      <c r="H53" s="67"/>
      <c r="I53" s="68"/>
      <c r="J53" s="63"/>
    </row>
    <row r="54" spans="1:11" x14ac:dyDescent="0.25">
      <c r="A54" s="15" t="s">
        <v>17</v>
      </c>
      <c r="B54" s="74">
        <f>73324+421617+42559</f>
        <v>537500</v>
      </c>
      <c r="C54" s="75"/>
      <c r="D54" s="75">
        <f t="shared" ref="D54:D59" si="7">B54-C54-E54</f>
        <v>537500</v>
      </c>
      <c r="E54" s="75"/>
      <c r="F54" s="79">
        <f t="shared" si="2"/>
        <v>537500</v>
      </c>
      <c r="G54" s="37" t="s">
        <v>33</v>
      </c>
      <c r="H54" s="44"/>
      <c r="I54" s="45"/>
      <c r="J54" s="60"/>
    </row>
    <row r="55" spans="1:11" ht="32.25" customHeight="1" x14ac:dyDescent="0.25">
      <c r="A55" s="15" t="s">
        <v>77</v>
      </c>
      <c r="B55" s="74">
        <f>55130*1.27</f>
        <v>70015.100000000006</v>
      </c>
      <c r="C55" s="75"/>
      <c r="D55" s="75">
        <f t="shared" si="7"/>
        <v>70015.100000000006</v>
      </c>
      <c r="E55" s="75"/>
      <c r="F55" s="79">
        <f t="shared" si="2"/>
        <v>70015.100000000006</v>
      </c>
      <c r="G55" s="37" t="s">
        <v>34</v>
      </c>
      <c r="H55" s="44"/>
      <c r="I55" s="45"/>
      <c r="J55" s="60">
        <v>3000</v>
      </c>
    </row>
    <row r="56" spans="1:11" x14ac:dyDescent="0.25">
      <c r="A56" s="81" t="s">
        <v>52</v>
      </c>
      <c r="B56" s="74">
        <v>5539</v>
      </c>
      <c r="C56" s="75"/>
      <c r="D56" s="75">
        <f t="shared" si="7"/>
        <v>5539</v>
      </c>
      <c r="E56" s="75"/>
      <c r="F56" s="79">
        <f t="shared" si="2"/>
        <v>5539</v>
      </c>
      <c r="G56" s="37" t="s">
        <v>36</v>
      </c>
      <c r="H56" s="44"/>
      <c r="I56" s="45"/>
      <c r="J56" s="60"/>
    </row>
    <row r="57" spans="1:11" x14ac:dyDescent="0.25">
      <c r="A57" s="15" t="s">
        <v>100</v>
      </c>
      <c r="B57" s="74">
        <v>15000</v>
      </c>
      <c r="C57" s="75"/>
      <c r="D57" s="75">
        <f t="shared" si="7"/>
        <v>15000</v>
      </c>
      <c r="E57" s="75"/>
      <c r="F57" s="79">
        <f t="shared" si="2"/>
        <v>15000</v>
      </c>
      <c r="H57" s="44"/>
      <c r="I57" s="45"/>
      <c r="J57" s="60"/>
    </row>
    <row r="58" spans="1:11" ht="16.5" customHeight="1" x14ac:dyDescent="0.25">
      <c r="A58" s="15" t="s">
        <v>59</v>
      </c>
      <c r="B58" s="74">
        <v>24626</v>
      </c>
      <c r="C58" s="75"/>
      <c r="D58" s="75">
        <f t="shared" si="7"/>
        <v>24626</v>
      </c>
      <c r="E58" s="75"/>
      <c r="F58" s="79">
        <f t="shared" si="2"/>
        <v>24626</v>
      </c>
      <c r="G58" s="37" t="s">
        <v>38</v>
      </c>
      <c r="H58" s="44"/>
      <c r="I58" s="45"/>
      <c r="J58" s="60"/>
    </row>
    <row r="59" spans="1:11" ht="30" x14ac:dyDescent="0.25">
      <c r="A59" s="102" t="s">
        <v>107</v>
      </c>
      <c r="B59" s="76">
        <f>6000+565+2667+13000+1143</f>
        <v>23375</v>
      </c>
      <c r="C59" s="77"/>
      <c r="D59" s="77">
        <f t="shared" si="7"/>
        <v>23375</v>
      </c>
      <c r="E59" s="77"/>
      <c r="F59" s="80">
        <f t="shared" si="2"/>
        <v>23375</v>
      </c>
      <c r="G59" s="37" t="s">
        <v>39</v>
      </c>
      <c r="H59" s="44"/>
      <c r="I59" s="45"/>
      <c r="J59" s="60"/>
    </row>
    <row r="60" spans="1:11" s="16" customFormat="1" ht="26.1" customHeight="1" x14ac:dyDescent="0.25">
      <c r="A60" s="23" t="s">
        <v>1</v>
      </c>
      <c r="B60" s="30">
        <f>SUM(B61:B71)</f>
        <v>12750730</v>
      </c>
      <c r="C60" s="24">
        <f>SUM(C61:C71)</f>
        <v>1776237</v>
      </c>
      <c r="D60" s="24">
        <f>SUM(D61:D71)</f>
        <v>10788730</v>
      </c>
      <c r="E60" s="24">
        <f>SUM(E61:E71)</f>
        <v>185763</v>
      </c>
      <c r="F60" s="31">
        <f>SUM(F61:F71)</f>
        <v>12750730</v>
      </c>
      <c r="G60" s="38">
        <v>6</v>
      </c>
      <c r="H60" s="67"/>
      <c r="I60" s="68"/>
      <c r="J60" s="63"/>
    </row>
    <row r="61" spans="1:11" ht="30" x14ac:dyDescent="0.25">
      <c r="A61" s="15" t="s">
        <v>65</v>
      </c>
      <c r="B61" s="76">
        <v>2650000</v>
      </c>
      <c r="C61" s="77"/>
      <c r="D61" s="77">
        <f t="shared" ref="D61:D70" si="8">B61-C61-E61</f>
        <v>2464237</v>
      </c>
      <c r="E61" s="77">
        <v>185763</v>
      </c>
      <c r="F61" s="80">
        <f t="shared" si="2"/>
        <v>2650000</v>
      </c>
      <c r="G61" s="37" t="s">
        <v>33</v>
      </c>
      <c r="H61" s="44"/>
      <c r="I61" s="45"/>
      <c r="J61" s="60"/>
    </row>
    <row r="62" spans="1:11" x14ac:dyDescent="0.25">
      <c r="A62" s="81" t="s">
        <v>53</v>
      </c>
      <c r="B62" s="74">
        <f>1658833+117404</f>
        <v>1776237</v>
      </c>
      <c r="C62" s="75">
        <v>1776237</v>
      </c>
      <c r="D62" s="97">
        <f t="shared" si="8"/>
        <v>0</v>
      </c>
      <c r="E62" s="75"/>
      <c r="F62" s="80">
        <f t="shared" si="2"/>
        <v>1776237</v>
      </c>
      <c r="G62" s="37" t="s">
        <v>34</v>
      </c>
      <c r="H62" s="44"/>
      <c r="I62" s="45"/>
      <c r="J62" s="60"/>
    </row>
    <row r="63" spans="1:11" x14ac:dyDescent="0.25">
      <c r="A63" s="15" t="s">
        <v>74</v>
      </c>
      <c r="B63" s="74">
        <v>798798</v>
      </c>
      <c r="C63" s="75"/>
      <c r="D63" s="97">
        <f t="shared" si="8"/>
        <v>798798</v>
      </c>
      <c r="E63" s="75"/>
      <c r="F63" s="80">
        <f t="shared" si="2"/>
        <v>798798</v>
      </c>
      <c r="G63" s="37" t="s">
        <v>35</v>
      </c>
      <c r="H63" s="44"/>
      <c r="I63" s="45"/>
      <c r="J63" s="60">
        <v>20470</v>
      </c>
      <c r="K63" s="83"/>
    </row>
    <row r="64" spans="1:11" x14ac:dyDescent="0.25">
      <c r="A64" s="15" t="s">
        <v>86</v>
      </c>
      <c r="B64" s="74">
        <v>25000</v>
      </c>
      <c r="C64" s="75"/>
      <c r="D64" s="97">
        <f t="shared" si="8"/>
        <v>25000</v>
      </c>
      <c r="E64" s="75"/>
      <c r="F64" s="80">
        <f t="shared" si="2"/>
        <v>25000</v>
      </c>
      <c r="H64" s="44"/>
      <c r="I64" s="45"/>
      <c r="J64" s="60"/>
      <c r="K64" s="83"/>
    </row>
    <row r="65" spans="1:11" x14ac:dyDescent="0.25">
      <c r="A65" s="81" t="s">
        <v>54</v>
      </c>
      <c r="B65" s="74">
        <f>659553-367740+5527106+1041432</f>
        <v>6860351</v>
      </c>
      <c r="C65" s="75"/>
      <c r="D65" s="97">
        <f t="shared" si="8"/>
        <v>6860351</v>
      </c>
      <c r="E65" s="75"/>
      <c r="F65" s="80">
        <f t="shared" si="2"/>
        <v>6860351</v>
      </c>
      <c r="G65" s="37" t="s">
        <v>36</v>
      </c>
      <c r="H65" s="44"/>
      <c r="I65" s="45"/>
      <c r="J65" s="60"/>
    </row>
    <row r="66" spans="1:11" x14ac:dyDescent="0.25">
      <c r="A66" s="15" t="s">
        <v>55</v>
      </c>
      <c r="B66" s="74">
        <f>118168-19508</f>
        <v>98660</v>
      </c>
      <c r="C66" s="75"/>
      <c r="D66" s="97">
        <f t="shared" si="8"/>
        <v>98660</v>
      </c>
      <c r="E66" s="75"/>
      <c r="F66" s="80">
        <f t="shared" si="2"/>
        <v>98660</v>
      </c>
      <c r="G66" s="37" t="s">
        <v>37</v>
      </c>
      <c r="H66" s="44"/>
      <c r="I66" s="45"/>
      <c r="J66" s="60"/>
    </row>
    <row r="67" spans="1:11" x14ac:dyDescent="0.25">
      <c r="A67" s="15" t="s">
        <v>69</v>
      </c>
      <c r="B67" s="74">
        <v>19508</v>
      </c>
      <c r="C67" s="75"/>
      <c r="D67" s="97">
        <f t="shared" si="8"/>
        <v>19508</v>
      </c>
      <c r="E67" s="75"/>
      <c r="F67" s="80">
        <f t="shared" si="2"/>
        <v>19508</v>
      </c>
      <c r="H67" s="44"/>
      <c r="I67" s="45"/>
      <c r="J67" s="60"/>
    </row>
    <row r="68" spans="1:11" hidden="1" x14ac:dyDescent="0.25">
      <c r="A68" s="15"/>
      <c r="B68" s="74"/>
      <c r="C68" s="75"/>
      <c r="D68" s="97">
        <f t="shared" si="8"/>
        <v>0</v>
      </c>
      <c r="E68" s="75"/>
      <c r="F68" s="80">
        <f t="shared" si="2"/>
        <v>0</v>
      </c>
      <c r="H68" s="44"/>
      <c r="I68" s="45"/>
      <c r="J68" s="60"/>
    </row>
    <row r="69" spans="1:11" hidden="1" x14ac:dyDescent="0.25">
      <c r="A69" s="15"/>
      <c r="B69" s="74"/>
      <c r="C69" s="75"/>
      <c r="D69" s="97">
        <f t="shared" si="8"/>
        <v>0</v>
      </c>
      <c r="E69" s="75"/>
      <c r="F69" s="80">
        <f t="shared" si="2"/>
        <v>0</v>
      </c>
      <c r="H69" s="44"/>
      <c r="I69" s="45"/>
      <c r="J69" s="60"/>
    </row>
    <row r="70" spans="1:11" x14ac:dyDescent="0.25">
      <c r="A70" s="15" t="s">
        <v>85</v>
      </c>
      <c r="B70" s="74">
        <v>287740</v>
      </c>
      <c r="C70" s="75"/>
      <c r="D70" s="97">
        <f t="shared" si="8"/>
        <v>287740</v>
      </c>
      <c r="E70" s="75"/>
      <c r="F70" s="80">
        <f t="shared" si="2"/>
        <v>287740</v>
      </c>
      <c r="H70" s="44"/>
      <c r="I70" s="45"/>
      <c r="J70" s="60"/>
    </row>
    <row r="71" spans="1:11" ht="16.5" thickBot="1" x14ac:dyDescent="0.3">
      <c r="A71" s="73" t="s">
        <v>56</v>
      </c>
      <c r="B71" s="98">
        <v>234436</v>
      </c>
      <c r="C71" s="99"/>
      <c r="D71" s="99">
        <f>B71-C71-E71</f>
        <v>234436</v>
      </c>
      <c r="E71" s="99"/>
      <c r="F71" s="100">
        <f t="shared" si="2"/>
        <v>234436</v>
      </c>
      <c r="G71" s="37" t="s">
        <v>38</v>
      </c>
      <c r="H71" s="44"/>
      <c r="I71" s="45"/>
      <c r="J71" s="60"/>
    </row>
    <row r="72" spans="1:11" s="16" customFormat="1" ht="26.1" customHeight="1" x14ac:dyDescent="0.25">
      <c r="A72" s="23" t="s">
        <v>25</v>
      </c>
      <c r="B72" s="30">
        <f>SUM(B73:B78)</f>
        <v>3558619</v>
      </c>
      <c r="C72" s="24">
        <f>SUM(C73:C78)</f>
        <v>0</v>
      </c>
      <c r="D72" s="24">
        <f>SUM(D73:D78)</f>
        <v>3249342</v>
      </c>
      <c r="E72" s="24">
        <f>SUM(E73:E78)</f>
        <v>309277</v>
      </c>
      <c r="F72" s="31">
        <f>SUM(F73:F78)</f>
        <v>3558619</v>
      </c>
      <c r="G72" s="38">
        <v>7</v>
      </c>
      <c r="H72" s="67"/>
      <c r="I72" s="68"/>
      <c r="J72" s="63"/>
    </row>
    <row r="73" spans="1:11" x14ac:dyDescent="0.25">
      <c r="A73" s="15" t="s">
        <v>66</v>
      </c>
      <c r="B73" s="74">
        <v>3229050</v>
      </c>
      <c r="C73" s="75"/>
      <c r="D73" s="75">
        <f>B73-C73-E73</f>
        <v>2919773</v>
      </c>
      <c r="E73" s="75">
        <v>309277</v>
      </c>
      <c r="F73" s="79">
        <f t="shared" ref="F73:F78" si="9">SUM(C73:E73)</f>
        <v>3229050</v>
      </c>
      <c r="G73" s="37" t="s">
        <v>33</v>
      </c>
      <c r="H73" s="44"/>
      <c r="I73" s="45"/>
      <c r="J73" s="60"/>
    </row>
    <row r="74" spans="1:11" ht="30" x14ac:dyDescent="0.25">
      <c r="A74" s="15" t="s">
        <v>105</v>
      </c>
      <c r="B74" s="76">
        <v>198355</v>
      </c>
      <c r="C74" s="77"/>
      <c r="D74" s="75">
        <f t="shared" ref="D74:D76" si="10">B74-C74-E74</f>
        <v>198355</v>
      </c>
      <c r="E74" s="77"/>
      <c r="F74" s="80">
        <f t="shared" si="9"/>
        <v>198355</v>
      </c>
      <c r="G74" s="37" t="s">
        <v>35</v>
      </c>
      <c r="H74" s="44"/>
      <c r="I74" s="45"/>
      <c r="J74" s="60"/>
    </row>
    <row r="75" spans="1:11" ht="30" x14ac:dyDescent="0.25">
      <c r="A75" s="15" t="s">
        <v>104</v>
      </c>
      <c r="B75" s="76">
        <v>131214</v>
      </c>
      <c r="C75" s="77"/>
      <c r="D75" s="75">
        <f t="shared" si="10"/>
        <v>131214</v>
      </c>
      <c r="E75" s="77"/>
      <c r="F75" s="80">
        <f t="shared" si="9"/>
        <v>131214</v>
      </c>
      <c r="H75" s="44"/>
      <c r="I75" s="45"/>
      <c r="J75" s="60"/>
    </row>
    <row r="76" spans="1:11" hidden="1" x14ac:dyDescent="0.25">
      <c r="A76" s="15"/>
      <c r="B76" s="76"/>
      <c r="C76" s="77"/>
      <c r="D76" s="75">
        <f t="shared" si="10"/>
        <v>0</v>
      </c>
      <c r="E76" s="77"/>
      <c r="F76" s="80">
        <f t="shared" si="9"/>
        <v>0</v>
      </c>
      <c r="H76" s="44"/>
      <c r="I76" s="45"/>
      <c r="J76" s="60"/>
    </row>
    <row r="77" spans="1:11" hidden="1" x14ac:dyDescent="0.25">
      <c r="A77" s="15"/>
      <c r="B77" s="76"/>
      <c r="C77" s="77">
        <f>+B77</f>
        <v>0</v>
      </c>
      <c r="D77" s="77"/>
      <c r="E77" s="77"/>
      <c r="F77" s="80">
        <f t="shared" si="9"/>
        <v>0</v>
      </c>
      <c r="H77" s="44"/>
      <c r="I77" s="45"/>
      <c r="J77" s="60"/>
    </row>
    <row r="78" spans="1:11" ht="48" hidden="1" customHeight="1" x14ac:dyDescent="0.25">
      <c r="A78" s="15"/>
      <c r="B78" s="74"/>
      <c r="C78" s="75"/>
      <c r="D78" s="75"/>
      <c r="E78" s="75"/>
      <c r="F78" s="79">
        <f t="shared" si="9"/>
        <v>0</v>
      </c>
      <c r="H78" s="44"/>
      <c r="I78" s="45"/>
      <c r="J78" s="60"/>
    </row>
    <row r="79" spans="1:11" s="16" customFormat="1" ht="26.1" customHeight="1" x14ac:dyDescent="0.25">
      <c r="A79" s="23" t="s">
        <v>5</v>
      </c>
      <c r="B79" s="30">
        <f>SUM(B80:B87)</f>
        <v>2155705.7199999997</v>
      </c>
      <c r="C79" s="91">
        <f t="shared" ref="C79:F79" si="11">SUM(C80:C87)</f>
        <v>15000</v>
      </c>
      <c r="D79" s="24">
        <f t="shared" si="11"/>
        <v>2140705.7199999997</v>
      </c>
      <c r="E79" s="24">
        <f t="shared" si="11"/>
        <v>0</v>
      </c>
      <c r="F79" s="31">
        <f t="shared" si="11"/>
        <v>2155705.7199999997</v>
      </c>
      <c r="G79" s="41">
        <v>8</v>
      </c>
      <c r="H79" s="51"/>
      <c r="I79" s="52"/>
      <c r="J79" s="63"/>
      <c r="K79" s="90"/>
    </row>
    <row r="80" spans="1:11" x14ac:dyDescent="0.25">
      <c r="A80" s="15" t="s">
        <v>45</v>
      </c>
      <c r="B80" s="74">
        <f>990761+(20336*1.27)+23622</f>
        <v>1040209.72</v>
      </c>
      <c r="C80" s="75"/>
      <c r="D80" s="75">
        <f>B80-C80-E80</f>
        <v>1040209.72</v>
      </c>
      <c r="E80" s="75"/>
      <c r="F80" s="79">
        <f t="shared" ref="F80:F90" si="12">SUM(C80:E80)</f>
        <v>1040209.72</v>
      </c>
      <c r="G80" s="40" t="s">
        <v>33</v>
      </c>
      <c r="H80" s="46"/>
      <c r="I80" s="47"/>
      <c r="J80" s="60"/>
      <c r="K80" s="83"/>
    </row>
    <row r="81" spans="1:10" x14ac:dyDescent="0.25">
      <c r="A81" s="15" t="s">
        <v>32</v>
      </c>
      <c r="B81" s="74">
        <v>912214</v>
      </c>
      <c r="C81" s="75">
        <v>15000</v>
      </c>
      <c r="D81" s="75">
        <f t="shared" ref="D81:D86" si="13">B81-C81-E81</f>
        <v>897214</v>
      </c>
      <c r="E81" s="75">
        <v>0</v>
      </c>
      <c r="F81" s="79">
        <f t="shared" si="12"/>
        <v>912214</v>
      </c>
      <c r="G81" s="40"/>
      <c r="H81" s="46">
        <v>127</v>
      </c>
      <c r="I81" s="13">
        <v>212018</v>
      </c>
      <c r="J81" s="60"/>
    </row>
    <row r="82" spans="1:10" x14ac:dyDescent="0.25">
      <c r="A82" s="15" t="s">
        <v>88</v>
      </c>
      <c r="B82" s="74">
        <v>20000</v>
      </c>
      <c r="C82" s="75"/>
      <c r="D82" s="75">
        <f t="shared" si="13"/>
        <v>20000</v>
      </c>
      <c r="E82" s="75"/>
      <c r="F82" s="79">
        <f t="shared" si="12"/>
        <v>20000</v>
      </c>
      <c r="G82" s="40"/>
      <c r="H82" s="46"/>
      <c r="I82" s="13"/>
      <c r="J82" s="60"/>
    </row>
    <row r="83" spans="1:10" x14ac:dyDescent="0.25">
      <c r="A83" s="15" t="s">
        <v>91</v>
      </c>
      <c r="B83" s="74">
        <v>118905</v>
      </c>
      <c r="C83" s="75"/>
      <c r="D83" s="75">
        <f t="shared" si="13"/>
        <v>118905</v>
      </c>
      <c r="E83" s="75"/>
      <c r="F83" s="79">
        <f t="shared" si="12"/>
        <v>118905</v>
      </c>
      <c r="G83" s="40" t="s">
        <v>34</v>
      </c>
      <c r="H83" s="46"/>
      <c r="I83" s="47"/>
      <c r="J83" s="60"/>
    </row>
    <row r="84" spans="1:10" x14ac:dyDescent="0.25">
      <c r="A84" s="15" t="s">
        <v>64</v>
      </c>
      <c r="B84" s="74">
        <f>163282-118905-29380</f>
        <v>14997</v>
      </c>
      <c r="C84" s="75"/>
      <c r="D84" s="75">
        <f t="shared" si="13"/>
        <v>14997</v>
      </c>
      <c r="E84" s="75"/>
      <c r="F84" s="79">
        <f t="shared" si="12"/>
        <v>14997</v>
      </c>
      <c r="G84" s="40" t="s">
        <v>35</v>
      </c>
      <c r="H84" s="46"/>
      <c r="I84" s="47"/>
      <c r="J84" s="60"/>
    </row>
    <row r="85" spans="1:10" ht="30" x14ac:dyDescent="0.25">
      <c r="A85" s="15" t="s">
        <v>99</v>
      </c>
      <c r="B85" s="74">
        <v>10000</v>
      </c>
      <c r="C85" s="75"/>
      <c r="D85" s="75">
        <f t="shared" si="13"/>
        <v>10000</v>
      </c>
      <c r="E85" s="75"/>
      <c r="F85" s="79">
        <f t="shared" si="12"/>
        <v>10000</v>
      </c>
      <c r="G85" s="40"/>
      <c r="H85" s="46"/>
      <c r="I85" s="47"/>
      <c r="J85" s="60"/>
    </row>
    <row r="86" spans="1:10" x14ac:dyDescent="0.25">
      <c r="A86" s="15" t="s">
        <v>98</v>
      </c>
      <c r="B86" s="74">
        <v>10000</v>
      </c>
      <c r="C86" s="75"/>
      <c r="D86" s="75">
        <f t="shared" si="13"/>
        <v>10000</v>
      </c>
      <c r="E86" s="75"/>
      <c r="F86" s="79">
        <f t="shared" si="12"/>
        <v>10000</v>
      </c>
      <c r="G86" s="40"/>
      <c r="H86" s="46"/>
      <c r="I86" s="47"/>
      <c r="J86" s="60"/>
    </row>
    <row r="87" spans="1:10" ht="30" x14ac:dyDescent="0.25">
      <c r="A87" s="15" t="s">
        <v>78</v>
      </c>
      <c r="B87" s="74">
        <v>29380</v>
      </c>
      <c r="C87" s="75"/>
      <c r="D87" s="75">
        <f>B87-C87-E87</f>
        <v>29380</v>
      </c>
      <c r="E87" s="75"/>
      <c r="F87" s="79">
        <f t="shared" si="12"/>
        <v>29380</v>
      </c>
      <c r="G87" s="40"/>
      <c r="H87" s="46"/>
      <c r="I87" s="47"/>
      <c r="J87" s="60"/>
    </row>
    <row r="88" spans="1:10" s="16" customFormat="1" ht="26.1" customHeight="1" x14ac:dyDescent="0.25">
      <c r="A88" s="23" t="s">
        <v>26</v>
      </c>
      <c r="B88" s="30">
        <f>SUM(B89:B90)</f>
        <v>23200</v>
      </c>
      <c r="C88" s="24">
        <f>SUM(C89:C90)</f>
        <v>0</v>
      </c>
      <c r="D88" s="24">
        <f>SUM(D89:D90)</f>
        <v>23200</v>
      </c>
      <c r="E88" s="24">
        <f>SUM(E89:E90)</f>
        <v>0</v>
      </c>
      <c r="F88" s="31">
        <f>SUM(F89:F90)</f>
        <v>23200</v>
      </c>
      <c r="G88" s="38">
        <v>10</v>
      </c>
      <c r="H88" s="67"/>
      <c r="I88" s="68"/>
      <c r="J88" s="63"/>
    </row>
    <row r="89" spans="1:10" x14ac:dyDescent="0.25">
      <c r="A89" s="15" t="s">
        <v>20</v>
      </c>
      <c r="B89" s="74">
        <v>19200</v>
      </c>
      <c r="C89" s="75"/>
      <c r="D89" s="75">
        <f>B89-C89-E89</f>
        <v>19200</v>
      </c>
      <c r="E89" s="75"/>
      <c r="F89" s="79">
        <f t="shared" si="12"/>
        <v>19200</v>
      </c>
      <c r="G89" s="37" t="s">
        <v>33</v>
      </c>
      <c r="H89" s="44"/>
      <c r="I89" s="45"/>
      <c r="J89" s="60"/>
    </row>
    <row r="90" spans="1:10" x14ac:dyDescent="0.25">
      <c r="A90" s="15" t="s">
        <v>83</v>
      </c>
      <c r="B90" s="74">
        <v>4000</v>
      </c>
      <c r="C90" s="75"/>
      <c r="D90" s="75">
        <f>B90-C90-E90</f>
        <v>4000</v>
      </c>
      <c r="E90" s="75"/>
      <c r="F90" s="79">
        <f t="shared" si="12"/>
        <v>4000</v>
      </c>
      <c r="H90" s="44"/>
      <c r="I90" s="45"/>
      <c r="J90" s="60"/>
    </row>
    <row r="91" spans="1:10" s="16" customFormat="1" ht="26.1" customHeight="1" x14ac:dyDescent="0.25">
      <c r="A91" s="23" t="s">
        <v>14</v>
      </c>
      <c r="B91" s="30">
        <f t="shared" ref="B91:F91" si="14">SUM(B92:B96)</f>
        <v>6225800</v>
      </c>
      <c r="C91" s="24">
        <f t="shared" si="14"/>
        <v>11000</v>
      </c>
      <c r="D91" s="24">
        <f t="shared" si="14"/>
        <v>5152303</v>
      </c>
      <c r="E91" s="24">
        <f t="shared" si="14"/>
        <v>1062497</v>
      </c>
      <c r="F91" s="31">
        <f t="shared" si="14"/>
        <v>6225800</v>
      </c>
      <c r="G91" s="38">
        <v>11</v>
      </c>
      <c r="H91" s="67"/>
      <c r="I91" s="68"/>
      <c r="J91" s="63"/>
    </row>
    <row r="92" spans="1:10" x14ac:dyDescent="0.25">
      <c r="A92" s="15" t="s">
        <v>27</v>
      </c>
      <c r="B92" s="74">
        <f>7954962-2579569</f>
        <v>5375393</v>
      </c>
      <c r="C92" s="75">
        <f>1138798-1127798</f>
        <v>11000</v>
      </c>
      <c r="D92" s="75">
        <f>+B92-C92-E92</f>
        <v>4301896</v>
      </c>
      <c r="E92" s="75">
        <v>1062497</v>
      </c>
      <c r="F92" s="79">
        <f t="shared" ref="F92:F99" si="15">SUM(C92:E92)</f>
        <v>5375393</v>
      </c>
      <c r="G92" s="40" t="s">
        <v>34</v>
      </c>
      <c r="H92" s="46">
        <f>230669-229175</f>
        <v>1494</v>
      </c>
      <c r="I92" s="13">
        <f>1405694-41106</f>
        <v>1364588</v>
      </c>
      <c r="J92" s="60">
        <v>7912</v>
      </c>
    </row>
    <row r="93" spans="1:10" ht="30" x14ac:dyDescent="0.25">
      <c r="A93" s="15" t="s">
        <v>22</v>
      </c>
      <c r="B93" s="76">
        <v>498927</v>
      </c>
      <c r="C93" s="77"/>
      <c r="D93" s="75">
        <f t="shared" ref="D93:D96" si="16">+B93-C93-E93</f>
        <v>498927</v>
      </c>
      <c r="E93" s="77"/>
      <c r="F93" s="80">
        <f t="shared" si="15"/>
        <v>498927</v>
      </c>
      <c r="G93" s="40" t="s">
        <v>35</v>
      </c>
      <c r="H93" s="46"/>
      <c r="I93" s="47"/>
      <c r="J93" s="60"/>
    </row>
    <row r="94" spans="1:10" x14ac:dyDescent="0.25">
      <c r="A94" s="15" t="s">
        <v>57</v>
      </c>
      <c r="B94" s="74">
        <v>2200</v>
      </c>
      <c r="C94" s="75"/>
      <c r="D94" s="75">
        <f t="shared" si="16"/>
        <v>2200</v>
      </c>
      <c r="E94" s="75"/>
      <c r="F94" s="79">
        <f t="shared" si="15"/>
        <v>2200</v>
      </c>
      <c r="G94" s="40" t="s">
        <v>36</v>
      </c>
      <c r="H94" s="46"/>
      <c r="I94" s="47"/>
      <c r="J94" s="60"/>
    </row>
    <row r="95" spans="1:10" x14ac:dyDescent="0.25">
      <c r="A95" s="121" t="s">
        <v>103</v>
      </c>
      <c r="B95" s="74">
        <v>300000</v>
      </c>
      <c r="C95" s="75"/>
      <c r="D95" s="75">
        <f t="shared" si="16"/>
        <v>300000</v>
      </c>
      <c r="E95" s="75"/>
      <c r="F95" s="79">
        <f t="shared" si="15"/>
        <v>300000</v>
      </c>
      <c r="G95" s="40"/>
      <c r="H95" s="46"/>
      <c r="I95" s="47"/>
      <c r="J95" s="60"/>
    </row>
    <row r="96" spans="1:10" x14ac:dyDescent="0.25">
      <c r="A96" s="15" t="s">
        <v>58</v>
      </c>
      <c r="B96" s="74">
        <f>46539+2741</f>
        <v>49280</v>
      </c>
      <c r="C96" s="75"/>
      <c r="D96" s="75">
        <f t="shared" si="16"/>
        <v>49280</v>
      </c>
      <c r="E96" s="75"/>
      <c r="F96" s="79">
        <f>SUM(C96:E96)</f>
        <v>49280</v>
      </c>
      <c r="G96" s="37" t="s">
        <v>37</v>
      </c>
      <c r="H96" s="44"/>
      <c r="I96" s="45"/>
      <c r="J96" s="60"/>
    </row>
    <row r="97" spans="1:10" s="16" customFormat="1" ht="26.1" customHeight="1" x14ac:dyDescent="0.25">
      <c r="A97" s="23" t="s">
        <v>28</v>
      </c>
      <c r="B97" s="30">
        <f>SUM(B98:B115)</f>
        <v>3857375</v>
      </c>
      <c r="C97" s="24">
        <f>SUM(C98:C115)</f>
        <v>0</v>
      </c>
      <c r="D97" s="24">
        <f>SUM(D98:D115)</f>
        <v>3857375</v>
      </c>
      <c r="E97" s="24">
        <f>SUM(E98:E115)</f>
        <v>0</v>
      </c>
      <c r="F97" s="31">
        <f>SUM(F98:F115)</f>
        <v>3857375</v>
      </c>
      <c r="G97" s="38">
        <v>12</v>
      </c>
      <c r="H97" s="67"/>
      <c r="I97" s="68"/>
      <c r="J97" s="63"/>
    </row>
    <row r="98" spans="1:10" x14ac:dyDescent="0.25">
      <c r="A98" s="15" t="s">
        <v>18</v>
      </c>
      <c r="B98" s="74">
        <v>360178</v>
      </c>
      <c r="C98" s="75"/>
      <c r="D98" s="75">
        <f>B98-C98-E98</f>
        <v>360178</v>
      </c>
      <c r="E98" s="75"/>
      <c r="F98" s="79">
        <f t="shared" si="15"/>
        <v>360178</v>
      </c>
      <c r="G98" s="37" t="s">
        <v>33</v>
      </c>
      <c r="H98" s="44"/>
      <c r="I98" s="45"/>
      <c r="J98" s="60"/>
    </row>
    <row r="99" spans="1:10" ht="30" x14ac:dyDescent="0.25">
      <c r="A99" s="15" t="s">
        <v>106</v>
      </c>
      <c r="B99" s="74">
        <v>2627104</v>
      </c>
      <c r="C99" s="75"/>
      <c r="D99" s="75">
        <f>B99-C99-E99</f>
        <v>2627104</v>
      </c>
      <c r="E99" s="75"/>
      <c r="F99" s="79">
        <f t="shared" si="15"/>
        <v>2627104</v>
      </c>
      <c r="H99" s="44"/>
      <c r="I99" s="45"/>
      <c r="J99" s="60"/>
    </row>
    <row r="100" spans="1:10" x14ac:dyDescent="0.25">
      <c r="A100" s="81" t="s">
        <v>19</v>
      </c>
      <c r="B100" s="74">
        <f>19210+3000+55709</f>
        <v>77919</v>
      </c>
      <c r="C100" s="75"/>
      <c r="D100" s="75">
        <f t="shared" ref="D100:D113" si="17">B100-C100-E100</f>
        <v>77919</v>
      </c>
      <c r="E100" s="75"/>
      <c r="F100" s="79">
        <f>SUM(C100:E100)</f>
        <v>77919</v>
      </c>
      <c r="G100" s="40" t="s">
        <v>36</v>
      </c>
      <c r="H100" s="46"/>
      <c r="I100" s="47"/>
      <c r="J100" s="60"/>
    </row>
    <row r="101" spans="1:10" ht="30" x14ac:dyDescent="0.25">
      <c r="A101" s="81" t="s">
        <v>21</v>
      </c>
      <c r="B101" s="76">
        <v>117092</v>
      </c>
      <c r="C101" s="77"/>
      <c r="D101" s="75">
        <f t="shared" si="17"/>
        <v>117092</v>
      </c>
      <c r="E101" s="77"/>
      <c r="F101" s="80">
        <f>SUM(C101:E101)</f>
        <v>117092</v>
      </c>
      <c r="G101" s="40" t="s">
        <v>37</v>
      </c>
      <c r="H101" s="46"/>
      <c r="I101" s="47"/>
      <c r="J101" s="60"/>
    </row>
    <row r="102" spans="1:10" ht="29.45" hidden="1" customHeight="1" x14ac:dyDescent="0.25">
      <c r="A102" s="15"/>
      <c r="B102" s="74"/>
      <c r="C102" s="75"/>
      <c r="D102" s="75">
        <f t="shared" si="17"/>
        <v>0</v>
      </c>
      <c r="E102" s="75"/>
      <c r="F102" s="79">
        <f>SUM(C102:E102)</f>
        <v>0</v>
      </c>
      <c r="G102" s="40" t="s">
        <v>39</v>
      </c>
      <c r="H102" s="46"/>
      <c r="I102" s="47"/>
      <c r="J102" s="60"/>
    </row>
    <row r="103" spans="1:10" x14ac:dyDescent="0.25">
      <c r="A103" s="81" t="s">
        <v>70</v>
      </c>
      <c r="B103" s="74">
        <v>30715</v>
      </c>
      <c r="C103" s="75"/>
      <c r="D103" s="75">
        <f t="shared" si="17"/>
        <v>30715</v>
      </c>
      <c r="E103" s="75"/>
      <c r="F103" s="79">
        <f t="shared" ref="F103:F115" si="18">SUM(C103:E103)</f>
        <v>30715</v>
      </c>
      <c r="G103" s="40"/>
      <c r="H103" s="46"/>
      <c r="I103" s="47"/>
      <c r="J103" s="60"/>
    </row>
    <row r="104" spans="1:10" hidden="1" x14ac:dyDescent="0.25">
      <c r="A104" s="81"/>
      <c r="B104" s="74"/>
      <c r="C104" s="75"/>
      <c r="D104" s="75">
        <f t="shared" si="17"/>
        <v>0</v>
      </c>
      <c r="E104" s="75"/>
      <c r="F104" s="79">
        <f t="shared" si="18"/>
        <v>0</v>
      </c>
      <c r="G104" s="40"/>
      <c r="H104" s="46"/>
      <c r="I104" s="47"/>
      <c r="J104" s="60"/>
    </row>
    <row r="105" spans="1:10" x14ac:dyDescent="0.25">
      <c r="A105" s="81" t="s">
        <v>84</v>
      </c>
      <c r="B105" s="74">
        <v>5000</v>
      </c>
      <c r="C105" s="75"/>
      <c r="D105" s="75">
        <f t="shared" si="17"/>
        <v>5000</v>
      </c>
      <c r="E105" s="75"/>
      <c r="F105" s="79">
        <f t="shared" si="18"/>
        <v>5000</v>
      </c>
      <c r="G105" s="40"/>
      <c r="H105" s="46"/>
      <c r="I105" s="47"/>
      <c r="J105" s="60"/>
    </row>
    <row r="106" spans="1:10" hidden="1" x14ac:dyDescent="0.25">
      <c r="A106" s="81"/>
      <c r="B106" s="74"/>
      <c r="C106" s="75"/>
      <c r="D106" s="75">
        <f t="shared" si="17"/>
        <v>0</v>
      </c>
      <c r="E106" s="75"/>
      <c r="F106" s="79"/>
      <c r="G106" s="40"/>
      <c r="H106" s="46"/>
      <c r="I106" s="47"/>
      <c r="J106" s="60"/>
    </row>
    <row r="107" spans="1:10" x14ac:dyDescent="0.25">
      <c r="A107" s="81" t="s">
        <v>71</v>
      </c>
      <c r="B107" s="74">
        <v>94367</v>
      </c>
      <c r="C107" s="75"/>
      <c r="D107" s="75">
        <f t="shared" si="17"/>
        <v>94367</v>
      </c>
      <c r="E107" s="75"/>
      <c r="F107" s="79">
        <f t="shared" si="18"/>
        <v>94367</v>
      </c>
      <c r="G107" s="40"/>
      <c r="H107" s="46"/>
      <c r="I107" s="47"/>
      <c r="J107" s="60"/>
    </row>
    <row r="108" spans="1:10" hidden="1" x14ac:dyDescent="0.25">
      <c r="A108" s="81"/>
      <c r="B108" s="74"/>
      <c r="C108" s="75"/>
      <c r="D108" s="75">
        <f t="shared" si="17"/>
        <v>0</v>
      </c>
      <c r="E108" s="75"/>
      <c r="F108" s="79">
        <f t="shared" si="18"/>
        <v>0</v>
      </c>
      <c r="G108" s="40"/>
      <c r="H108" s="46"/>
      <c r="I108" s="47"/>
      <c r="J108" s="60"/>
    </row>
    <row r="109" spans="1:10" ht="30" x14ac:dyDescent="0.25">
      <c r="A109" s="103" t="s">
        <v>89</v>
      </c>
      <c r="B109" s="74">
        <v>55000</v>
      </c>
      <c r="C109" s="75"/>
      <c r="D109" s="75">
        <f t="shared" si="17"/>
        <v>55000</v>
      </c>
      <c r="E109" s="75"/>
      <c r="F109" s="79">
        <f t="shared" si="18"/>
        <v>55000</v>
      </c>
      <c r="G109" s="40"/>
      <c r="H109" s="46"/>
      <c r="I109" s="47"/>
      <c r="J109" s="60"/>
    </row>
    <row r="110" spans="1:10" hidden="1" x14ac:dyDescent="0.25">
      <c r="A110" s="81"/>
      <c r="B110" s="74"/>
      <c r="C110" s="75"/>
      <c r="D110" s="75">
        <f t="shared" si="17"/>
        <v>0</v>
      </c>
      <c r="E110" s="75"/>
      <c r="F110" s="79">
        <f t="shared" si="18"/>
        <v>0</v>
      </c>
      <c r="G110" s="40"/>
      <c r="H110" s="46"/>
      <c r="I110" s="47"/>
      <c r="J110" s="60"/>
    </row>
    <row r="111" spans="1:10" ht="30.6" hidden="1" customHeight="1" x14ac:dyDescent="0.25">
      <c r="A111" s="81"/>
      <c r="B111" s="74"/>
      <c r="C111" s="75"/>
      <c r="D111" s="75">
        <f t="shared" si="17"/>
        <v>0</v>
      </c>
      <c r="E111" s="75"/>
      <c r="F111" s="79">
        <f t="shared" si="18"/>
        <v>0</v>
      </c>
      <c r="G111" s="40"/>
      <c r="H111" s="46"/>
      <c r="I111" s="47"/>
      <c r="J111" s="60"/>
    </row>
    <row r="112" spans="1:10" x14ac:dyDescent="0.25">
      <c r="A112" s="81" t="s">
        <v>90</v>
      </c>
      <c r="B112" s="74">
        <v>80000</v>
      </c>
      <c r="C112" s="75"/>
      <c r="D112" s="75">
        <f t="shared" si="17"/>
        <v>80000</v>
      </c>
      <c r="E112" s="75"/>
      <c r="F112" s="79">
        <f t="shared" si="18"/>
        <v>80000</v>
      </c>
      <c r="G112" s="40"/>
      <c r="H112" s="46"/>
      <c r="I112" s="47"/>
      <c r="J112" s="60"/>
    </row>
    <row r="113" spans="1:15" ht="45" x14ac:dyDescent="0.25">
      <c r="A113" s="103" t="s">
        <v>73</v>
      </c>
      <c r="B113" s="120">
        <v>10000</v>
      </c>
      <c r="C113" s="77"/>
      <c r="D113" s="75">
        <f t="shared" si="17"/>
        <v>10000</v>
      </c>
      <c r="E113" s="77"/>
      <c r="F113" s="80">
        <f t="shared" si="18"/>
        <v>10000</v>
      </c>
      <c r="G113" s="40"/>
      <c r="H113" s="46"/>
      <c r="I113" s="47"/>
      <c r="J113" s="60"/>
    </row>
    <row r="114" spans="1:15" ht="30" hidden="1" customHeight="1" x14ac:dyDescent="0.25">
      <c r="A114" s="81"/>
      <c r="B114" s="74"/>
      <c r="C114" s="75"/>
      <c r="D114" s="77"/>
      <c r="E114" s="75"/>
      <c r="F114" s="79"/>
      <c r="G114" s="40"/>
      <c r="H114" s="46"/>
      <c r="I114" s="47"/>
      <c r="J114" s="60"/>
    </row>
    <row r="115" spans="1:15" x14ac:dyDescent="0.25">
      <c r="A115" s="92" t="s">
        <v>68</v>
      </c>
      <c r="B115" s="93">
        <v>400000</v>
      </c>
      <c r="C115" s="94"/>
      <c r="D115" s="95">
        <f t="shared" ref="D115" si="19">B115-C115-E115</f>
        <v>400000</v>
      </c>
      <c r="E115" s="94"/>
      <c r="F115" s="96">
        <f t="shared" si="18"/>
        <v>400000</v>
      </c>
      <c r="G115" s="40"/>
      <c r="H115" s="46"/>
      <c r="I115" s="47"/>
      <c r="J115" s="60"/>
    </row>
    <row r="116" spans="1:15" s="16" customFormat="1" ht="79.900000000000006" customHeight="1" x14ac:dyDescent="0.25">
      <c r="A116" s="17" t="s">
        <v>80</v>
      </c>
      <c r="B116" s="85">
        <v>2000000</v>
      </c>
      <c r="C116" s="18"/>
      <c r="D116" s="18">
        <f>+B116-C116-E116</f>
        <v>2000000</v>
      </c>
      <c r="E116" s="18"/>
      <c r="F116" s="19">
        <f>SUM(C116:E116)</f>
        <v>2000000</v>
      </c>
      <c r="G116" s="41">
        <v>14</v>
      </c>
      <c r="H116" s="49"/>
      <c r="I116" s="50"/>
      <c r="J116" s="63"/>
    </row>
    <row r="117" spans="1:15" s="16" customFormat="1" x14ac:dyDescent="0.25">
      <c r="A117" s="20"/>
      <c r="B117" s="82"/>
      <c r="C117" s="21"/>
      <c r="D117" s="21"/>
      <c r="E117" s="21"/>
      <c r="F117" s="22"/>
      <c r="G117" s="41"/>
      <c r="H117" s="49"/>
      <c r="I117" s="50"/>
      <c r="J117" s="63"/>
      <c r="O117" s="122"/>
    </row>
    <row r="118" spans="1:15" s="16" customFormat="1" x14ac:dyDescent="0.25">
      <c r="A118" s="86" t="s">
        <v>79</v>
      </c>
      <c r="B118" s="87">
        <v>22101874</v>
      </c>
      <c r="C118" s="88"/>
      <c r="D118" s="88">
        <f>B118-C118-E118</f>
        <v>22101874</v>
      </c>
      <c r="E118" s="88"/>
      <c r="F118" s="89">
        <f>SUM(C118:E118)</f>
        <v>22101874</v>
      </c>
      <c r="G118" s="41">
        <v>15</v>
      </c>
      <c r="H118" s="49"/>
      <c r="I118" s="50"/>
      <c r="J118" s="63"/>
    </row>
    <row r="119" spans="1:15" s="16" customFormat="1" x14ac:dyDescent="0.25">
      <c r="A119" s="25"/>
      <c r="B119" s="26"/>
      <c r="C119" s="27"/>
      <c r="D119" s="27"/>
      <c r="E119" s="28"/>
      <c r="F119" s="29"/>
      <c r="G119" s="41"/>
      <c r="H119" s="49"/>
      <c r="I119" s="50"/>
      <c r="J119" s="63"/>
    </row>
    <row r="120" spans="1:15" s="16" customFormat="1" ht="36" customHeight="1" x14ac:dyDescent="0.25">
      <c r="A120" s="23" t="s">
        <v>31</v>
      </c>
      <c r="B120" s="84">
        <v>-22101874</v>
      </c>
      <c r="C120" s="24"/>
      <c r="D120" s="24">
        <f>B120-C120-E120</f>
        <v>-22101874</v>
      </c>
      <c r="E120" s="24"/>
      <c r="F120" s="31">
        <f>SUM(C120:E120)</f>
        <v>-22101874</v>
      </c>
      <c r="G120" s="41"/>
      <c r="H120" s="131" t="s">
        <v>43</v>
      </c>
      <c r="I120" s="132"/>
      <c r="J120" s="63">
        <f>B120-F120</f>
        <v>0</v>
      </c>
    </row>
    <row r="121" spans="1:15" ht="16.5" thickBot="1" x14ac:dyDescent="0.3">
      <c r="A121" s="69"/>
      <c r="B121" s="70"/>
      <c r="C121" s="71"/>
      <c r="D121" s="71"/>
      <c r="E121" s="71"/>
      <c r="F121" s="72"/>
      <c r="G121" s="40"/>
      <c r="H121" s="131"/>
      <c r="I121" s="132"/>
      <c r="J121" s="60"/>
    </row>
    <row r="122" spans="1:15" s="36" customFormat="1" ht="42" customHeight="1" thickBot="1" x14ac:dyDescent="0.3">
      <c r="A122" s="32" t="s">
        <v>30</v>
      </c>
      <c r="B122" s="33">
        <f>SUM(B8,B19,B35,B44,B53,B60,B72,B79,B88,B91,B97,B116)+B118+B120</f>
        <v>60825558.819999993</v>
      </c>
      <c r="C122" s="34">
        <f>SUM(C8+C19+C35+C44+C53+C60+C72+C79+C88+C91+C97+C116+C118+C120)</f>
        <v>3768008</v>
      </c>
      <c r="D122" s="34">
        <f>SUM(D8+D19+D35+D44+D53+D60+D72+D79+D88+D91+D97+D116+D118+D120)</f>
        <v>42322367.82</v>
      </c>
      <c r="E122" s="34">
        <f>SUM(E8+E19+E35+E44+E53+E60+E72+E79+E88+E91+E97+E116+E118+E120)</f>
        <v>14735183</v>
      </c>
      <c r="F122" s="35">
        <f>SUM(F8,F19,F35,F44,F53,F60,F72,F79,F88,F91,F97,F116)+F118+F120</f>
        <v>60825558.819999993</v>
      </c>
      <c r="G122" s="41"/>
      <c r="H122" s="53">
        <f>SUM(H8:H121)-1</f>
        <v>2676350</v>
      </c>
      <c r="I122" s="54">
        <f>SUM(I8:I121)</f>
        <v>3597487</v>
      </c>
      <c r="J122" s="64">
        <f>SUM(H122:I122)</f>
        <v>6273837</v>
      </c>
    </row>
    <row r="123" spans="1:15" x14ac:dyDescent="0.25">
      <c r="F123" s="2">
        <f>+B123-F122</f>
        <v>-60825558.819999993</v>
      </c>
    </row>
    <row r="124" spans="1:15" ht="15" x14ac:dyDescent="0.25">
      <c r="A124" s="66" t="s">
        <v>44</v>
      </c>
      <c r="B124" s="2">
        <f>B123-B122</f>
        <v>-60825558.819999993</v>
      </c>
      <c r="G124" s="123" t="s">
        <v>44</v>
      </c>
      <c r="H124" s="123"/>
      <c r="I124" s="123"/>
      <c r="J124" s="123"/>
      <c r="K124" s="123"/>
      <c r="L124" s="123"/>
      <c r="M124" s="123"/>
    </row>
    <row r="125" spans="1:15" x14ac:dyDescent="0.25">
      <c r="B125" s="2">
        <f>B118+B120</f>
        <v>0</v>
      </c>
    </row>
    <row r="126" spans="1:15" x14ac:dyDescent="0.25">
      <c r="J126" s="57">
        <f>SUM(J8:J119)</f>
        <v>1273495</v>
      </c>
    </row>
    <row r="127" spans="1:15" x14ac:dyDescent="0.25">
      <c r="J127" s="57">
        <f>E118+1</f>
        <v>1</v>
      </c>
    </row>
    <row r="128" spans="1:15" x14ac:dyDescent="0.25">
      <c r="J128" s="57">
        <f>SUM(J126:J127)</f>
        <v>1273496</v>
      </c>
    </row>
    <row r="129" spans="10:10" x14ac:dyDescent="0.25">
      <c r="J129" s="57">
        <f>E122</f>
        <v>14735183</v>
      </c>
    </row>
    <row r="130" spans="10:10" x14ac:dyDescent="0.25">
      <c r="J130" s="57">
        <f>J129-J128</f>
        <v>13461687</v>
      </c>
    </row>
  </sheetData>
  <mergeCells count="6">
    <mergeCell ref="G124:M124"/>
    <mergeCell ref="A3:F3"/>
    <mergeCell ref="B6:B7"/>
    <mergeCell ref="C6:F6"/>
    <mergeCell ref="H6:I6"/>
    <mergeCell ref="H120:I121"/>
  </mergeCells>
  <printOptions horizontalCentered="1"/>
  <pageMargins left="0.47244094488188981" right="0.47244094488188981" top="0.74803149606299213" bottom="0.74803149606299213" header="0.31496062992125984" footer="0.31496062992125984"/>
  <pageSetup paperSize="8" scale="84" firstPageNumber="102" fitToHeight="0" orientation="portrait" r:id="rId1"/>
  <headerFooter>
    <oddFooter>&amp;C&amp;P</oddFooter>
  </headerFooter>
  <rowBreaks count="1" manualBreakCount="1">
    <brk id="7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FELADATOS CSOPORTOSÍTÁS</vt:lpstr>
      <vt:lpstr>'FELADATOS CSOPORTOSÍTÁS'!Nyomtatási_cím</vt:lpstr>
      <vt:lpstr>'FELADATOS CSOPORTOSÍTÁS'!Nyomtatási_terület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2026-01-29T08:46:21Z</cp:lastPrinted>
  <dcterms:created xsi:type="dcterms:W3CDTF">2017-02-08T08:17:47Z</dcterms:created>
  <dcterms:modified xsi:type="dcterms:W3CDTF">2026-01-29T08:56:29Z</dcterms:modified>
</cp:coreProperties>
</file>