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pecifikus_mappak\Gazdalkodas\2024. év dolgai\TEST2 2024\"/>
    </mc:Choice>
  </mc:AlternateContent>
  <bookViews>
    <workbookView xWindow="0" yWindow="0" windowWidth="28800" windowHeight="11790" tabRatio="567" activeTab="1"/>
  </bookViews>
  <sheets>
    <sheet name="KIADÁSOK_BEVÉTELEK kerület össz" sheetId="15" r:id="rId1"/>
    <sheet name="KIADÁSOK_BEVÉTELEK intézményenk" sheetId="13" r:id="rId2"/>
    <sheet name="Munka1" sheetId="14" r:id="rId3"/>
  </sheets>
  <definedNames>
    <definedName name="_xlnm.Print_Titles" localSheetId="1">'KIADÁSOK_BEVÉTELEK intézményenk'!$A:$C</definedName>
    <definedName name="_xlnm.Print_Titles" localSheetId="0">'KIADÁSOK_BEVÉTELEK kerület össz'!$A:$C</definedName>
    <definedName name="_xlnm.Print_Area" localSheetId="1">'KIADÁSOK_BEVÉTELEK intézményenk'!$M$1:$CV$76</definedName>
    <definedName name="_xlnm.Print_Area" localSheetId="0">'KIADÁSOK_BEVÉTELEK kerület össz'!$A$1:$L$93</definedName>
  </definedNames>
  <calcPr calcId="191029" iterateDelta="0"/>
</workbook>
</file>

<file path=xl/calcChain.xml><?xml version="1.0" encoding="utf-8"?>
<calcChain xmlns="http://schemas.openxmlformats.org/spreadsheetml/2006/main">
  <c r="P54" i="13" l="1"/>
  <c r="P11" i="13"/>
  <c r="P71" i="13" l="1"/>
  <c r="AZ30" i="13" l="1"/>
  <c r="AJ56" i="13" l="1"/>
  <c r="AJ45" i="13"/>
  <c r="AZ37" i="13" l="1"/>
  <c r="AZ48" i="13"/>
  <c r="D39" i="13" l="1"/>
  <c r="D18" i="13"/>
  <c r="CV47" i="13"/>
  <c r="AZ57" i="13" l="1"/>
  <c r="O58" i="13" l="1"/>
  <c r="R24" i="13"/>
  <c r="AA51" i="13" l="1"/>
  <c r="AJ51" i="13" l="1"/>
  <c r="T10" i="13" l="1"/>
  <c r="AZ27" i="13" l="1"/>
  <c r="BA27" i="13" s="1"/>
  <c r="M15" i="13" l="1"/>
  <c r="L34" i="15" l="1"/>
  <c r="K34" i="15"/>
  <c r="J34" i="15"/>
  <c r="D34" i="15"/>
  <c r="BD43" i="13"/>
  <c r="BE43" i="13"/>
  <c r="W58" i="13"/>
  <c r="R51" i="13"/>
  <c r="R11" i="13"/>
  <c r="S11" i="13" s="1"/>
  <c r="R12" i="13"/>
  <c r="S12" i="13" s="1"/>
  <c r="S13" i="13"/>
  <c r="R14" i="13"/>
  <c r="S14" i="13" s="1"/>
  <c r="R16" i="13"/>
  <c r="S16" i="13" s="1"/>
  <c r="R17" i="13"/>
  <c r="S17" i="13" s="1"/>
  <c r="AL10" i="13" l="1"/>
  <c r="AZ18" i="13"/>
  <c r="H34" i="15" l="1"/>
  <c r="AX76" i="13"/>
  <c r="AX74" i="13" s="1"/>
  <c r="AY76" i="13"/>
  <c r="AI76" i="13"/>
  <c r="AI74" i="13" s="1"/>
  <c r="Z76" i="13"/>
  <c r="Z74" i="13" s="1"/>
  <c r="H75" i="13"/>
  <c r="H89" i="15" s="1"/>
  <c r="H76" i="13" l="1"/>
  <c r="H90" i="15" s="1"/>
  <c r="AY74" i="13"/>
  <c r="H74" i="13"/>
  <c r="H88" i="15" s="1"/>
  <c r="BH43" i="13"/>
  <c r="H43" i="13" s="1"/>
  <c r="H57" i="15" s="1"/>
  <c r="BH44" i="13"/>
  <c r="H44" i="13" s="1"/>
  <c r="H58" i="15" s="1"/>
  <c r="BH45" i="13"/>
  <c r="BH56" i="13"/>
  <c r="H56" i="13" s="1"/>
  <c r="H69" i="15" s="1"/>
  <c r="BH39" i="13"/>
  <c r="AJ21" i="13"/>
  <c r="Z10" i="13"/>
  <c r="BH13" i="13"/>
  <c r="H13" i="13" s="1"/>
  <c r="H14" i="15" s="1"/>
  <c r="BH14" i="13"/>
  <c r="BH16" i="13"/>
  <c r="H16" i="13" s="1"/>
  <c r="H17" i="15" s="1"/>
  <c r="BH17" i="13"/>
  <c r="H17" i="13" s="1"/>
  <c r="H18" i="15" s="1"/>
  <c r="BH18" i="13"/>
  <c r="H18" i="13" s="1"/>
  <c r="H19" i="15" s="1"/>
  <c r="BH20" i="13"/>
  <c r="H20" i="13" s="1"/>
  <c r="H21" i="15" s="1"/>
  <c r="BH21" i="13"/>
  <c r="H21" i="13" s="1"/>
  <c r="H22" i="15" s="1"/>
  <c r="BH24" i="13"/>
  <c r="H24" i="13" s="1"/>
  <c r="H25" i="15" s="1"/>
  <c r="BH25" i="13"/>
  <c r="H25" i="13" s="1"/>
  <c r="H26" i="15" s="1"/>
  <c r="BH26" i="13"/>
  <c r="H26" i="13" s="1"/>
  <c r="H27" i="15" s="1"/>
  <c r="BH27" i="13"/>
  <c r="H27" i="13" s="1"/>
  <c r="H28" i="15" s="1"/>
  <c r="BH29" i="13"/>
  <c r="H29" i="13" s="1"/>
  <c r="H30" i="15" s="1"/>
  <c r="BH30" i="13"/>
  <c r="H30" i="13" s="1"/>
  <c r="H31" i="15" s="1"/>
  <c r="BH34" i="13"/>
  <c r="H34" i="13" s="1"/>
  <c r="H35" i="15" s="1"/>
  <c r="BH35" i="13"/>
  <c r="H35" i="13" s="1"/>
  <c r="H36" i="15" s="1"/>
  <c r="BH36" i="13"/>
  <c r="H36" i="13" s="1"/>
  <c r="H37" i="15" s="1"/>
  <c r="BH37" i="13"/>
  <c r="H37" i="13" s="1"/>
  <c r="H38" i="15" s="1"/>
  <c r="BH38" i="13"/>
  <c r="H38" i="13" s="1"/>
  <c r="H39" i="15" s="1"/>
  <c r="BH46" i="13"/>
  <c r="H46" i="13" s="1"/>
  <c r="H60" i="15" s="1"/>
  <c r="BH48" i="13"/>
  <c r="BH49" i="13"/>
  <c r="H49" i="13" s="1"/>
  <c r="BH50" i="13"/>
  <c r="H50" i="13" s="1"/>
  <c r="H63" i="15" s="1"/>
  <c r="BH51" i="13"/>
  <c r="H51" i="13" s="1"/>
  <c r="H64" i="15" s="1"/>
  <c r="BH52" i="13"/>
  <c r="H52" i="13" s="1"/>
  <c r="H65" i="15" s="1"/>
  <c r="BH53" i="13"/>
  <c r="BH54" i="13"/>
  <c r="H54" i="13" s="1"/>
  <c r="H67" i="15" s="1"/>
  <c r="BH57" i="13"/>
  <c r="H57" i="13" s="1"/>
  <c r="H70" i="15" s="1"/>
  <c r="BH59" i="13"/>
  <c r="H59" i="13" s="1"/>
  <c r="H72" i="15" s="1"/>
  <c r="BH60" i="13"/>
  <c r="H60" i="13" s="1"/>
  <c r="H73" i="15" s="1"/>
  <c r="BH61" i="13"/>
  <c r="H61" i="13" s="1"/>
  <c r="H74" i="15" s="1"/>
  <c r="BH62" i="13"/>
  <c r="H62" i="13" s="1"/>
  <c r="H75" i="15" s="1"/>
  <c r="BH66" i="13"/>
  <c r="H66" i="13" s="1"/>
  <c r="H79" i="15" s="1"/>
  <c r="BH67" i="13"/>
  <c r="H67" i="13" s="1"/>
  <c r="H80" i="15" s="1"/>
  <c r="BH68" i="13"/>
  <c r="H68" i="13" s="1"/>
  <c r="BH69" i="13"/>
  <c r="H69" i="13" s="1"/>
  <c r="H82" i="15" s="1"/>
  <c r="BH70" i="13"/>
  <c r="H70" i="13" s="1"/>
  <c r="H83" i="15" s="1"/>
  <c r="BG14" i="13"/>
  <c r="BG16" i="13"/>
  <c r="BG17" i="13"/>
  <c r="BG18" i="13"/>
  <c r="G18" i="13" s="1"/>
  <c r="BG20" i="13"/>
  <c r="BG21" i="13"/>
  <c r="BG24" i="13"/>
  <c r="BG25" i="13"/>
  <c r="BG26" i="13"/>
  <c r="BG27" i="13"/>
  <c r="G27" i="13" s="1"/>
  <c r="BG29" i="13"/>
  <c r="BG30" i="13"/>
  <c r="BG34" i="13"/>
  <c r="BG35" i="13"/>
  <c r="BG36" i="13"/>
  <c r="BG37" i="13"/>
  <c r="BG38" i="13"/>
  <c r="BG39" i="13"/>
  <c r="G39" i="13" s="1"/>
  <c r="BG43" i="13"/>
  <c r="BG44" i="13"/>
  <c r="BG45" i="13"/>
  <c r="BG46" i="13"/>
  <c r="BG48" i="13"/>
  <c r="BG49" i="13"/>
  <c r="BG50" i="13"/>
  <c r="BG51" i="13"/>
  <c r="BG52" i="13"/>
  <c r="BG53" i="13"/>
  <c r="BG54" i="13"/>
  <c r="BG56" i="13"/>
  <c r="BG57" i="13"/>
  <c r="BG59" i="13"/>
  <c r="BG60" i="13"/>
  <c r="BG61" i="13"/>
  <c r="BG62" i="13"/>
  <c r="BG66" i="13"/>
  <c r="BG67" i="13"/>
  <c r="BG68" i="13"/>
  <c r="BG69" i="13"/>
  <c r="BG70" i="13"/>
  <c r="BH12" i="13"/>
  <c r="H12" i="13" s="1"/>
  <c r="H13" i="15" s="1"/>
  <c r="BG12" i="13"/>
  <c r="BG13" i="13"/>
  <c r="BG11" i="13"/>
  <c r="BH11" i="13"/>
  <c r="H11" i="13" s="1"/>
  <c r="H12" i="15" s="1"/>
  <c r="CS70" i="13"/>
  <c r="CS67" i="13"/>
  <c r="CS68" i="13"/>
  <c r="CS69" i="13"/>
  <c r="CS66" i="13"/>
  <c r="CS44" i="13"/>
  <c r="CS45" i="13"/>
  <c r="CS46" i="13"/>
  <c r="CS48" i="13"/>
  <c r="CS49" i="13"/>
  <c r="CS50" i="13"/>
  <c r="CS51" i="13"/>
  <c r="CS52" i="13"/>
  <c r="CS53" i="13"/>
  <c r="CS54" i="13"/>
  <c r="CS56" i="13"/>
  <c r="CS57" i="13"/>
  <c r="CS59" i="13"/>
  <c r="CS60" i="13"/>
  <c r="CS61" i="13"/>
  <c r="CS62" i="13"/>
  <c r="CS43" i="13"/>
  <c r="CS35" i="13"/>
  <c r="CS36" i="13"/>
  <c r="CS37" i="13"/>
  <c r="CS38" i="13"/>
  <c r="CS39" i="13"/>
  <c r="CS34" i="13"/>
  <c r="CS11" i="13"/>
  <c r="CS12" i="13"/>
  <c r="CS13" i="13"/>
  <c r="CS14" i="13"/>
  <c r="CS16" i="13"/>
  <c r="CS17" i="13"/>
  <c r="CS18" i="13"/>
  <c r="CS20" i="13"/>
  <c r="CS21" i="13"/>
  <c r="CS24" i="13"/>
  <c r="CS25" i="13"/>
  <c r="CS26" i="13"/>
  <c r="CS27" i="13"/>
  <c r="CS29" i="13"/>
  <c r="CS30" i="13"/>
  <c r="CR15" i="13"/>
  <c r="CR19" i="13"/>
  <c r="CR23" i="13"/>
  <c r="CR28" i="13"/>
  <c r="CR40" i="13"/>
  <c r="CR47" i="13"/>
  <c r="CR55" i="13" s="1"/>
  <c r="CR58" i="13"/>
  <c r="CR63" i="13" s="1"/>
  <c r="CR71" i="13"/>
  <c r="CR10" i="13"/>
  <c r="CI28" i="13"/>
  <c r="CI40" i="13"/>
  <c r="CI47" i="13"/>
  <c r="CI55" i="13" s="1"/>
  <c r="CI58" i="13"/>
  <c r="CI63" i="13" s="1"/>
  <c r="CI71" i="13"/>
  <c r="CI19" i="13"/>
  <c r="CI23" i="13"/>
  <c r="CI15" i="13"/>
  <c r="CH15" i="13"/>
  <c r="CH19" i="13"/>
  <c r="CH23" i="13"/>
  <c r="CH28" i="13"/>
  <c r="CH40" i="13"/>
  <c r="CH47" i="13"/>
  <c r="CH55" i="13" s="1"/>
  <c r="CH58" i="13"/>
  <c r="CH63" i="13" s="1"/>
  <c r="CH71" i="13"/>
  <c r="CI10" i="13"/>
  <c r="CA67" i="13"/>
  <c r="CA68" i="13"/>
  <c r="CA69" i="13"/>
  <c r="CA70" i="13"/>
  <c r="CA66" i="13"/>
  <c r="CA44" i="13"/>
  <c r="CB44" i="13" s="1"/>
  <c r="CA45" i="13"/>
  <c r="CB45" i="13" s="1"/>
  <c r="CA46" i="13"/>
  <c r="CA48" i="13"/>
  <c r="CA49" i="13"/>
  <c r="CA50" i="13"/>
  <c r="CA51" i="13"/>
  <c r="CA52" i="13"/>
  <c r="CA53" i="13"/>
  <c r="CA54" i="13"/>
  <c r="CA56" i="13"/>
  <c r="CA57" i="13"/>
  <c r="CA59" i="13"/>
  <c r="CA60" i="13"/>
  <c r="CA61" i="13"/>
  <c r="CA62" i="13"/>
  <c r="CA43" i="13"/>
  <c r="CB43" i="13" s="1"/>
  <c r="CA34" i="13"/>
  <c r="CA35" i="13"/>
  <c r="CA36" i="13"/>
  <c r="CA37" i="13"/>
  <c r="CA38" i="13"/>
  <c r="CA39" i="13"/>
  <c r="CA33" i="13"/>
  <c r="CA11" i="13"/>
  <c r="CA12" i="13"/>
  <c r="CA13" i="13"/>
  <c r="CA14" i="13"/>
  <c r="CA16" i="13"/>
  <c r="CA17" i="13"/>
  <c r="CA18" i="13"/>
  <c r="CA20" i="13"/>
  <c r="CA21" i="13"/>
  <c r="CA24" i="13"/>
  <c r="CA25" i="13"/>
  <c r="CA26" i="13"/>
  <c r="CA27" i="13"/>
  <c r="CA29" i="13"/>
  <c r="CA30" i="13"/>
  <c r="BZ10" i="13"/>
  <c r="BZ15" i="13"/>
  <c r="BZ19" i="13"/>
  <c r="BZ23" i="13"/>
  <c r="BZ28" i="13"/>
  <c r="BZ40" i="13"/>
  <c r="BZ47" i="13"/>
  <c r="BZ58" i="13"/>
  <c r="BZ63" i="13" s="1"/>
  <c r="BZ71" i="13"/>
  <c r="BR67" i="13"/>
  <c r="BR68" i="13"/>
  <c r="BR69" i="13"/>
  <c r="BR70" i="13"/>
  <c r="BR66" i="13"/>
  <c r="BR44" i="13"/>
  <c r="BR45" i="13"/>
  <c r="BR46" i="13"/>
  <c r="BR48" i="13"/>
  <c r="BR49" i="13"/>
  <c r="BR50" i="13"/>
  <c r="BR51" i="13"/>
  <c r="BR52" i="13"/>
  <c r="BR53" i="13"/>
  <c r="BR54" i="13"/>
  <c r="BR56" i="13"/>
  <c r="BR57" i="13"/>
  <c r="BR59" i="13"/>
  <c r="BR60" i="13"/>
  <c r="BR61" i="13"/>
  <c r="BR62" i="13"/>
  <c r="BR43" i="13"/>
  <c r="BR35" i="13"/>
  <c r="BR36" i="13"/>
  <c r="BR37" i="13"/>
  <c r="BR38" i="13"/>
  <c r="BR39" i="13"/>
  <c r="BR34" i="13"/>
  <c r="BR11" i="13"/>
  <c r="BR12" i="13"/>
  <c r="BR13" i="13"/>
  <c r="BR14" i="13"/>
  <c r="BR16" i="13"/>
  <c r="BR17" i="13"/>
  <c r="BR18" i="13"/>
  <c r="BR20" i="13"/>
  <c r="BR21" i="13"/>
  <c r="BR24" i="13"/>
  <c r="BR25" i="13"/>
  <c r="BR26" i="13"/>
  <c r="BR27" i="13"/>
  <c r="BR29" i="13"/>
  <c r="BR30" i="13"/>
  <c r="BQ10" i="13"/>
  <c r="BQ15" i="13"/>
  <c r="BQ19" i="13"/>
  <c r="BQ23" i="13"/>
  <c r="BQ28" i="13"/>
  <c r="BQ40" i="13"/>
  <c r="BQ47" i="13"/>
  <c r="BQ55" i="13" s="1"/>
  <c r="BQ58" i="13"/>
  <c r="BQ63" i="13" s="1"/>
  <c r="BQ71" i="13"/>
  <c r="AZ17" i="13"/>
  <c r="AZ44" i="13"/>
  <c r="AZ45" i="13"/>
  <c r="AZ56" i="13"/>
  <c r="AZ43" i="13"/>
  <c r="AZ39" i="13"/>
  <c r="AY15" i="13"/>
  <c r="AY19" i="13"/>
  <c r="AY23" i="13"/>
  <c r="AY28" i="13"/>
  <c r="AY40" i="13"/>
  <c r="AY47" i="13"/>
  <c r="AY55" i="13" s="1"/>
  <c r="AY58" i="13"/>
  <c r="AY63" i="13" s="1"/>
  <c r="AY71" i="13"/>
  <c r="AI10" i="13"/>
  <c r="AI15" i="13"/>
  <c r="AI19" i="13"/>
  <c r="AI23" i="13"/>
  <c r="AI28" i="13"/>
  <c r="AI40" i="13"/>
  <c r="AI47" i="13"/>
  <c r="AI55" i="13" s="1"/>
  <c r="AI58" i="13"/>
  <c r="AI63" i="13" s="1"/>
  <c r="AI71" i="13"/>
  <c r="AJ44" i="13"/>
  <c r="AJ48" i="13"/>
  <c r="AJ57" i="13"/>
  <c r="AJ43" i="13"/>
  <c r="AJ37" i="13"/>
  <c r="AJ39" i="13"/>
  <c r="AJ14" i="13"/>
  <c r="AJ18" i="13"/>
  <c r="AJ27" i="13"/>
  <c r="AJ30" i="13"/>
  <c r="Z58" i="13"/>
  <c r="Z63" i="13" s="1"/>
  <c r="Z71" i="13"/>
  <c r="Z47" i="13"/>
  <c r="Z55" i="13" s="1"/>
  <c r="Z40" i="13"/>
  <c r="Z15" i="13"/>
  <c r="Z19" i="13"/>
  <c r="Z23" i="13"/>
  <c r="Z28" i="13"/>
  <c r="AA44" i="13"/>
  <c r="AA45" i="13"/>
  <c r="AA48" i="13"/>
  <c r="AA53" i="13"/>
  <c r="AA57" i="13"/>
  <c r="AA43" i="13"/>
  <c r="AA37" i="13"/>
  <c r="AA27" i="13"/>
  <c r="AA18" i="13"/>
  <c r="AA14" i="13"/>
  <c r="H53" i="13"/>
  <c r="H66" i="15" s="1"/>
  <c r="R48" i="13"/>
  <c r="R66" i="13"/>
  <c r="R68" i="13"/>
  <c r="R44" i="13"/>
  <c r="R46" i="13"/>
  <c r="R52" i="13"/>
  <c r="R60" i="13"/>
  <c r="R62" i="13"/>
  <c r="R43" i="13"/>
  <c r="R35" i="13"/>
  <c r="R36" i="13"/>
  <c r="R37" i="13"/>
  <c r="R38" i="13"/>
  <c r="R34" i="13"/>
  <c r="R20" i="13"/>
  <c r="R21" i="13"/>
  <c r="R26" i="13"/>
  <c r="R29" i="13"/>
  <c r="R30" i="13"/>
  <c r="CI31" i="13" l="1"/>
  <c r="BH40" i="13"/>
  <c r="AI22" i="13"/>
  <c r="BZ22" i="13"/>
  <c r="H41" i="15"/>
  <c r="AI31" i="13"/>
  <c r="AY31" i="13"/>
  <c r="BZ31" i="13"/>
  <c r="BZ32" i="13" s="1"/>
  <c r="BZ41" i="13" s="1"/>
  <c r="BH15" i="13"/>
  <c r="CI22" i="13"/>
  <c r="CI32" i="13" s="1"/>
  <c r="CI41" i="13" s="1"/>
  <c r="CI64" i="13"/>
  <c r="CI72" i="13" s="1"/>
  <c r="CR31" i="13"/>
  <c r="H71" i="13"/>
  <c r="H84" i="15" s="1"/>
  <c r="H81" i="15"/>
  <c r="BQ22" i="13"/>
  <c r="BH71" i="13"/>
  <c r="BH47" i="13"/>
  <c r="Z31" i="13"/>
  <c r="H45" i="13"/>
  <c r="H59" i="15" s="1"/>
  <c r="BH23" i="13"/>
  <c r="BH19" i="13"/>
  <c r="H40" i="13"/>
  <c r="Z22" i="13"/>
  <c r="BH63" i="13"/>
  <c r="CR22" i="13"/>
  <c r="BH58" i="13"/>
  <c r="BH28" i="13"/>
  <c r="BH10" i="13"/>
  <c r="H48" i="13"/>
  <c r="H62" i="15" s="1"/>
  <c r="BQ31" i="13"/>
  <c r="BZ55" i="13"/>
  <c r="BZ64" i="13" s="1"/>
  <c r="BZ72" i="13" s="1"/>
  <c r="CH31" i="13"/>
  <c r="H14" i="13"/>
  <c r="H15" i="15" s="1"/>
  <c r="CR64" i="13"/>
  <c r="CH64" i="13"/>
  <c r="CH72" i="13" s="1"/>
  <c r="BQ64" i="13"/>
  <c r="AY64" i="13"/>
  <c r="AY72" i="13" s="1"/>
  <c r="AI64" i="13"/>
  <c r="AI72" i="13" s="1"/>
  <c r="Z64" i="13"/>
  <c r="CR32" i="13" l="1"/>
  <c r="CR41" i="13" s="1"/>
  <c r="Z32" i="13"/>
  <c r="Z41" i="13" s="1"/>
  <c r="BH22" i="13"/>
  <c r="AI32" i="13"/>
  <c r="AI41" i="13" s="1"/>
  <c r="BQ32" i="13"/>
  <c r="BQ41" i="13" s="1"/>
  <c r="BH41" i="13" s="1"/>
  <c r="BH55" i="13"/>
  <c r="BH31" i="13"/>
  <c r="CR72" i="13"/>
  <c r="BQ72" i="13"/>
  <c r="BH72" i="13" s="1"/>
  <c r="BH64" i="13"/>
  <c r="Z72" i="13"/>
  <c r="BH32" i="13" l="1"/>
  <c r="CJ70" i="13"/>
  <c r="CJ69" i="13" l="1"/>
  <c r="CJ68" i="13" l="1"/>
  <c r="CJ67" i="13" l="1"/>
  <c r="CJ66" i="13" l="1"/>
  <c r="CJ62" i="13" l="1"/>
  <c r="CJ61" i="13" l="1"/>
  <c r="CJ60" i="13" l="1"/>
  <c r="CJ59" i="13" l="1"/>
  <c r="CJ57" i="13" l="1"/>
  <c r="CJ56" i="13" l="1"/>
  <c r="CJ54" i="13" l="1"/>
  <c r="CJ53" i="13" l="1"/>
  <c r="CJ52" i="13" l="1"/>
  <c r="CJ51" i="13" l="1"/>
  <c r="CJ50" i="13" l="1"/>
  <c r="CJ49" i="13" l="1"/>
  <c r="CJ48" i="13" l="1"/>
  <c r="CJ46" i="13" l="1"/>
  <c r="CJ45" i="13" l="1"/>
  <c r="Q58" i="13"/>
  <c r="Q71" i="13"/>
  <c r="Q40" i="13"/>
  <c r="Q47" i="13"/>
  <c r="H47" i="13" s="1"/>
  <c r="H61" i="15" s="1"/>
  <c r="Q23" i="13"/>
  <c r="H23" i="13" s="1"/>
  <c r="H24" i="15" s="1"/>
  <c r="Q28" i="13"/>
  <c r="H28" i="13" s="1"/>
  <c r="H29" i="15" s="1"/>
  <c r="Q15" i="13"/>
  <c r="Q19" i="13"/>
  <c r="Q10" i="13"/>
  <c r="P15" i="13"/>
  <c r="P19" i="13"/>
  <c r="P23" i="13"/>
  <c r="P28" i="13"/>
  <c r="P40" i="13"/>
  <c r="P47" i="13"/>
  <c r="P55" i="13" s="1"/>
  <c r="P58" i="13"/>
  <c r="Q31" i="13" l="1"/>
  <c r="H31" i="13" s="1"/>
  <c r="H32" i="15" s="1"/>
  <c r="P63" i="13"/>
  <c r="P64" i="13" s="1"/>
  <c r="P72" i="13" s="1"/>
  <c r="H19" i="13"/>
  <c r="H20" i="15" s="1"/>
  <c r="Q63" i="13"/>
  <c r="H58" i="13"/>
  <c r="H71" i="15" s="1"/>
  <c r="H15" i="13"/>
  <c r="H16" i="15" s="1"/>
  <c r="H63" i="13"/>
  <c r="H76" i="15" s="1"/>
  <c r="CJ44" i="13"/>
  <c r="Q55" i="13"/>
  <c r="Q22" i="13"/>
  <c r="P31" i="13"/>
  <c r="AA56" i="13"/>
  <c r="H46" i="15" l="1"/>
  <c r="Y76" i="13"/>
  <c r="Y74" i="13" s="1"/>
  <c r="AA39" i="13"/>
  <c r="H55" i="13"/>
  <c r="H68" i="15" s="1"/>
  <c r="Q64" i="13"/>
  <c r="CJ43" i="13"/>
  <c r="Q72" i="13"/>
  <c r="Q32" i="13"/>
  <c r="H64" i="13" l="1"/>
  <c r="Q41" i="13"/>
  <c r="W40" i="13"/>
  <c r="H72" i="13" l="1"/>
  <c r="H85" i="15" s="1"/>
  <c r="H77" i="15"/>
  <c r="CP76" i="13"/>
  <c r="CP74" i="13" s="1"/>
  <c r="CO76" i="13"/>
  <c r="CN76" i="13"/>
  <c r="CN74" i="13" s="1"/>
  <c r="CO74" i="13"/>
  <c r="CJ39" i="13" l="1"/>
  <c r="M71" i="13"/>
  <c r="CJ38" i="13" l="1"/>
  <c r="F75" i="13"/>
  <c r="G75" i="13"/>
  <c r="G89" i="15" s="1"/>
  <c r="E75" i="13"/>
  <c r="D75" i="13"/>
  <c r="CG76" i="13"/>
  <c r="CF76" i="13"/>
  <c r="CE76" i="13"/>
  <c r="BW76" i="13"/>
  <c r="R70" i="13"/>
  <c r="R61" i="13"/>
  <c r="R57" i="13"/>
  <c r="R56" i="13"/>
  <c r="R54" i="13"/>
  <c r="R53" i="13"/>
  <c r="R45" i="13"/>
  <c r="D35" i="13"/>
  <c r="D36" i="13"/>
  <c r="D37" i="13"/>
  <c r="D38" i="13"/>
  <c r="D34" i="13"/>
  <c r="D30" i="13"/>
  <c r="D29" i="13"/>
  <c r="D26" i="13"/>
  <c r="D25" i="13"/>
  <c r="D24" i="13"/>
  <c r="D21" i="13"/>
  <c r="D20" i="13"/>
  <c r="D16" i="13"/>
  <c r="D12" i="13"/>
  <c r="D13" i="13"/>
  <c r="AH15" i="13"/>
  <c r="D11" i="13" l="1"/>
  <c r="D17" i="13"/>
  <c r="R18" i="13"/>
  <c r="D14" i="13"/>
  <c r="D27" i="13"/>
  <c r="R27" i="13"/>
  <c r="CJ37" i="13"/>
  <c r="I75" i="13"/>
  <c r="T23" i="13"/>
  <c r="S18" i="13" l="1"/>
  <c r="CJ36" i="13"/>
  <c r="CJ35" i="13" l="1"/>
  <c r="AH76" i="13"/>
  <c r="CJ34" i="13" l="1"/>
  <c r="AH74" i="13"/>
  <c r="G76" i="13"/>
  <c r="CQ71" i="13"/>
  <c r="CQ58" i="13"/>
  <c r="CQ63" i="13" s="1"/>
  <c r="CQ47" i="13"/>
  <c r="CQ55" i="13" s="1"/>
  <c r="CQ40" i="13"/>
  <c r="CQ28" i="13"/>
  <c r="CQ23" i="13"/>
  <c r="CQ19" i="13"/>
  <c r="CQ15" i="13"/>
  <c r="CQ10" i="13"/>
  <c r="BY71" i="13"/>
  <c r="BY58" i="13"/>
  <c r="BY47" i="13"/>
  <c r="BY40" i="13"/>
  <c r="BY28" i="13"/>
  <c r="BY23" i="13"/>
  <c r="BY19" i="13"/>
  <c r="BY15" i="13"/>
  <c r="BY10" i="13"/>
  <c r="BP71" i="13"/>
  <c r="BP58" i="13"/>
  <c r="BP63" i="13" s="1"/>
  <c r="BP47" i="13"/>
  <c r="BP55" i="13" s="1"/>
  <c r="BP40" i="13"/>
  <c r="BP28" i="13"/>
  <c r="BP23" i="13"/>
  <c r="BP19" i="13"/>
  <c r="BP15" i="13"/>
  <c r="BP10" i="13"/>
  <c r="G43" i="13"/>
  <c r="G44" i="13"/>
  <c r="G45" i="13"/>
  <c r="G46" i="13"/>
  <c r="G48" i="13"/>
  <c r="G49" i="13"/>
  <c r="G50" i="13"/>
  <c r="G51" i="13"/>
  <c r="G52" i="13"/>
  <c r="G53" i="13"/>
  <c r="G54" i="13"/>
  <c r="G56" i="13"/>
  <c r="G57" i="13"/>
  <c r="G59" i="13"/>
  <c r="G60" i="13"/>
  <c r="G61" i="13"/>
  <c r="G62" i="13"/>
  <c r="G66" i="13"/>
  <c r="G67" i="13"/>
  <c r="G68" i="13"/>
  <c r="G69" i="13"/>
  <c r="G70" i="13"/>
  <c r="G34" i="13"/>
  <c r="G35" i="13"/>
  <c r="G36" i="13"/>
  <c r="G37" i="13"/>
  <c r="G38" i="13"/>
  <c r="AX71" i="13"/>
  <c r="AX58" i="13"/>
  <c r="AX63" i="13" s="1"/>
  <c r="AX47" i="13"/>
  <c r="AX55" i="13" s="1"/>
  <c r="AX40" i="13"/>
  <c r="AX28" i="13"/>
  <c r="AX23" i="13"/>
  <c r="AX19" i="13"/>
  <c r="AX15" i="13"/>
  <c r="AH71" i="13"/>
  <c r="AH58" i="13"/>
  <c r="AH63" i="13" s="1"/>
  <c r="AH47" i="13"/>
  <c r="AH55" i="13" s="1"/>
  <c r="AH40" i="13"/>
  <c r="AH28" i="13"/>
  <c r="AH23" i="13"/>
  <c r="AH19" i="13"/>
  <c r="AH10" i="13"/>
  <c r="Y71" i="13"/>
  <c r="Y58" i="13"/>
  <c r="Y47" i="13"/>
  <c r="Y55" i="13" s="1"/>
  <c r="Y40" i="13"/>
  <c r="Y28" i="13"/>
  <c r="Y23" i="13"/>
  <c r="Y19" i="13"/>
  <c r="Y15" i="13"/>
  <c r="Y10" i="13"/>
  <c r="Y22" i="13" l="1"/>
  <c r="G40" i="13"/>
  <c r="G41" i="15" s="1"/>
  <c r="G74" i="13"/>
  <c r="G88" i="15" s="1"/>
  <c r="G90" i="15"/>
  <c r="BG15" i="13"/>
  <c r="BG23" i="13"/>
  <c r="BG40" i="13"/>
  <c r="BY63" i="13"/>
  <c r="BG63" i="13" s="1"/>
  <c r="BG58" i="13"/>
  <c r="G58" i="13" s="1"/>
  <c r="BG19" i="13"/>
  <c r="BG28" i="13"/>
  <c r="BY55" i="13"/>
  <c r="BG55" i="13" s="1"/>
  <c r="BG47" i="13"/>
  <c r="BG71" i="13"/>
  <c r="Y63" i="13"/>
  <c r="Y64" i="13" s="1"/>
  <c r="BP22" i="13"/>
  <c r="BP64" i="13"/>
  <c r="BP72" i="13" s="1"/>
  <c r="BY31" i="13"/>
  <c r="CQ31" i="13"/>
  <c r="AX64" i="13"/>
  <c r="AX72" i="13" s="1"/>
  <c r="Y31" i="13"/>
  <c r="AH31" i="13"/>
  <c r="AX31" i="13"/>
  <c r="BP31" i="13"/>
  <c r="BY22" i="13"/>
  <c r="CQ22" i="13"/>
  <c r="AH22" i="13"/>
  <c r="AH64" i="13"/>
  <c r="AH72" i="13" s="1"/>
  <c r="CQ64" i="13"/>
  <c r="CQ72" i="13" s="1"/>
  <c r="BY64" i="13" l="1"/>
  <c r="BY72" i="13" s="1"/>
  <c r="BG72" i="13" s="1"/>
  <c r="BY32" i="13"/>
  <c r="BY41" i="13" s="1"/>
  <c r="BG31" i="13"/>
  <c r="AH32" i="13"/>
  <c r="AH41" i="13" s="1"/>
  <c r="AH78" i="13" s="1"/>
  <c r="G63" i="13"/>
  <c r="G76" i="15" s="1"/>
  <c r="CQ32" i="13"/>
  <c r="CQ41" i="13" s="1"/>
  <c r="BP32" i="13"/>
  <c r="BP41" i="13" s="1"/>
  <c r="Y72" i="13"/>
  <c r="Y32" i="13"/>
  <c r="G55" i="13"/>
  <c r="G68" i="15" s="1"/>
  <c r="G47" i="13"/>
  <c r="CS76" i="13"/>
  <c r="CS74" i="13" s="1"/>
  <c r="G34" i="15"/>
  <c r="G35" i="15"/>
  <c r="G36" i="15"/>
  <c r="G37" i="15"/>
  <c r="G39" i="15"/>
  <c r="G57" i="15"/>
  <c r="G58" i="15"/>
  <c r="G59" i="15"/>
  <c r="G60" i="15"/>
  <c r="G63" i="15"/>
  <c r="G64" i="15"/>
  <c r="G65" i="15"/>
  <c r="G66" i="15"/>
  <c r="G67" i="15"/>
  <c r="G69" i="15"/>
  <c r="G70" i="15"/>
  <c r="G71" i="15"/>
  <c r="G72" i="15"/>
  <c r="G73" i="15"/>
  <c r="G74" i="15"/>
  <c r="G75" i="15"/>
  <c r="G79" i="15"/>
  <c r="G80" i="15"/>
  <c r="G71" i="13"/>
  <c r="G84" i="15" s="1"/>
  <c r="G82" i="15"/>
  <c r="Y41" i="13" l="1"/>
  <c r="BG64" i="13"/>
  <c r="CJ30" i="13"/>
  <c r="CJ117" i="13" s="1"/>
  <c r="G81" i="15"/>
  <c r="G38" i="15"/>
  <c r="G62" i="15"/>
  <c r="G61" i="15"/>
  <c r="S45" i="13"/>
  <c r="CT18" i="13"/>
  <c r="AK44" i="13"/>
  <c r="AK131" i="13" s="1"/>
  <c r="CT45" i="13"/>
  <c r="CT43" i="13"/>
  <c r="CV40" i="13"/>
  <c r="T58" i="13"/>
  <c r="T28" i="13"/>
  <c r="O71" i="13"/>
  <c r="N71" i="13"/>
  <c r="AB37" i="13"/>
  <c r="AB124" i="13" s="1"/>
  <c r="AB57" i="13"/>
  <c r="AB144" i="13" s="1"/>
  <c r="CJ131" i="13"/>
  <c r="CB131" i="13"/>
  <c r="BS44" i="13"/>
  <c r="BS131" i="13" s="1"/>
  <c r="BR105" i="13"/>
  <c r="AA143" i="13"/>
  <c r="AB18" i="13"/>
  <c r="S56" i="13"/>
  <c r="S38" i="13"/>
  <c r="S36" i="13"/>
  <c r="S35" i="13"/>
  <c r="CU71" i="13"/>
  <c r="CP71" i="13"/>
  <c r="CO71" i="13"/>
  <c r="CN71" i="13"/>
  <c r="CT70" i="13"/>
  <c r="CT66" i="13"/>
  <c r="CV63" i="13"/>
  <c r="CT62" i="13"/>
  <c r="CT61" i="13"/>
  <c r="CT59" i="13"/>
  <c r="CU58" i="13"/>
  <c r="CU63" i="13" s="1"/>
  <c r="CP58" i="13"/>
  <c r="CP63" i="13" s="1"/>
  <c r="CO58" i="13"/>
  <c r="CN58" i="13"/>
  <c r="CN63" i="13" s="1"/>
  <c r="CT57" i="13"/>
  <c r="CT56" i="13"/>
  <c r="CV55" i="13"/>
  <c r="CT53" i="13"/>
  <c r="CT50" i="13"/>
  <c r="CT48" i="13"/>
  <c r="CU47" i="13"/>
  <c r="CU55" i="13" s="1"/>
  <c r="CP47" i="13"/>
  <c r="CP55" i="13" s="1"/>
  <c r="CO47" i="13"/>
  <c r="CN47" i="13"/>
  <c r="CN55" i="13" s="1"/>
  <c r="CT46" i="13"/>
  <c r="CT44" i="13"/>
  <c r="CU40" i="13"/>
  <c r="CP40" i="13"/>
  <c r="CO40" i="13"/>
  <c r="CN40" i="13"/>
  <c r="CT39" i="13"/>
  <c r="CT37" i="13"/>
  <c r="CT34" i="13"/>
  <c r="CT29" i="13"/>
  <c r="CU28" i="13"/>
  <c r="CP28" i="13"/>
  <c r="CO28" i="13"/>
  <c r="CN28" i="13"/>
  <c r="CT27" i="13"/>
  <c r="CT26" i="13"/>
  <c r="CT25" i="13"/>
  <c r="CT24" i="13"/>
  <c r="CV31" i="13"/>
  <c r="CU23" i="13"/>
  <c r="CP23" i="13"/>
  <c r="CO23" i="13"/>
  <c r="CN23" i="13"/>
  <c r="CU19" i="13"/>
  <c r="CP19" i="13"/>
  <c r="CO19" i="13"/>
  <c r="CN19" i="13"/>
  <c r="CT17" i="13"/>
  <c r="CU15" i="13"/>
  <c r="CP15" i="13"/>
  <c r="CO15" i="13"/>
  <c r="CN15" i="13"/>
  <c r="CT14" i="13"/>
  <c r="CT11" i="13"/>
  <c r="CV22" i="13"/>
  <c r="CU10" i="13"/>
  <c r="CP10" i="13"/>
  <c r="CO10" i="13"/>
  <c r="CN10" i="13"/>
  <c r="BA44" i="13"/>
  <c r="BA131" i="13" s="1"/>
  <c r="AK46" i="13"/>
  <c r="AK133" i="13" s="1"/>
  <c r="AK45" i="13"/>
  <c r="AK132" i="13" s="1"/>
  <c r="AK43" i="13"/>
  <c r="AK130" i="13" s="1"/>
  <c r="AK39" i="13"/>
  <c r="AK126" i="13" s="1"/>
  <c r="AJ126" i="13"/>
  <c r="S34" i="13"/>
  <c r="O15" i="13"/>
  <c r="O19" i="13"/>
  <c r="O28" i="13"/>
  <c r="O40" i="13"/>
  <c r="O47" i="13"/>
  <c r="O63" i="13"/>
  <c r="M40" i="13"/>
  <c r="D89" i="15"/>
  <c r="BD14" i="13"/>
  <c r="BD18" i="13"/>
  <c r="BD39" i="13"/>
  <c r="M10" i="13"/>
  <c r="BE56" i="13"/>
  <c r="E56" i="13" s="1"/>
  <c r="BE39" i="13"/>
  <c r="E39" i="13" s="1"/>
  <c r="E126" i="13" s="1"/>
  <c r="BE37" i="13"/>
  <c r="BE45" i="13"/>
  <c r="E45" i="13" s="1"/>
  <c r="BE44" i="13"/>
  <c r="E44" i="13" s="1"/>
  <c r="E43" i="13"/>
  <c r="E57" i="15" s="1"/>
  <c r="N10" i="13"/>
  <c r="N15" i="13"/>
  <c r="N19" i="13"/>
  <c r="N23" i="13"/>
  <c r="N28" i="13"/>
  <c r="N47" i="13"/>
  <c r="N58" i="13"/>
  <c r="N145" i="13" s="1"/>
  <c r="N98" i="13"/>
  <c r="N99" i="13"/>
  <c r="N100" i="13"/>
  <c r="N101" i="13"/>
  <c r="N103" i="13"/>
  <c r="N104" i="13"/>
  <c r="N107" i="13"/>
  <c r="N108" i="13"/>
  <c r="N111" i="13"/>
  <c r="N112" i="13"/>
  <c r="N113" i="13"/>
  <c r="N114" i="13"/>
  <c r="N116" i="13"/>
  <c r="N117" i="13"/>
  <c r="N120" i="13"/>
  <c r="N121" i="13"/>
  <c r="N122" i="13"/>
  <c r="N123" i="13"/>
  <c r="N124" i="13"/>
  <c r="N125" i="13"/>
  <c r="N126" i="13"/>
  <c r="N129" i="13"/>
  <c r="N130" i="13"/>
  <c r="N131" i="13"/>
  <c r="N132" i="13"/>
  <c r="N133" i="13"/>
  <c r="N135" i="13"/>
  <c r="N136" i="13"/>
  <c r="N137" i="13"/>
  <c r="N138" i="13"/>
  <c r="N139" i="13"/>
  <c r="N140" i="13"/>
  <c r="N141" i="13"/>
  <c r="N143" i="13"/>
  <c r="N144" i="13"/>
  <c r="N146" i="13"/>
  <c r="N147" i="13"/>
  <c r="N148" i="13"/>
  <c r="N149" i="13"/>
  <c r="N152" i="13"/>
  <c r="N153" i="13"/>
  <c r="N154" i="13"/>
  <c r="N155" i="13"/>
  <c r="N156" i="13"/>
  <c r="N157" i="13"/>
  <c r="J101" i="15"/>
  <c r="CJ76" i="13"/>
  <c r="BX76" i="13"/>
  <c r="BX74" i="13" s="1"/>
  <c r="BO76" i="13"/>
  <c r="BO74" i="13" s="1"/>
  <c r="BF11" i="13"/>
  <c r="F11" i="13" s="1"/>
  <c r="BF16" i="13"/>
  <c r="F16" i="13" s="1"/>
  <c r="BF17" i="13"/>
  <c r="F17" i="13" s="1"/>
  <c r="F18" i="15" s="1"/>
  <c r="BF18" i="13"/>
  <c r="F18" i="13" s="1"/>
  <c r="BF20" i="13"/>
  <c r="BF21" i="13"/>
  <c r="BF24" i="13"/>
  <c r="F24" i="13" s="1"/>
  <c r="BF25" i="13"/>
  <c r="F25" i="13" s="1"/>
  <c r="F26" i="15" s="1"/>
  <c r="BF26" i="13"/>
  <c r="F26" i="13" s="1"/>
  <c r="BF27" i="13"/>
  <c r="F27" i="13" s="1"/>
  <c r="F28" i="15" s="1"/>
  <c r="BF29" i="13"/>
  <c r="BF30" i="13"/>
  <c r="F34" i="15"/>
  <c r="BF34" i="13"/>
  <c r="F34" i="13" s="1"/>
  <c r="F35" i="15" s="1"/>
  <c r="BF35" i="13"/>
  <c r="F35" i="13" s="1"/>
  <c r="BF36" i="13"/>
  <c r="F36" i="13" s="1"/>
  <c r="F37" i="15" s="1"/>
  <c r="BF37" i="13"/>
  <c r="F37" i="13" s="1"/>
  <c r="BF38" i="13"/>
  <c r="F38" i="13" s="1"/>
  <c r="BF39" i="13"/>
  <c r="F39" i="13" s="1"/>
  <c r="BF43" i="13"/>
  <c r="F43" i="13" s="1"/>
  <c r="BF44" i="13"/>
  <c r="F44" i="13" s="1"/>
  <c r="BF45" i="13"/>
  <c r="F45" i="13" s="1"/>
  <c r="BF46" i="13"/>
  <c r="F46" i="13" s="1"/>
  <c r="BF48" i="13"/>
  <c r="BF49" i="13"/>
  <c r="BF50" i="13"/>
  <c r="BF51" i="13"/>
  <c r="BF52" i="13"/>
  <c r="BF53" i="13"/>
  <c r="BF54" i="13"/>
  <c r="BF56" i="13"/>
  <c r="BF57" i="13"/>
  <c r="BF59" i="13"/>
  <c r="F59" i="13" s="1"/>
  <c r="F72" i="15" s="1"/>
  <c r="BF60" i="13"/>
  <c r="F60" i="13" s="1"/>
  <c r="BF61" i="13"/>
  <c r="F61" i="13" s="1"/>
  <c r="F74" i="15" s="1"/>
  <c r="BF62" i="13"/>
  <c r="F62" i="13" s="1"/>
  <c r="F75" i="15" s="1"/>
  <c r="BF66" i="13"/>
  <c r="F66" i="13" s="1"/>
  <c r="F79" i="15" s="1"/>
  <c r="BF67" i="13"/>
  <c r="F67" i="13" s="1"/>
  <c r="BF68" i="13"/>
  <c r="F68" i="13" s="1"/>
  <c r="BF69" i="13"/>
  <c r="F69" i="13" s="1"/>
  <c r="BF70" i="13"/>
  <c r="F70" i="13" s="1"/>
  <c r="BF14" i="13"/>
  <c r="F14" i="13" s="1"/>
  <c r="AA105" i="13"/>
  <c r="X40" i="13"/>
  <c r="S62" i="13"/>
  <c r="U23" i="13"/>
  <c r="U10" i="13"/>
  <c r="AB43" i="13"/>
  <c r="AB130" i="13" s="1"/>
  <c r="V10" i="13"/>
  <c r="W10" i="13"/>
  <c r="X10" i="13"/>
  <c r="AC10" i="13"/>
  <c r="AD10" i="13"/>
  <c r="AE10" i="13"/>
  <c r="AJ101" i="13" s="1"/>
  <c r="AF10" i="13"/>
  <c r="AG10" i="13"/>
  <c r="AM10" i="13"/>
  <c r="AU10" i="13"/>
  <c r="AW10" i="13" s="1"/>
  <c r="AY10" i="13" s="1"/>
  <c r="AV10" i="13"/>
  <c r="BB10" i="13"/>
  <c r="BC10" i="13"/>
  <c r="BM10" i="13"/>
  <c r="BN10" i="13"/>
  <c r="BO10" i="13"/>
  <c r="BT10" i="13"/>
  <c r="BU10" i="13"/>
  <c r="BV10" i="13"/>
  <c r="BW10" i="13"/>
  <c r="BX10" i="13"/>
  <c r="CC10" i="13"/>
  <c r="CD10" i="13"/>
  <c r="CE10" i="13"/>
  <c r="CF10" i="13"/>
  <c r="CG10" i="13"/>
  <c r="CL10" i="13"/>
  <c r="CM10" i="13"/>
  <c r="D12" i="15"/>
  <c r="BA11" i="13"/>
  <c r="BA98" i="13" s="1"/>
  <c r="BD11" i="13"/>
  <c r="BE11" i="13"/>
  <c r="E11" i="13" s="1"/>
  <c r="BK11" i="13"/>
  <c r="K11" i="13" s="1"/>
  <c r="BL11" i="13"/>
  <c r="L11" i="13" s="1"/>
  <c r="L12" i="15" s="1"/>
  <c r="D13" i="15"/>
  <c r="AJ99" i="13"/>
  <c r="BD12" i="13"/>
  <c r="BE12" i="13"/>
  <c r="E12" i="13" s="1"/>
  <c r="BF12" i="13"/>
  <c r="F12" i="13" s="1"/>
  <c r="BJ12" i="13"/>
  <c r="BK12" i="13"/>
  <c r="K12" i="13" s="1"/>
  <c r="BL12" i="13"/>
  <c r="L12" i="13" s="1"/>
  <c r="L13" i="15" s="1"/>
  <c r="BR99" i="13"/>
  <c r="AJ100" i="13"/>
  <c r="AZ100" i="13"/>
  <c r="BD13" i="13"/>
  <c r="BE13" i="13"/>
  <c r="BF13" i="13"/>
  <c r="F13" i="13" s="1"/>
  <c r="BJ13" i="13"/>
  <c r="BK13" i="13"/>
  <c r="K13" i="13" s="1"/>
  <c r="K14" i="15" s="1"/>
  <c r="BL13" i="13"/>
  <c r="L13" i="13" s="1"/>
  <c r="L14" i="15" s="1"/>
  <c r="CA100" i="13"/>
  <c r="D15" i="15"/>
  <c r="AB14" i="13"/>
  <c r="AB101" i="13" s="1"/>
  <c r="BE14" i="13"/>
  <c r="BK14" i="13"/>
  <c r="K14" i="13" s="1"/>
  <c r="BL14" i="13"/>
  <c r="L14" i="13" s="1"/>
  <c r="L15" i="15" s="1"/>
  <c r="BS14" i="13"/>
  <c r="BS101" i="13" s="1"/>
  <c r="U15" i="13"/>
  <c r="V15" i="13"/>
  <c r="W15" i="13"/>
  <c r="X15" i="13"/>
  <c r="AC15" i="13"/>
  <c r="AD15" i="13"/>
  <c r="AE15" i="13"/>
  <c r="AF15" i="13"/>
  <c r="AG15" i="13"/>
  <c r="AL15" i="13"/>
  <c r="AM15" i="13"/>
  <c r="AU15" i="13"/>
  <c r="AV15" i="13"/>
  <c r="AW15" i="13"/>
  <c r="BB15" i="13"/>
  <c r="BC15" i="13"/>
  <c r="BM15" i="13"/>
  <c r="BN15" i="13"/>
  <c r="BO15" i="13"/>
  <c r="BT15" i="13"/>
  <c r="BU15" i="13"/>
  <c r="BV15" i="13"/>
  <c r="BW15" i="13"/>
  <c r="BX15" i="13"/>
  <c r="CC15" i="13"/>
  <c r="CD15" i="13"/>
  <c r="CE15" i="13"/>
  <c r="CF15" i="13"/>
  <c r="CG15" i="13"/>
  <c r="CL15" i="13"/>
  <c r="CM15" i="13"/>
  <c r="D17" i="15"/>
  <c r="BD16" i="13"/>
  <c r="BE16" i="13"/>
  <c r="E16" i="13" s="1"/>
  <c r="BK16" i="13"/>
  <c r="K16" i="13" s="1"/>
  <c r="K17" i="15" s="1"/>
  <c r="BL16" i="13"/>
  <c r="L16" i="13" s="1"/>
  <c r="L17" i="15" s="1"/>
  <c r="D18" i="15"/>
  <c r="AA104" i="13"/>
  <c r="BD17" i="13"/>
  <c r="BE17" i="13"/>
  <c r="E17" i="13" s="1"/>
  <c r="BK17" i="13"/>
  <c r="K17" i="13" s="1"/>
  <c r="BL17" i="13"/>
  <c r="L17" i="13" s="1"/>
  <c r="L18" i="15" s="1"/>
  <c r="CA104" i="13"/>
  <c r="D19" i="15"/>
  <c r="AK18" i="13"/>
  <c r="AK105" i="13" s="1"/>
  <c r="BE18" i="13"/>
  <c r="E18" i="13" s="1"/>
  <c r="BK18" i="13"/>
  <c r="K18" i="13" s="1"/>
  <c r="BL18" i="13"/>
  <c r="L18" i="13" s="1"/>
  <c r="L19" i="15" s="1"/>
  <c r="M19" i="13"/>
  <c r="T19" i="13"/>
  <c r="U19" i="13"/>
  <c r="V19" i="13"/>
  <c r="W19" i="13"/>
  <c r="X19" i="13"/>
  <c r="AC19" i="13"/>
  <c r="AD19" i="13"/>
  <c r="AE19" i="13"/>
  <c r="AF19" i="13"/>
  <c r="AG19" i="13"/>
  <c r="AL19" i="13"/>
  <c r="AM19" i="13"/>
  <c r="AU19" i="13"/>
  <c r="AV19" i="13"/>
  <c r="AW19" i="13"/>
  <c r="BB19" i="13"/>
  <c r="BC19" i="13"/>
  <c r="BM19" i="13"/>
  <c r="BN19" i="13"/>
  <c r="BO19" i="13"/>
  <c r="BT19" i="13"/>
  <c r="BU19" i="13"/>
  <c r="BV19" i="13"/>
  <c r="BW19" i="13"/>
  <c r="BX19" i="13"/>
  <c r="CC19" i="13"/>
  <c r="CD19" i="13"/>
  <c r="CE19" i="13"/>
  <c r="CF19" i="13"/>
  <c r="CG19" i="13"/>
  <c r="CL19" i="13"/>
  <c r="CM19" i="13"/>
  <c r="D21" i="15"/>
  <c r="BD20" i="13"/>
  <c r="BE20" i="13"/>
  <c r="E20" i="13" s="1"/>
  <c r="BK20" i="13"/>
  <c r="K20" i="13" s="1"/>
  <c r="BL20" i="13"/>
  <c r="AK21" i="13"/>
  <c r="AK108" i="13" s="1"/>
  <c r="BD21" i="13"/>
  <c r="BE21" i="13"/>
  <c r="E21" i="13" s="1"/>
  <c r="E108" i="13" s="1"/>
  <c r="BK21" i="13"/>
  <c r="K21" i="13" s="1"/>
  <c r="BL21" i="13"/>
  <c r="L21" i="13" s="1"/>
  <c r="L22" i="15" s="1"/>
  <c r="CB21" i="13"/>
  <c r="CB108" i="13" s="1"/>
  <c r="M23" i="13"/>
  <c r="V23" i="13"/>
  <c r="W23" i="13"/>
  <c r="X23" i="13"/>
  <c r="AC23" i="13"/>
  <c r="AD23" i="13"/>
  <c r="AE23" i="13"/>
  <c r="AF23" i="13"/>
  <c r="AG23" i="13"/>
  <c r="AL23" i="13"/>
  <c r="AM23" i="13"/>
  <c r="AU23" i="13"/>
  <c r="AV23" i="13"/>
  <c r="AW23" i="13"/>
  <c r="BB23" i="13"/>
  <c r="BC23" i="13"/>
  <c r="BM23" i="13"/>
  <c r="BN23" i="13"/>
  <c r="BO23" i="13"/>
  <c r="BT23" i="13"/>
  <c r="BU23" i="13"/>
  <c r="BV23" i="13"/>
  <c r="BW23" i="13"/>
  <c r="BX23" i="13"/>
  <c r="CC23" i="13"/>
  <c r="CD23" i="13"/>
  <c r="CE23" i="13"/>
  <c r="CF23" i="13"/>
  <c r="CG23" i="13"/>
  <c r="CL23" i="13"/>
  <c r="CM23" i="13"/>
  <c r="D25" i="15"/>
  <c r="BD24" i="13"/>
  <c r="BE24" i="13"/>
  <c r="BK24" i="13"/>
  <c r="K24" i="13" s="1"/>
  <c r="BL24" i="13"/>
  <c r="L24" i="13" s="1"/>
  <c r="L25" i="15" s="1"/>
  <c r="CA111" i="13"/>
  <c r="BD25" i="13"/>
  <c r="BE25" i="13"/>
  <c r="E25" i="13" s="1"/>
  <c r="BK25" i="13"/>
  <c r="K25" i="13" s="1"/>
  <c r="BL25" i="13"/>
  <c r="L25" i="13" s="1"/>
  <c r="L26" i="15" s="1"/>
  <c r="BR112" i="13"/>
  <c r="D27" i="15"/>
  <c r="AB26" i="13"/>
  <c r="AB113" i="13" s="1"/>
  <c r="BD26" i="13"/>
  <c r="BE26" i="13"/>
  <c r="E26" i="13" s="1"/>
  <c r="BK26" i="13"/>
  <c r="K26" i="13" s="1"/>
  <c r="K27" i="15" s="1"/>
  <c r="BL26" i="13"/>
  <c r="L26" i="13" s="1"/>
  <c r="L27" i="15" s="1"/>
  <c r="D28" i="15"/>
  <c r="AB27" i="13"/>
  <c r="AB114" i="13" s="1"/>
  <c r="BD27" i="13"/>
  <c r="BE27" i="13"/>
  <c r="E27" i="13" s="1"/>
  <c r="BK27" i="13"/>
  <c r="K27" i="13" s="1"/>
  <c r="K28" i="15" s="1"/>
  <c r="BL27" i="13"/>
  <c r="L27" i="13" s="1"/>
  <c r="L28" i="15" s="1"/>
  <c r="CA114" i="13"/>
  <c r="M28" i="13"/>
  <c r="U28" i="13"/>
  <c r="V28" i="13"/>
  <c r="W28" i="13"/>
  <c r="X28" i="13"/>
  <c r="AC28" i="13"/>
  <c r="AD28" i="13"/>
  <c r="AE28" i="13"/>
  <c r="AF28" i="13"/>
  <c r="AL28" i="13"/>
  <c r="AM28" i="13"/>
  <c r="AU28" i="13"/>
  <c r="AV28" i="13"/>
  <c r="AW28" i="13"/>
  <c r="BB28" i="13"/>
  <c r="BC28" i="13"/>
  <c r="BM28" i="13"/>
  <c r="BN28" i="13"/>
  <c r="BO28" i="13"/>
  <c r="BT28" i="13"/>
  <c r="BU28" i="13"/>
  <c r="BV28" i="13"/>
  <c r="BW28" i="13"/>
  <c r="BX28" i="13"/>
  <c r="CC28" i="13"/>
  <c r="CD28" i="13"/>
  <c r="CE28" i="13"/>
  <c r="CF28" i="13"/>
  <c r="CG28" i="13"/>
  <c r="CL28" i="13"/>
  <c r="CM28" i="13"/>
  <c r="D30" i="15"/>
  <c r="AA116" i="13"/>
  <c r="BD29" i="13"/>
  <c r="BE29" i="13"/>
  <c r="E29" i="13" s="1"/>
  <c r="BK29" i="13"/>
  <c r="BL29" i="13"/>
  <c r="L29" i="13" s="1"/>
  <c r="L30" i="15" s="1"/>
  <c r="D31" i="15"/>
  <c r="BD30" i="13"/>
  <c r="BE30" i="13"/>
  <c r="E30" i="13" s="1"/>
  <c r="BK30" i="13"/>
  <c r="K30" i="13" s="1"/>
  <c r="BL30" i="13"/>
  <c r="L30" i="13" s="1"/>
  <c r="L31" i="15" s="1"/>
  <c r="E34" i="15"/>
  <c r="AJ120" i="13"/>
  <c r="AZ120" i="13"/>
  <c r="BR120" i="13"/>
  <c r="CA120" i="13"/>
  <c r="CJ120" i="13"/>
  <c r="BD34" i="13"/>
  <c r="BE34" i="13"/>
  <c r="BK34" i="13"/>
  <c r="K34" i="13" s="1"/>
  <c r="K35" i="15" s="1"/>
  <c r="BL34" i="13"/>
  <c r="L34" i="13" s="1"/>
  <c r="L35" i="15" s="1"/>
  <c r="BR121" i="13"/>
  <c r="D36" i="15"/>
  <c r="AA122" i="13"/>
  <c r="AJ122" i="13"/>
  <c r="AZ122" i="13"/>
  <c r="BD35" i="13"/>
  <c r="BE35" i="13"/>
  <c r="BJ35" i="13"/>
  <c r="BK35" i="13"/>
  <c r="K35" i="13" s="1"/>
  <c r="BL35" i="13"/>
  <c r="L35" i="13" s="1"/>
  <c r="L36" i="15" s="1"/>
  <c r="CJ122" i="13"/>
  <c r="D37" i="15"/>
  <c r="AB36" i="13"/>
  <c r="AB123" i="13" s="1"/>
  <c r="AJ123" i="13"/>
  <c r="AZ123" i="13"/>
  <c r="BD36" i="13"/>
  <c r="BE36" i="13"/>
  <c r="BJ36" i="13"/>
  <c r="BK36" i="13"/>
  <c r="K36" i="13" s="1"/>
  <c r="K37" i="15" s="1"/>
  <c r="BL36" i="13"/>
  <c r="L36" i="13" s="1"/>
  <c r="L37" i="15" s="1"/>
  <c r="BR123" i="13"/>
  <c r="CA123" i="13"/>
  <c r="CJ123" i="13"/>
  <c r="D38" i="15"/>
  <c r="BA37" i="13"/>
  <c r="BA124" i="13" s="1"/>
  <c r="BD37" i="13"/>
  <c r="BK37" i="13"/>
  <c r="K37" i="13" s="1"/>
  <c r="BL37" i="13"/>
  <c r="L37" i="13" s="1"/>
  <c r="L38" i="15" s="1"/>
  <c r="BS37" i="13"/>
  <c r="BS124" i="13" s="1"/>
  <c r="CK37" i="13"/>
  <c r="CK124" i="13" s="1"/>
  <c r="D39" i="15"/>
  <c r="AA125" i="13"/>
  <c r="AJ125" i="13"/>
  <c r="AZ125" i="13"/>
  <c r="BD38" i="13"/>
  <c r="BE38" i="13"/>
  <c r="E38" i="13" s="1"/>
  <c r="BK38" i="13"/>
  <c r="K38" i="13" s="1"/>
  <c r="K39" i="15" s="1"/>
  <c r="BL38" i="13"/>
  <c r="L38" i="13" s="1"/>
  <c r="L39" i="15" s="1"/>
  <c r="CJ125" i="13"/>
  <c r="BK39" i="13"/>
  <c r="K39" i="13" s="1"/>
  <c r="BL39" i="13"/>
  <c r="L39" i="13" s="1"/>
  <c r="CB39" i="13"/>
  <c r="CB126" i="13" s="1"/>
  <c r="U40" i="13"/>
  <c r="V40" i="13"/>
  <c r="AC40" i="13"/>
  <c r="AD40" i="13"/>
  <c r="AE40" i="13"/>
  <c r="AF40" i="13"/>
  <c r="AG40" i="13"/>
  <c r="AL40" i="13"/>
  <c r="AM40" i="13"/>
  <c r="AU40" i="13"/>
  <c r="AV40" i="13"/>
  <c r="AW40" i="13"/>
  <c r="BB40" i="13"/>
  <c r="BC40" i="13"/>
  <c r="BM40" i="13"/>
  <c r="BN40" i="13"/>
  <c r="BT40" i="13"/>
  <c r="BU40" i="13"/>
  <c r="BV40" i="13"/>
  <c r="BW40" i="13"/>
  <c r="BX40" i="13"/>
  <c r="CC40" i="13"/>
  <c r="CD40" i="13"/>
  <c r="CE40" i="13"/>
  <c r="CF40" i="13"/>
  <c r="CG40" i="13"/>
  <c r="CL40" i="13"/>
  <c r="CM40" i="13"/>
  <c r="S129" i="13"/>
  <c r="AZ129" i="13"/>
  <c r="BR129" i="13"/>
  <c r="CA129" i="13"/>
  <c r="CJ129" i="13"/>
  <c r="S43" i="13"/>
  <c r="S130" i="13" s="1"/>
  <c r="BA43" i="13"/>
  <c r="BA130" i="13" s="1"/>
  <c r="BK43" i="13"/>
  <c r="K43" i="13" s="1"/>
  <c r="BL43" i="13"/>
  <c r="L43" i="13" s="1"/>
  <c r="L57" i="15" s="1"/>
  <c r="CA130" i="13"/>
  <c r="S44" i="13"/>
  <c r="BD44" i="13"/>
  <c r="BK44" i="13"/>
  <c r="K44" i="13" s="1"/>
  <c r="BL44" i="13"/>
  <c r="L44" i="13" s="1"/>
  <c r="L58" i="15" s="1"/>
  <c r="BR131" i="13"/>
  <c r="CK44" i="13"/>
  <c r="CK131" i="13" s="1"/>
  <c r="BD45" i="13"/>
  <c r="BK45" i="13"/>
  <c r="BL45" i="13"/>
  <c r="L45" i="13" s="1"/>
  <c r="L59" i="15" s="1"/>
  <c r="AB46" i="13"/>
  <c r="AB133" i="13" s="1"/>
  <c r="BD46" i="13"/>
  <c r="BE46" i="13"/>
  <c r="E46" i="13" s="1"/>
  <c r="BK46" i="13"/>
  <c r="K46" i="13" s="1"/>
  <c r="BL46" i="13"/>
  <c r="L46" i="13" s="1"/>
  <c r="L60" i="15" s="1"/>
  <c r="M47" i="13"/>
  <c r="V47" i="13"/>
  <c r="V55" i="13" s="1"/>
  <c r="W47" i="13"/>
  <c r="W55" i="13" s="1"/>
  <c r="X47" i="13"/>
  <c r="AC47" i="13"/>
  <c r="AC55" i="13" s="1"/>
  <c r="AD47" i="13"/>
  <c r="AD55" i="13" s="1"/>
  <c r="AE47" i="13"/>
  <c r="AE55" i="13" s="1"/>
  <c r="AF47" i="13"/>
  <c r="AG47" i="13"/>
  <c r="AG55" i="13" s="1"/>
  <c r="AL47" i="13"/>
  <c r="AL55" i="13" s="1"/>
  <c r="AM47" i="13"/>
  <c r="AM55" i="13" s="1"/>
  <c r="AU47" i="13"/>
  <c r="AU55" i="13" s="1"/>
  <c r="AV47" i="13"/>
  <c r="AW47" i="13"/>
  <c r="AW55" i="13" s="1"/>
  <c r="BB47" i="13"/>
  <c r="BB55" i="13" s="1"/>
  <c r="BC47" i="13"/>
  <c r="BC55" i="13" s="1"/>
  <c r="BM47" i="13"/>
  <c r="BM55" i="13" s="1"/>
  <c r="BN47" i="13"/>
  <c r="BO47" i="13"/>
  <c r="BO55" i="13" s="1"/>
  <c r="BT47" i="13"/>
  <c r="BT55" i="13" s="1"/>
  <c r="BU47" i="13"/>
  <c r="BU55" i="13" s="1"/>
  <c r="BV47" i="13"/>
  <c r="BV55" i="13" s="1"/>
  <c r="BW47" i="13"/>
  <c r="BX47" i="13"/>
  <c r="CC47" i="13"/>
  <c r="CC55" i="13" s="1"/>
  <c r="CD47" i="13"/>
  <c r="CD55" i="13" s="1"/>
  <c r="CE47" i="13"/>
  <c r="CF47" i="13"/>
  <c r="CG47" i="13"/>
  <c r="CG55" i="13" s="1"/>
  <c r="CL47" i="13"/>
  <c r="CL55" i="13" s="1"/>
  <c r="CM47" i="13"/>
  <c r="CM55" i="13" s="1"/>
  <c r="AA135" i="13"/>
  <c r="BA48" i="13"/>
  <c r="BA135" i="13" s="1"/>
  <c r="BD48" i="13"/>
  <c r="D48" i="13" s="1"/>
  <c r="D62" i="15" s="1"/>
  <c r="BE48" i="13"/>
  <c r="E48" i="13" s="1"/>
  <c r="E135" i="13" s="1"/>
  <c r="BK48" i="13"/>
  <c r="K48" i="13" s="1"/>
  <c r="BL48" i="13"/>
  <c r="L48" i="13" s="1"/>
  <c r="L62" i="15" s="1"/>
  <c r="CA135" i="13"/>
  <c r="S49" i="13"/>
  <c r="BD49" i="13"/>
  <c r="D49" i="13" s="1"/>
  <c r="BE49" i="13"/>
  <c r="E49" i="13" s="1"/>
  <c r="BK49" i="13"/>
  <c r="K49" i="13" s="1"/>
  <c r="BL49" i="13"/>
  <c r="L49" i="13" s="1"/>
  <c r="CB49" i="13"/>
  <c r="CB136" i="13" s="1"/>
  <c r="CJ136" i="13"/>
  <c r="S50" i="13"/>
  <c r="BD50" i="13"/>
  <c r="BE50" i="13"/>
  <c r="E50" i="13" s="1"/>
  <c r="BK50" i="13"/>
  <c r="K50" i="13" s="1"/>
  <c r="BL50" i="13"/>
  <c r="L50" i="13" s="1"/>
  <c r="L63" i="15" s="1"/>
  <c r="BS50" i="13"/>
  <c r="BS137" i="13" s="1"/>
  <c r="CK50" i="13"/>
  <c r="CK137" i="13" s="1"/>
  <c r="S51" i="13"/>
  <c r="AA138" i="13"/>
  <c r="AK51" i="13"/>
  <c r="AK138" i="13" s="1"/>
  <c r="BA51" i="13"/>
  <c r="BA138" i="13" s="1"/>
  <c r="BD51" i="13"/>
  <c r="D51" i="13" s="1"/>
  <c r="BE51" i="13"/>
  <c r="E51" i="13" s="1"/>
  <c r="BK51" i="13"/>
  <c r="K51" i="13" s="1"/>
  <c r="K64" i="15" s="1"/>
  <c r="BL51" i="13"/>
  <c r="L51" i="13" s="1"/>
  <c r="L64" i="15" s="1"/>
  <c r="CK51" i="13"/>
  <c r="CK138" i="13" s="1"/>
  <c r="S52" i="13"/>
  <c r="BA52" i="13"/>
  <c r="BA139" i="13" s="1"/>
  <c r="BD52" i="13"/>
  <c r="BE52" i="13"/>
  <c r="E52" i="13" s="1"/>
  <c r="E65" i="15" s="1"/>
  <c r="BK52" i="13"/>
  <c r="K52" i="13" s="1"/>
  <c r="BL52" i="13"/>
  <c r="L52" i="13" s="1"/>
  <c r="L65" i="15" s="1"/>
  <c r="CB52" i="13"/>
  <c r="CB139" i="13" s="1"/>
  <c r="CJ139" i="13"/>
  <c r="AK53" i="13"/>
  <c r="AK140" i="13" s="1"/>
  <c r="BD53" i="13"/>
  <c r="BE53" i="13"/>
  <c r="E53" i="13" s="1"/>
  <c r="E140" i="13" s="1"/>
  <c r="BK53" i="13"/>
  <c r="K53" i="13" s="1"/>
  <c r="BL53" i="13"/>
  <c r="L53" i="13" s="1"/>
  <c r="L66" i="15" s="1"/>
  <c r="CK53" i="13"/>
  <c r="CK140" i="13" s="1"/>
  <c r="BD54" i="13"/>
  <c r="D54" i="13" s="1"/>
  <c r="BE54" i="13"/>
  <c r="E54" i="13" s="1"/>
  <c r="E141" i="13" s="1"/>
  <c r="BK54" i="13"/>
  <c r="K54" i="13" s="1"/>
  <c r="K67" i="15" s="1"/>
  <c r="BL54" i="13"/>
  <c r="L54" i="13" s="1"/>
  <c r="L67" i="15" s="1"/>
  <c r="BS54" i="13"/>
  <c r="BS141" i="13" s="1"/>
  <c r="CJ141" i="13"/>
  <c r="AJ143" i="13"/>
  <c r="BA56" i="13"/>
  <c r="BA143" i="13" s="1"/>
  <c r="BD56" i="13"/>
  <c r="D56" i="13" s="1"/>
  <c r="D69" i="15" s="1"/>
  <c r="BK56" i="13"/>
  <c r="K56" i="13" s="1"/>
  <c r="BL56" i="13"/>
  <c r="L56" i="13" s="1"/>
  <c r="L69" i="15" s="1"/>
  <c r="CA143" i="13"/>
  <c r="AJ144" i="13"/>
  <c r="BD57" i="13"/>
  <c r="D57" i="13" s="1"/>
  <c r="BE57" i="13"/>
  <c r="E57" i="13" s="1"/>
  <c r="BK57" i="13"/>
  <c r="K57" i="13" s="1"/>
  <c r="BL57" i="13"/>
  <c r="L57" i="13" s="1"/>
  <c r="L70" i="15" s="1"/>
  <c r="BR144" i="13"/>
  <c r="CK57" i="13"/>
  <c r="CK144" i="13" s="1"/>
  <c r="M58" i="13"/>
  <c r="U58" i="13"/>
  <c r="U63" i="13" s="1"/>
  <c r="V58" i="13"/>
  <c r="X58" i="13"/>
  <c r="X63" i="13" s="1"/>
  <c r="AC58" i="13"/>
  <c r="AC63" i="13" s="1"/>
  <c r="AD58" i="13"/>
  <c r="AD63" i="13" s="1"/>
  <c r="AG58" i="13"/>
  <c r="AL58" i="13"/>
  <c r="AL63" i="13" s="1"/>
  <c r="AM58" i="13"/>
  <c r="AM63" i="13" s="1"/>
  <c r="AU58" i="13"/>
  <c r="AU63" i="13" s="1"/>
  <c r="AV58" i="13"/>
  <c r="AW58" i="13"/>
  <c r="AW63" i="13" s="1"/>
  <c r="BB58" i="13"/>
  <c r="BB63" i="13" s="1"/>
  <c r="BC58" i="13"/>
  <c r="BC63" i="13" s="1"/>
  <c r="BM58" i="13"/>
  <c r="BM63" i="13" s="1"/>
  <c r="BN58" i="13"/>
  <c r="BO58" i="13"/>
  <c r="BO63" i="13" s="1"/>
  <c r="BT58" i="13"/>
  <c r="BT63" i="13" s="1"/>
  <c r="BU58" i="13"/>
  <c r="BU63" i="13" s="1"/>
  <c r="BV58" i="13"/>
  <c r="BV63" i="13" s="1"/>
  <c r="BW58" i="13"/>
  <c r="BX58" i="13"/>
  <c r="CC58" i="13"/>
  <c r="CC63" i="13" s="1"/>
  <c r="CD58" i="13"/>
  <c r="CD63" i="13" s="1"/>
  <c r="CE58" i="13"/>
  <c r="CF58" i="13"/>
  <c r="CF63" i="13" s="1"/>
  <c r="CG58" i="13"/>
  <c r="CG63" i="13" s="1"/>
  <c r="CL58" i="13"/>
  <c r="CL63" i="13" s="1"/>
  <c r="CM58" i="13"/>
  <c r="CM63" i="13" s="1"/>
  <c r="BD59" i="13"/>
  <c r="BE59" i="13"/>
  <c r="E59" i="13" s="1"/>
  <c r="BK59" i="13"/>
  <c r="K59" i="13" s="1"/>
  <c r="BL59" i="13"/>
  <c r="L59" i="13" s="1"/>
  <c r="L72" i="15" s="1"/>
  <c r="CB59" i="13"/>
  <c r="CB146" i="13" s="1"/>
  <c r="S60" i="13"/>
  <c r="S147" i="13" s="1"/>
  <c r="AB60" i="13"/>
  <c r="AB147" i="13" s="1"/>
  <c r="AZ147" i="13"/>
  <c r="BD60" i="13"/>
  <c r="BE60" i="13"/>
  <c r="E60" i="13" s="1"/>
  <c r="BK60" i="13"/>
  <c r="K60" i="13" s="1"/>
  <c r="BL60" i="13"/>
  <c r="L60" i="13" s="1"/>
  <c r="L73" i="15" s="1"/>
  <c r="BS60" i="13"/>
  <c r="BS147" i="13" s="1"/>
  <c r="S61" i="13"/>
  <c r="AA148" i="13"/>
  <c r="BD61" i="13"/>
  <c r="BE61" i="13"/>
  <c r="E61" i="13" s="1"/>
  <c r="BK61" i="13"/>
  <c r="K61" i="13" s="1"/>
  <c r="BL61" i="13"/>
  <c r="L61" i="13" s="1"/>
  <c r="L74" i="15" s="1"/>
  <c r="CK61" i="13"/>
  <c r="CK148" i="13" s="1"/>
  <c r="BD62" i="13"/>
  <c r="BE62" i="13"/>
  <c r="E62" i="13" s="1"/>
  <c r="BK62" i="13"/>
  <c r="K62" i="13" s="1"/>
  <c r="K75" i="15" s="1"/>
  <c r="BL62" i="13"/>
  <c r="L62" i="13" s="1"/>
  <c r="L75" i="15" s="1"/>
  <c r="W63" i="13"/>
  <c r="AE63" i="13"/>
  <c r="AF63" i="13"/>
  <c r="AJ152" i="13"/>
  <c r="AZ152" i="13"/>
  <c r="BR152" i="13"/>
  <c r="CA152" i="13"/>
  <c r="CJ152" i="13"/>
  <c r="AB66" i="13"/>
  <c r="AB153" i="13" s="1"/>
  <c r="BA66" i="13"/>
  <c r="BA153" i="13" s="1"/>
  <c r="BD66" i="13"/>
  <c r="BE66" i="13"/>
  <c r="E66" i="13" s="1"/>
  <c r="BK66" i="13"/>
  <c r="K66" i="13" s="1"/>
  <c r="BL66" i="13"/>
  <c r="L66" i="13" s="1"/>
  <c r="L79" i="15" s="1"/>
  <c r="AB67" i="13"/>
  <c r="AB154" i="13" s="1"/>
  <c r="AJ154" i="13"/>
  <c r="AZ154" i="13"/>
  <c r="BD67" i="13"/>
  <c r="BE67" i="13"/>
  <c r="E67" i="13" s="1"/>
  <c r="BJ67" i="13"/>
  <c r="BK67" i="13"/>
  <c r="K67" i="13" s="1"/>
  <c r="BL67" i="13"/>
  <c r="L67" i="13" s="1"/>
  <c r="L80" i="15" s="1"/>
  <c r="BR154" i="13"/>
  <c r="CA154" i="13"/>
  <c r="CJ154" i="13"/>
  <c r="S68" i="13"/>
  <c r="AK68" i="13"/>
  <c r="BD68" i="13"/>
  <c r="BE68" i="13"/>
  <c r="E68" i="13" s="1"/>
  <c r="BK68" i="13"/>
  <c r="K68" i="13" s="1"/>
  <c r="BL68" i="13"/>
  <c r="L68" i="13" s="1"/>
  <c r="CK68" i="13"/>
  <c r="CK155" i="13" s="1"/>
  <c r="S69" i="13"/>
  <c r="AB69" i="13"/>
  <c r="AB156" i="13" s="1"/>
  <c r="AJ156" i="13"/>
  <c r="AZ156" i="13"/>
  <c r="BD69" i="13"/>
  <c r="BE69" i="13"/>
  <c r="E69" i="13" s="1"/>
  <c r="BJ69" i="13"/>
  <c r="BK69" i="13"/>
  <c r="K69" i="13" s="1"/>
  <c r="BL69" i="13"/>
  <c r="L69" i="13" s="1"/>
  <c r="L82" i="15" s="1"/>
  <c r="CJ156" i="13"/>
  <c r="AK70" i="13"/>
  <c r="AK157" i="13" s="1"/>
  <c r="BA70" i="13"/>
  <c r="BA157" i="13" s="1"/>
  <c r="BD70" i="13"/>
  <c r="BE70" i="13"/>
  <c r="E70" i="13" s="1"/>
  <c r="BK70" i="13"/>
  <c r="K70" i="13" s="1"/>
  <c r="BL70" i="13"/>
  <c r="L70" i="13" s="1"/>
  <c r="BR157" i="13"/>
  <c r="T71" i="13"/>
  <c r="U71" i="13"/>
  <c r="V71" i="13"/>
  <c r="W71" i="13"/>
  <c r="X71" i="13"/>
  <c r="AC71" i="13"/>
  <c r="AD71" i="13"/>
  <c r="AE71" i="13"/>
  <c r="AF71" i="13"/>
  <c r="AG71" i="13"/>
  <c r="AL71" i="13"/>
  <c r="AM71" i="13"/>
  <c r="AU71" i="13"/>
  <c r="AV71" i="13"/>
  <c r="AW71" i="13"/>
  <c r="BB71" i="13"/>
  <c r="BC71" i="13"/>
  <c r="BM71" i="13"/>
  <c r="BN71" i="13"/>
  <c r="BO71" i="13"/>
  <c r="BT71" i="13"/>
  <c r="BU71" i="13"/>
  <c r="BV71" i="13"/>
  <c r="BW71" i="13"/>
  <c r="BX71" i="13"/>
  <c r="CC71" i="13"/>
  <c r="CD71" i="13"/>
  <c r="CE71" i="13"/>
  <c r="CF71" i="13"/>
  <c r="CG71" i="13"/>
  <c r="CL71" i="13"/>
  <c r="CM71" i="13"/>
  <c r="AN74" i="13"/>
  <c r="AO74" i="13"/>
  <c r="AP74" i="13"/>
  <c r="AQ74" i="13"/>
  <c r="BW74" i="13"/>
  <c r="CE74" i="13"/>
  <c r="CF74" i="13"/>
  <c r="E89" i="15"/>
  <c r="AZ76" i="13"/>
  <c r="AZ74" i="13" s="1"/>
  <c r="V76" i="13"/>
  <c r="W76" i="13"/>
  <c r="AE76" i="13"/>
  <c r="AE74" i="13" s="1"/>
  <c r="AF76" i="13"/>
  <c r="AF74" i="13" s="1"/>
  <c r="AG76" i="13"/>
  <c r="AG74" i="13" s="1"/>
  <c r="AU76" i="13"/>
  <c r="AU74" i="13" s="1"/>
  <c r="AV76" i="13"/>
  <c r="AV74" i="13" s="1"/>
  <c r="AW76" i="13"/>
  <c r="AW74" i="13" s="1"/>
  <c r="BM76" i="13"/>
  <c r="BM74" i="13" s="1"/>
  <c r="BN76" i="13"/>
  <c r="BV76" i="13"/>
  <c r="AN78" i="13"/>
  <c r="AO78" i="13"/>
  <c r="AP78" i="13"/>
  <c r="AQ78" i="13"/>
  <c r="AR78" i="13"/>
  <c r="AS78" i="13"/>
  <c r="AT78" i="13"/>
  <c r="AN82" i="13"/>
  <c r="AO82" i="13"/>
  <c r="AP82" i="13"/>
  <c r="AQ82" i="13"/>
  <c r="AR82" i="13"/>
  <c r="AS82" i="13"/>
  <c r="AT82" i="13"/>
  <c r="AQ97" i="13"/>
  <c r="AR97" i="13"/>
  <c r="AQ98" i="13"/>
  <c r="AR98" i="13"/>
  <c r="AZ98" i="13"/>
  <c r="AA99" i="13"/>
  <c r="AB99" i="13"/>
  <c r="AK99" i="13"/>
  <c r="AQ99" i="13"/>
  <c r="AR99" i="13"/>
  <c r="AZ99" i="13"/>
  <c r="BA99" i="13"/>
  <c r="BS99" i="13"/>
  <c r="CB99" i="13"/>
  <c r="CK99" i="13"/>
  <c r="AB100" i="13"/>
  <c r="AK100" i="13"/>
  <c r="AL100" i="13" s="1"/>
  <c r="AQ100" i="13"/>
  <c r="AR100" i="13"/>
  <c r="BA100" i="13"/>
  <c r="BS100" i="13"/>
  <c r="CB100" i="13"/>
  <c r="CK100" i="13"/>
  <c r="AQ101" i="13"/>
  <c r="AR101" i="13"/>
  <c r="BR101" i="13"/>
  <c r="AQ102" i="13"/>
  <c r="AR102" i="13"/>
  <c r="AQ103" i="13"/>
  <c r="AR103" i="13"/>
  <c r="AB104" i="13"/>
  <c r="AQ104" i="13"/>
  <c r="AR104" i="13"/>
  <c r="AQ105" i="13"/>
  <c r="AR105" i="13"/>
  <c r="AQ106" i="13"/>
  <c r="AR106" i="13"/>
  <c r="AQ107" i="13"/>
  <c r="AR107" i="13"/>
  <c r="AQ108" i="13"/>
  <c r="AR108" i="13"/>
  <c r="CA108" i="13"/>
  <c r="AQ109" i="13"/>
  <c r="AR109" i="13"/>
  <c r="AQ110" i="13"/>
  <c r="AR110" i="13"/>
  <c r="AQ111" i="13"/>
  <c r="AR111" i="13"/>
  <c r="AQ112" i="13"/>
  <c r="AR112" i="13"/>
  <c r="AQ113" i="13"/>
  <c r="AR113" i="13"/>
  <c r="AQ114" i="13"/>
  <c r="AR114" i="13"/>
  <c r="AQ115" i="13"/>
  <c r="AR115" i="13"/>
  <c r="AQ116" i="13"/>
  <c r="AR116" i="13"/>
  <c r="AQ117" i="13"/>
  <c r="AR117" i="13"/>
  <c r="AQ118" i="13"/>
  <c r="AR118" i="13"/>
  <c r="AQ119" i="13"/>
  <c r="AR119" i="13"/>
  <c r="AK120" i="13"/>
  <c r="AQ120" i="13"/>
  <c r="AR120" i="13"/>
  <c r="BA120" i="13"/>
  <c r="BI120" i="13"/>
  <c r="BJ120" i="13"/>
  <c r="BS120" i="13"/>
  <c r="CB120" i="13"/>
  <c r="CK120" i="13"/>
  <c r="AQ121" i="13"/>
  <c r="AR121" i="13"/>
  <c r="AK122" i="13"/>
  <c r="AQ122" i="13"/>
  <c r="AR122" i="13"/>
  <c r="BA122" i="13"/>
  <c r="BS122" i="13"/>
  <c r="CB122" i="13"/>
  <c r="CK122" i="13"/>
  <c r="AK123" i="13"/>
  <c r="AQ123" i="13"/>
  <c r="AR123" i="13"/>
  <c r="BA123" i="13"/>
  <c r="BS123" i="13"/>
  <c r="CB123" i="13"/>
  <c r="CK123" i="13"/>
  <c r="AQ124" i="13"/>
  <c r="AR124" i="13"/>
  <c r="AK125" i="13"/>
  <c r="AQ125" i="13"/>
  <c r="AR125" i="13"/>
  <c r="BA125" i="13"/>
  <c r="CB125" i="13"/>
  <c r="CK125" i="13"/>
  <c r="AQ126" i="13"/>
  <c r="AR126" i="13"/>
  <c r="AQ127" i="13"/>
  <c r="AR127" i="13"/>
  <c r="AQ128" i="13"/>
  <c r="AR128" i="13"/>
  <c r="E129" i="13"/>
  <c r="AK129" i="13"/>
  <c r="AQ129" i="13"/>
  <c r="AR129" i="13"/>
  <c r="BA129" i="13"/>
  <c r="BI129" i="13"/>
  <c r="BJ129" i="13"/>
  <c r="BS129" i="13"/>
  <c r="CB129" i="13"/>
  <c r="CK129" i="13"/>
  <c r="CL129" i="13" s="1"/>
  <c r="AQ130" i="13"/>
  <c r="AR130" i="13"/>
  <c r="AQ131" i="13"/>
  <c r="AR131" i="13"/>
  <c r="AQ132" i="13"/>
  <c r="AR132" i="13"/>
  <c r="AQ133" i="13"/>
  <c r="AR133" i="13"/>
  <c r="AQ134" i="13"/>
  <c r="AR134" i="13"/>
  <c r="AQ135" i="13"/>
  <c r="AR135" i="13"/>
  <c r="AQ136" i="13"/>
  <c r="AR136" i="13"/>
  <c r="AQ137" i="13"/>
  <c r="AR137" i="13"/>
  <c r="AQ138" i="13"/>
  <c r="AR138" i="13"/>
  <c r="AQ139" i="13"/>
  <c r="AR139" i="13"/>
  <c r="AQ140" i="13"/>
  <c r="AR140" i="13"/>
  <c r="AQ141" i="13"/>
  <c r="AR141" i="13"/>
  <c r="AQ142" i="13"/>
  <c r="AR142" i="13"/>
  <c r="AQ143" i="13"/>
  <c r="AR143" i="13"/>
  <c r="AQ144" i="13"/>
  <c r="AR144" i="13"/>
  <c r="AQ145" i="13"/>
  <c r="AR145" i="13"/>
  <c r="AQ146" i="13"/>
  <c r="AR146" i="13"/>
  <c r="AA147" i="13"/>
  <c r="AQ147" i="13"/>
  <c r="AR147" i="13"/>
  <c r="BR147" i="13"/>
  <c r="AQ148" i="13"/>
  <c r="AR148" i="13"/>
  <c r="AQ149" i="13"/>
  <c r="AR149" i="13"/>
  <c r="AQ150" i="13"/>
  <c r="AR150" i="13"/>
  <c r="AQ151" i="13"/>
  <c r="AR151" i="13"/>
  <c r="AK152" i="13"/>
  <c r="AQ152" i="13"/>
  <c r="AR152" i="13"/>
  <c r="BA152" i="13"/>
  <c r="BI152" i="13"/>
  <c r="BJ152" i="13"/>
  <c r="BS152" i="13"/>
  <c r="CB152" i="13"/>
  <c r="CK152" i="13"/>
  <c r="AQ153" i="13"/>
  <c r="AR153" i="13"/>
  <c r="AK154" i="13"/>
  <c r="AQ154" i="13"/>
  <c r="AR154" i="13"/>
  <c r="BA154" i="13"/>
  <c r="BS154" i="13"/>
  <c r="CB154" i="13"/>
  <c r="CK154" i="13"/>
  <c r="AQ155" i="13"/>
  <c r="AR155" i="13"/>
  <c r="AK156" i="13"/>
  <c r="AQ156" i="13"/>
  <c r="AR156" i="13"/>
  <c r="BA156" i="13"/>
  <c r="BR156" i="13"/>
  <c r="BS156" i="13"/>
  <c r="CB156" i="13"/>
  <c r="CK156" i="13"/>
  <c r="AQ157" i="13"/>
  <c r="AR157" i="13"/>
  <c r="AZ157" i="13"/>
  <c r="AQ158" i="13"/>
  <c r="AR158" i="13"/>
  <c r="AQ159" i="13"/>
  <c r="AR159" i="13"/>
  <c r="AR164" i="13"/>
  <c r="AS164" i="13"/>
  <c r="AT164" i="13"/>
  <c r="D14" i="15"/>
  <c r="S120" i="13"/>
  <c r="S67" i="13"/>
  <c r="S46" i="13"/>
  <c r="BR130" i="13"/>
  <c r="BO40" i="13"/>
  <c r="BS34" i="13"/>
  <c r="BS121" i="13" s="1"/>
  <c r="CB24" i="13"/>
  <c r="AZ124" i="13"/>
  <c r="T40" i="13"/>
  <c r="CB18" i="13"/>
  <c r="CB105" i="13" s="1"/>
  <c r="CA105" i="13"/>
  <c r="BA21" i="13"/>
  <c r="BA108" i="13" s="1"/>
  <c r="AZ108" i="13"/>
  <c r="AB51" i="13"/>
  <c r="BR100" i="13"/>
  <c r="CK34" i="13"/>
  <c r="CK121" i="13" s="1"/>
  <c r="CJ121" i="13"/>
  <c r="CB27" i="13"/>
  <c r="CB114" i="13" s="1"/>
  <c r="BS25" i="13"/>
  <c r="BS112" i="13" s="1"/>
  <c r="E120" i="13"/>
  <c r="CJ153" i="13"/>
  <c r="AA154" i="13"/>
  <c r="I34" i="15"/>
  <c r="T47" i="13"/>
  <c r="AB38" i="13"/>
  <c r="CA76" i="13"/>
  <c r="BS57" i="13"/>
  <c r="AZ139" i="13"/>
  <c r="AZ135" i="13"/>
  <c r="CK54" i="13"/>
  <c r="CK141" i="13" s="1"/>
  <c r="AK52" i="13"/>
  <c r="AK139" i="13" s="1"/>
  <c r="AJ139" i="13"/>
  <c r="CB46" i="13"/>
  <c r="CA133" i="13"/>
  <c r="AB44" i="13"/>
  <c r="AB131" i="13" s="1"/>
  <c r="AA131" i="13"/>
  <c r="AK37" i="13"/>
  <c r="AK124" i="13" s="1"/>
  <c r="AJ124" i="13"/>
  <c r="AK20" i="13"/>
  <c r="AK107" i="13" s="1"/>
  <c r="AJ107" i="13"/>
  <c r="BA16" i="13"/>
  <c r="AZ103" i="13"/>
  <c r="AA103" i="13"/>
  <c r="AB16" i="13"/>
  <c r="BR98" i="13"/>
  <c r="BS11" i="13"/>
  <c r="AZ104" i="13"/>
  <c r="CK52" i="13"/>
  <c r="CK139" i="13" s="1"/>
  <c r="AK50" i="13"/>
  <c r="AK137" i="13" s="1"/>
  <c r="CB37" i="13"/>
  <c r="CB124" i="13" s="1"/>
  <c r="CA124" i="13"/>
  <c r="CA122" i="13"/>
  <c r="D26" i="15"/>
  <c r="BS21" i="13"/>
  <c r="BS108" i="13" s="1"/>
  <c r="BR108" i="13"/>
  <c r="CK49" i="13"/>
  <c r="CK136" i="13" s="1"/>
  <c r="BS70" i="13"/>
  <c r="BS157" i="13" s="1"/>
  <c r="BA60" i="13"/>
  <c r="BA147" i="13" s="1"/>
  <c r="BS43" i="13"/>
  <c r="BS130" i="13" s="1"/>
  <c r="BR141" i="13"/>
  <c r="BT141" i="13" s="1"/>
  <c r="CJ138" i="13"/>
  <c r="CJ155" i="13"/>
  <c r="AJ157" i="13"/>
  <c r="CB34" i="13"/>
  <c r="CA121" i="13"/>
  <c r="BA34" i="13"/>
  <c r="BA121" i="13" s="1"/>
  <c r="AZ121" i="13"/>
  <c r="AB34" i="13"/>
  <c r="AB121" i="13" s="1"/>
  <c r="AA121" i="13"/>
  <c r="CK30" i="13"/>
  <c r="BS30" i="13"/>
  <c r="BS117" i="13" s="1"/>
  <c r="BR117" i="13"/>
  <c r="AK30" i="13"/>
  <c r="AK117" i="13" s="1"/>
  <c r="AJ117" i="13"/>
  <c r="CB29" i="13"/>
  <c r="CA116" i="13"/>
  <c r="BA29" i="13"/>
  <c r="AZ116" i="13"/>
  <c r="BS27" i="13"/>
  <c r="BS114" i="13" s="1"/>
  <c r="BR114" i="13"/>
  <c r="AK27" i="13"/>
  <c r="AK114" i="13" s="1"/>
  <c r="AJ114" i="13"/>
  <c r="BS26" i="13"/>
  <c r="BS113" i="13" s="1"/>
  <c r="BR113" i="13"/>
  <c r="AK26" i="13"/>
  <c r="AJ113" i="13"/>
  <c r="CB25" i="13"/>
  <c r="CA112" i="13"/>
  <c r="AB21" i="13"/>
  <c r="AB108" i="13" s="1"/>
  <c r="AA108" i="13"/>
  <c r="BS20" i="13"/>
  <c r="BS107" i="13" s="1"/>
  <c r="BR107" i="13"/>
  <c r="AA133" i="13"/>
  <c r="CA126" i="13"/>
  <c r="AA123" i="13"/>
  <c r="AB48" i="13"/>
  <c r="AB135" i="13" s="1"/>
  <c r="AB49" i="13"/>
  <c r="AB136" i="13" s="1"/>
  <c r="AA136" i="13"/>
  <c r="AA129" i="13"/>
  <c r="AB129" i="13"/>
  <c r="CA146" i="13"/>
  <c r="AB59" i="13"/>
  <c r="AB146" i="13" s="1"/>
  <c r="BS56" i="13"/>
  <c r="BS143" i="13" s="1"/>
  <c r="BR143" i="13"/>
  <c r="AB53" i="13"/>
  <c r="AB140" i="13" s="1"/>
  <c r="AA140" i="13"/>
  <c r="AB52" i="13"/>
  <c r="AB139" i="13" s="1"/>
  <c r="AA139" i="13"/>
  <c r="CB50" i="13"/>
  <c r="CB137" i="13" s="1"/>
  <c r="CA137" i="13"/>
  <c r="AK57" i="13"/>
  <c r="CJ144" i="13"/>
  <c r="CA139" i="13"/>
  <c r="AZ138" i="13"/>
  <c r="CA136" i="13"/>
  <c r="AB30" i="13"/>
  <c r="AB117" i="13" s="1"/>
  <c r="AA117" i="13"/>
  <c r="AK25" i="13"/>
  <c r="AK112" i="13" s="1"/>
  <c r="AJ112" i="13"/>
  <c r="AB11" i="13"/>
  <c r="AB98" i="13" s="1"/>
  <c r="AA98" i="13"/>
  <c r="CJ124" i="13"/>
  <c r="BA24" i="13"/>
  <c r="BA111" i="13" s="1"/>
  <c r="AZ111" i="13"/>
  <c r="AB24" i="13"/>
  <c r="AB111" i="13" s="1"/>
  <c r="AA111" i="13"/>
  <c r="CB16" i="13"/>
  <c r="CA103" i="13"/>
  <c r="AK11" i="13"/>
  <c r="AK98" i="13" s="1"/>
  <c r="AJ98" i="13"/>
  <c r="J129" i="13"/>
  <c r="AJ149" i="13"/>
  <c r="CJ140" i="13"/>
  <c r="AJ138" i="13"/>
  <c r="BR137" i="13"/>
  <c r="AK34" i="13"/>
  <c r="AK121" i="13" s="1"/>
  <c r="AJ121" i="13"/>
  <c r="CB30" i="13"/>
  <c r="CB117" i="13" s="1"/>
  <c r="CA117" i="13"/>
  <c r="BA30" i="13"/>
  <c r="AZ117" i="13"/>
  <c r="BS29" i="13"/>
  <c r="BR116" i="13"/>
  <c r="BA26" i="13"/>
  <c r="BA113" i="13" s="1"/>
  <c r="AZ113" i="13"/>
  <c r="CK66" i="13"/>
  <c r="CK153" i="13" s="1"/>
  <c r="AK66" i="13"/>
  <c r="AK153" i="13" s="1"/>
  <c r="AJ153" i="13"/>
  <c r="CB62" i="13"/>
  <c r="CB149" i="13" s="1"/>
  <c r="CA149" i="13"/>
  <c r="BA62" i="13"/>
  <c r="BA149" i="13" s="1"/>
  <c r="AZ149" i="13"/>
  <c r="AB62" i="13"/>
  <c r="AB149" i="13" s="1"/>
  <c r="AA149" i="13"/>
  <c r="BS61" i="13"/>
  <c r="BS148" i="13" s="1"/>
  <c r="BR148" i="13"/>
  <c r="AK61" i="13"/>
  <c r="AK148" i="13" s="1"/>
  <c r="AJ148" i="13"/>
  <c r="AK60" i="13"/>
  <c r="AK147" i="13" s="1"/>
  <c r="AJ147" i="13"/>
  <c r="CB57" i="13"/>
  <c r="CB144" i="13" s="1"/>
  <c r="BA57" i="13"/>
  <c r="BA144" i="13" s="1"/>
  <c r="AZ144" i="13"/>
  <c r="CB56" i="13"/>
  <c r="CB143" i="13" s="1"/>
  <c r="BS53" i="13"/>
  <c r="BS140" i="13" s="1"/>
  <c r="BR140" i="13"/>
  <c r="CK48" i="13"/>
  <c r="CK135" i="13" s="1"/>
  <c r="CJ135" i="13"/>
  <c r="BA45" i="13"/>
  <c r="BA132" i="13" s="1"/>
  <c r="AZ132" i="13"/>
  <c r="CA131" i="13"/>
  <c r="CB130" i="13"/>
  <c r="AZ130" i="13"/>
  <c r="CA144" i="13"/>
  <c r="AJ129" i="13"/>
  <c r="AL129" i="13" s="1"/>
  <c r="CB70" i="13"/>
  <c r="CB157" i="13" s="1"/>
  <c r="CA157" i="13"/>
  <c r="CB53" i="13"/>
  <c r="CB140" i="13" s="1"/>
  <c r="CA140" i="13"/>
  <c r="BA53" i="13"/>
  <c r="BA140" i="13" s="1"/>
  <c r="AZ140" i="13"/>
  <c r="AK49" i="13"/>
  <c r="AK136" i="13" s="1"/>
  <c r="AJ136" i="13"/>
  <c r="BS48" i="13"/>
  <c r="BS135" i="13" s="1"/>
  <c r="BR135" i="13"/>
  <c r="AK48" i="13"/>
  <c r="AK135" i="13" s="1"/>
  <c r="AJ135" i="13"/>
  <c r="AB35" i="13"/>
  <c r="CB26" i="13"/>
  <c r="CA113" i="13"/>
  <c r="BA25" i="13"/>
  <c r="AZ112" i="13"/>
  <c r="AB25" i="13"/>
  <c r="AB112" i="13" s="1"/>
  <c r="AA112" i="13"/>
  <c r="BS24" i="13"/>
  <c r="BR111" i="13"/>
  <c r="AK24" i="13"/>
  <c r="AK111" i="13" s="1"/>
  <c r="AJ111" i="13"/>
  <c r="CB20" i="13"/>
  <c r="CB107" i="13" s="1"/>
  <c r="CA107" i="13"/>
  <c r="BA20" i="13"/>
  <c r="BA107" i="13" s="1"/>
  <c r="AZ107" i="13"/>
  <c r="AB20" i="13"/>
  <c r="AB107" i="13" s="1"/>
  <c r="AA107" i="13"/>
  <c r="AK17" i="13"/>
  <c r="AK104" i="13" s="1"/>
  <c r="AJ104" i="13"/>
  <c r="BA14" i="13"/>
  <c r="BA101" i="13" s="1"/>
  <c r="AZ101" i="13"/>
  <c r="CB68" i="13"/>
  <c r="CB155" i="13" s="1"/>
  <c r="AA130" i="13"/>
  <c r="CB17" i="13"/>
  <c r="CB104" i="13" s="1"/>
  <c r="CC104" i="13" s="1"/>
  <c r="AA101" i="13"/>
  <c r="AZ114" i="13"/>
  <c r="AA114" i="13"/>
  <c r="AA113" i="13"/>
  <c r="AJ108" i="13"/>
  <c r="S66" i="13"/>
  <c r="CJ143" i="13"/>
  <c r="CB54" i="13"/>
  <c r="CB141" i="13" s="1"/>
  <c r="CA141" i="13"/>
  <c r="AB54" i="13"/>
  <c r="AB141" i="13" s="1"/>
  <c r="AA141" i="13"/>
  <c r="AJ155" i="13"/>
  <c r="AA152" i="13"/>
  <c r="AB152" i="13"/>
  <c r="S59" i="13"/>
  <c r="S146" i="13" s="1"/>
  <c r="CJ132" i="13"/>
  <c r="CK45" i="13"/>
  <c r="CK132" i="13" s="1"/>
  <c r="BS45" i="13"/>
  <c r="BS132" i="13" s="1"/>
  <c r="BR132" i="13"/>
  <c r="AZ131" i="13"/>
  <c r="S126" i="13"/>
  <c r="CA125" i="13"/>
  <c r="D22" i="15"/>
  <c r="BS18" i="13"/>
  <c r="BS105" i="13" s="1"/>
  <c r="BS17" i="13"/>
  <c r="BS104" i="13" s="1"/>
  <c r="BR104" i="13"/>
  <c r="CB11" i="13"/>
  <c r="CB98" i="13" s="1"/>
  <c r="CA98" i="13"/>
  <c r="AB45" i="13"/>
  <c r="AB132" i="13" s="1"/>
  <c r="AA132" i="13"/>
  <c r="AJ140" i="13"/>
  <c r="AJ105" i="13"/>
  <c r="AZ153" i="13"/>
  <c r="CB61" i="13"/>
  <c r="CB148" i="13" s="1"/>
  <c r="CA148" i="13"/>
  <c r="BA61" i="13"/>
  <c r="BA148" i="13" s="1"/>
  <c r="AZ148" i="13"/>
  <c r="AB61" i="13"/>
  <c r="AB148" i="13" s="1"/>
  <c r="CJ147" i="13"/>
  <c r="CK60" i="13"/>
  <c r="CK147" i="13" s="1"/>
  <c r="CK46" i="13"/>
  <c r="CK133" i="13" s="1"/>
  <c r="CJ133" i="13"/>
  <c r="BS46" i="13"/>
  <c r="BS133" i="13" s="1"/>
  <c r="BR133" i="13"/>
  <c r="BS51" i="13"/>
  <c r="BS138" i="13" s="1"/>
  <c r="BR138" i="13"/>
  <c r="BA49" i="13"/>
  <c r="BA136" i="13" s="1"/>
  <c r="AZ136" i="13"/>
  <c r="BS38" i="13"/>
  <c r="BS125" i="13" s="1"/>
  <c r="BR125" i="13"/>
  <c r="BS116" i="13"/>
  <c r="E152" i="13"/>
  <c r="S152" i="13"/>
  <c r="J152" i="13"/>
  <c r="D10" i="13"/>
  <c r="D11" i="15" s="1"/>
  <c r="BR126" i="13"/>
  <c r="AZ133" i="13"/>
  <c r="BA46" i="13"/>
  <c r="BA133" i="13" s="1"/>
  <c r="BA39" i="13"/>
  <c r="AZ126" i="13"/>
  <c r="CJ130" i="13"/>
  <c r="CK43" i="13"/>
  <c r="CK130" i="13" s="1"/>
  <c r="BA59" i="13"/>
  <c r="AZ146" i="13"/>
  <c r="CK56" i="13"/>
  <c r="CK143" i="13" s="1"/>
  <c r="CB132" i="13"/>
  <c r="CA132" i="13"/>
  <c r="AJ130" i="13"/>
  <c r="AB39" i="13"/>
  <c r="AA126" i="13"/>
  <c r="BR124" i="13"/>
  <c r="BR122" i="13"/>
  <c r="AB29" i="13"/>
  <c r="AB116" i="13" s="1"/>
  <c r="CK70" i="13"/>
  <c r="CK157" i="13" s="1"/>
  <c r="CJ157" i="13"/>
  <c r="CA155" i="13"/>
  <c r="CB51" i="13"/>
  <c r="CA138" i="13"/>
  <c r="BA50" i="13"/>
  <c r="BA137" i="13" s="1"/>
  <c r="AZ137" i="13"/>
  <c r="AB50" i="13"/>
  <c r="AB137" i="13" s="1"/>
  <c r="AA137" i="13"/>
  <c r="BS49" i="13"/>
  <c r="BR136" i="13"/>
  <c r="AA153" i="13"/>
  <c r="CJ148" i="13"/>
  <c r="AB122" i="13"/>
  <c r="AC122" i="13" s="1"/>
  <c r="AB70" i="13"/>
  <c r="AB157" i="13" s="1"/>
  <c r="AA157" i="13"/>
  <c r="CA156" i="13"/>
  <c r="BA68" i="13"/>
  <c r="BA155" i="13" s="1"/>
  <c r="AZ155" i="13"/>
  <c r="AB68" i="13"/>
  <c r="AB155" i="13" s="1"/>
  <c r="AA155" i="13"/>
  <c r="BS66" i="13"/>
  <c r="BS153" i="13" s="1"/>
  <c r="BR153" i="13"/>
  <c r="CK62" i="13"/>
  <c r="CK149" i="13" s="1"/>
  <c r="CJ149" i="13"/>
  <c r="BS62" i="13"/>
  <c r="BS149" i="13" s="1"/>
  <c r="BR149" i="13"/>
  <c r="AK62" i="13"/>
  <c r="AK149" i="13" s="1"/>
  <c r="CA147" i="13"/>
  <c r="CB60" i="13"/>
  <c r="CJ146" i="13"/>
  <c r="CK59" i="13"/>
  <c r="CK146" i="13" s="1"/>
  <c r="BR146" i="13"/>
  <c r="BS59" i="13"/>
  <c r="BS146" i="13" s="1"/>
  <c r="AK59" i="13"/>
  <c r="AJ146" i="13"/>
  <c r="BA18" i="13"/>
  <c r="BA105" i="13" s="1"/>
  <c r="AZ105" i="13"/>
  <c r="BS16" i="13"/>
  <c r="BS103" i="13" s="1"/>
  <c r="BR103" i="13"/>
  <c r="AK16" i="13"/>
  <c r="CA101" i="13"/>
  <c r="CB14" i="13"/>
  <c r="AA100" i="13"/>
  <c r="CA99" i="13"/>
  <c r="BA17" i="13"/>
  <c r="BR76" i="13"/>
  <c r="BR74" i="13" s="1"/>
  <c r="X76" i="13"/>
  <c r="AJ103" i="13"/>
  <c r="BS39" i="13"/>
  <c r="BS126" i="13" s="1"/>
  <c r="BR155" i="13"/>
  <c r="BS68" i="13"/>
  <c r="BS155" i="13" s="1"/>
  <c r="CB66" i="13"/>
  <c r="CB153" i="13" s="1"/>
  <c r="CA153" i="13"/>
  <c r="BA54" i="13"/>
  <c r="BA141" i="13" s="1"/>
  <c r="AZ141" i="13"/>
  <c r="CK39" i="13"/>
  <c r="CJ126" i="13"/>
  <c r="AB120" i="13"/>
  <c r="AA120" i="13"/>
  <c r="K38" i="15"/>
  <c r="K26" i="15"/>
  <c r="J120" i="13"/>
  <c r="BR139" i="13"/>
  <c r="BS52" i="13"/>
  <c r="BS139" i="13" s="1"/>
  <c r="AA156" i="13"/>
  <c r="CB48" i="13"/>
  <c r="CB135" i="13" s="1"/>
  <c r="CJ137" i="13"/>
  <c r="AJ133" i="13"/>
  <c r="AJ132" i="13"/>
  <c r="AJ141" i="13"/>
  <c r="AK54" i="13"/>
  <c r="AJ76" i="13"/>
  <c r="AJ74" i="13" s="1"/>
  <c r="CT16" i="13"/>
  <c r="CT30" i="13"/>
  <c r="CT60" i="13"/>
  <c r="CT68" i="13"/>
  <c r="D40" i="13"/>
  <c r="D35" i="15"/>
  <c r="AB56" i="13"/>
  <c r="AB143" i="13" s="1"/>
  <c r="CT21" i="13"/>
  <c r="CT20" i="13"/>
  <c r="CT52" i="13"/>
  <c r="CT54" i="13"/>
  <c r="CT49" i="13"/>
  <c r="CT51" i="13"/>
  <c r="AZ143" i="13"/>
  <c r="S57" i="13"/>
  <c r="AA124" i="13"/>
  <c r="AA144" i="13"/>
  <c r="AA146" i="13"/>
  <c r="AJ137" i="13"/>
  <c r="N105" i="13"/>
  <c r="AK56" i="13"/>
  <c r="AK143" i="13" s="1"/>
  <c r="T15" i="13"/>
  <c r="O23" i="13"/>
  <c r="BT101" i="13" l="1"/>
  <c r="CU64" i="13"/>
  <c r="CU72" i="13" s="1"/>
  <c r="CC136" i="13"/>
  <c r="R71" i="13"/>
  <c r="F39" i="15"/>
  <c r="F40" i="13"/>
  <c r="F41" i="15" s="1"/>
  <c r="BA117" i="13"/>
  <c r="BB117" i="13" s="1"/>
  <c r="BA28" i="13"/>
  <c r="BA115" i="13" s="1"/>
  <c r="AB105" i="13"/>
  <c r="AC105" i="13" s="1"/>
  <c r="BC22" i="13"/>
  <c r="K19" i="15"/>
  <c r="BK15" i="13"/>
  <c r="K15" i="13" s="1"/>
  <c r="T152" i="13"/>
  <c r="T146" i="13"/>
  <c r="BB147" i="13"/>
  <c r="AS119" i="13"/>
  <c r="AC100" i="13"/>
  <c r="AB126" i="13"/>
  <c r="AC126" i="13" s="1"/>
  <c r="AS139" i="13"/>
  <c r="CF31" i="13"/>
  <c r="BC31" i="13"/>
  <c r="BA71" i="13"/>
  <c r="BA158" i="13" s="1"/>
  <c r="CC155" i="13"/>
  <c r="CC122" i="13"/>
  <c r="R15" i="13"/>
  <c r="CN22" i="13"/>
  <c r="BR19" i="13"/>
  <c r="CC143" i="13"/>
  <c r="BB100" i="13"/>
  <c r="CB10" i="13"/>
  <c r="CB97" i="13" s="1"/>
  <c r="BT152" i="13"/>
  <c r="M31" i="13"/>
  <c r="CD22" i="13"/>
  <c r="AD22" i="13"/>
  <c r="CT58" i="13"/>
  <c r="CT63" i="13" s="1"/>
  <c r="K120" i="13"/>
  <c r="AC148" i="13"/>
  <c r="E66" i="15"/>
  <c r="AC139" i="13"/>
  <c r="AC108" i="13"/>
  <c r="AC147" i="13"/>
  <c r="AS137" i="13"/>
  <c r="AS136" i="13"/>
  <c r="BK129" i="13"/>
  <c r="AS127" i="13"/>
  <c r="AS125" i="13"/>
  <c r="AS123" i="13"/>
  <c r="CC120" i="13"/>
  <c r="AS120" i="13"/>
  <c r="AS113" i="13"/>
  <c r="AS112" i="13"/>
  <c r="AS111" i="13"/>
  <c r="AS109" i="13"/>
  <c r="AS107" i="13"/>
  <c r="AS106" i="13"/>
  <c r="T147" i="13"/>
  <c r="AW64" i="13"/>
  <c r="AW72" i="13" s="1"/>
  <c r="AA40" i="13"/>
  <c r="AB40" i="13" s="1"/>
  <c r="AB127" i="13" s="1"/>
  <c r="AL120" i="13"/>
  <c r="CG31" i="13"/>
  <c r="BB31" i="13"/>
  <c r="CC99" i="13"/>
  <c r="BJ123" i="13"/>
  <c r="K152" i="13"/>
  <c r="T126" i="13"/>
  <c r="BB138" i="13"/>
  <c r="AC135" i="13"/>
  <c r="AC121" i="13"/>
  <c r="BE19" i="13"/>
  <c r="BB139" i="13"/>
  <c r="CC152" i="13"/>
  <c r="BB152" i="13"/>
  <c r="AS101" i="13"/>
  <c r="BB99" i="13"/>
  <c r="AS99" i="13"/>
  <c r="R58" i="13"/>
  <c r="AA47" i="13"/>
  <c r="AA134" i="13" s="1"/>
  <c r="R47" i="13"/>
  <c r="BR23" i="13"/>
  <c r="R19" i="13"/>
  <c r="CS10" i="13"/>
  <c r="CS19" i="13"/>
  <c r="CS23" i="13"/>
  <c r="BT117" i="13"/>
  <c r="K129" i="13"/>
  <c r="AS104" i="13"/>
  <c r="AS103" i="13"/>
  <c r="BI68" i="13"/>
  <c r="I68" i="13" s="1"/>
  <c r="AV55" i="13"/>
  <c r="AZ55" i="13" s="1"/>
  <c r="AZ142" i="13" s="1"/>
  <c r="AZ47" i="13"/>
  <c r="AC104" i="13"/>
  <c r="BR15" i="13"/>
  <c r="R28" i="13"/>
  <c r="AC98" i="13"/>
  <c r="AL112" i="13"/>
  <c r="CL156" i="13"/>
  <c r="BB156" i="13"/>
  <c r="AJ58" i="13"/>
  <c r="AJ145" i="13" s="1"/>
  <c r="BB123" i="13"/>
  <c r="AC123" i="13"/>
  <c r="BT120" i="13"/>
  <c r="AM22" i="13"/>
  <c r="AY22" i="13"/>
  <c r="H10" i="13"/>
  <c r="H11" i="15" s="1"/>
  <c r="BI39" i="13"/>
  <c r="I39" i="13" s="1"/>
  <c r="CS15" i="13"/>
  <c r="CS28" i="13"/>
  <c r="CS40" i="13"/>
  <c r="CS47" i="13"/>
  <c r="CS58" i="13"/>
  <c r="CS71" i="13"/>
  <c r="BT143" i="13"/>
  <c r="AL108" i="13"/>
  <c r="CJ71" i="13"/>
  <c r="CJ158" i="13" s="1"/>
  <c r="CJ47" i="13"/>
  <c r="CJ134" i="13" s="1"/>
  <c r="CJ58" i="13"/>
  <c r="CA58" i="13"/>
  <c r="CA145" i="13" s="1"/>
  <c r="BR47" i="13"/>
  <c r="CJ40" i="13"/>
  <c r="CJ127" i="13" s="1"/>
  <c r="CA40" i="13"/>
  <c r="CA127" i="13" s="1"/>
  <c r="BR40" i="13"/>
  <c r="CA28" i="13"/>
  <c r="CA115" i="13" s="1"/>
  <c r="CA10" i="13"/>
  <c r="CA97" i="13" s="1"/>
  <c r="CL144" i="13"/>
  <c r="CL148" i="13"/>
  <c r="CL140" i="13"/>
  <c r="BJ49" i="13"/>
  <c r="BJ136" i="13" s="1"/>
  <c r="CJ29" i="13"/>
  <c r="BI29" i="13"/>
  <c r="BI116" i="13" s="1"/>
  <c r="CL155" i="13"/>
  <c r="BJ68" i="13"/>
  <c r="BJ155" i="13" s="1"/>
  <c r="CL122" i="13"/>
  <c r="CA71" i="13"/>
  <c r="CA158" i="13" s="1"/>
  <c r="CA47" i="13"/>
  <c r="CA134" i="13" s="1"/>
  <c r="CA23" i="13"/>
  <c r="CA110" i="13" s="1"/>
  <c r="CA19" i="13"/>
  <c r="CA106" i="13" s="1"/>
  <c r="CA15" i="13"/>
  <c r="CA102" i="13" s="1"/>
  <c r="CC123" i="13"/>
  <c r="CB101" i="13"/>
  <c r="CC101" i="13" s="1"/>
  <c r="CB19" i="13"/>
  <c r="CB106" i="13" s="1"/>
  <c r="X55" i="13"/>
  <c r="AA55" i="13" s="1"/>
  <c r="BR71" i="13"/>
  <c r="BR58" i="13"/>
  <c r="BR28" i="13"/>
  <c r="BR10" i="13"/>
  <c r="BR97" i="13" s="1"/>
  <c r="BT155" i="13"/>
  <c r="D70" i="13"/>
  <c r="BI70" i="13"/>
  <c r="I70" i="13" s="1"/>
  <c r="D69" i="13"/>
  <c r="D82" i="15" s="1"/>
  <c r="BI69" i="13"/>
  <c r="I69" i="13" s="1"/>
  <c r="D62" i="13"/>
  <c r="D75" i="15" s="1"/>
  <c r="BI62" i="13"/>
  <c r="I62" i="13" s="1"/>
  <c r="D61" i="13"/>
  <c r="D74" i="15" s="1"/>
  <c r="BI61" i="13"/>
  <c r="I61" i="13" s="1"/>
  <c r="D46" i="13"/>
  <c r="D60" i="15" s="1"/>
  <c r="BI46" i="13"/>
  <c r="I46" i="13" s="1"/>
  <c r="D44" i="13"/>
  <c r="D58" i="15" s="1"/>
  <c r="BI44" i="13"/>
  <c r="I44" i="13" s="1"/>
  <c r="BI38" i="13"/>
  <c r="I38" i="13" s="1"/>
  <c r="E36" i="13"/>
  <c r="E123" i="13" s="1"/>
  <c r="BI36" i="13"/>
  <c r="I36" i="13" s="1"/>
  <c r="F57" i="13"/>
  <c r="F70" i="15" s="1"/>
  <c r="BI57" i="13"/>
  <c r="I57" i="13" s="1"/>
  <c r="F54" i="13"/>
  <c r="F67" i="15" s="1"/>
  <c r="BI54" i="13"/>
  <c r="I54" i="13" s="1"/>
  <c r="F52" i="13"/>
  <c r="F65" i="15" s="1"/>
  <c r="BI52" i="13"/>
  <c r="I52" i="13" s="1"/>
  <c r="F50" i="13"/>
  <c r="F63" i="15" s="1"/>
  <c r="BI50" i="13"/>
  <c r="BI137" i="13" s="1"/>
  <c r="F48" i="13"/>
  <c r="F62" i="15" s="1"/>
  <c r="BI48" i="13"/>
  <c r="I48" i="13" s="1"/>
  <c r="F30" i="13"/>
  <c r="F31" i="15" s="1"/>
  <c r="BI30" i="13"/>
  <c r="F21" i="13"/>
  <c r="F22" i="15" s="1"/>
  <c r="AJ71" i="13"/>
  <c r="AJ158" i="13" s="1"/>
  <c r="D67" i="13"/>
  <c r="D80" i="15" s="1"/>
  <c r="BI67" i="13"/>
  <c r="I67" i="13" s="1"/>
  <c r="BI66" i="13"/>
  <c r="I66" i="13" s="1"/>
  <c r="D60" i="13"/>
  <c r="D73" i="15" s="1"/>
  <c r="BI60" i="13"/>
  <c r="I60" i="13" s="1"/>
  <c r="D59" i="13"/>
  <c r="D72" i="15" s="1"/>
  <c r="BI59" i="13"/>
  <c r="I59" i="13" s="1"/>
  <c r="D45" i="13"/>
  <c r="D59" i="15" s="1"/>
  <c r="BI45" i="13"/>
  <c r="I45" i="13" s="1"/>
  <c r="D43" i="13"/>
  <c r="D57" i="15" s="1"/>
  <c r="BI43" i="13"/>
  <c r="I43" i="13" s="1"/>
  <c r="AZ40" i="13"/>
  <c r="AZ127" i="13" s="1"/>
  <c r="E35" i="13"/>
  <c r="E122" i="13" s="1"/>
  <c r="BI35" i="13"/>
  <c r="I35" i="13" s="1"/>
  <c r="E34" i="13"/>
  <c r="E35" i="15" s="1"/>
  <c r="BI34" i="13"/>
  <c r="I34" i="13" s="1"/>
  <c r="AA28" i="13"/>
  <c r="AA115" i="13" s="1"/>
  <c r="AZ23" i="13"/>
  <c r="AZ110" i="13" s="1"/>
  <c r="AA23" i="13"/>
  <c r="AZ19" i="13"/>
  <c r="AZ106" i="13" s="1"/>
  <c r="AA19" i="13"/>
  <c r="AB19" i="13" s="1"/>
  <c r="AB106" i="13" s="1"/>
  <c r="AZ15" i="13"/>
  <c r="AA15" i="13"/>
  <c r="AA102" i="13" s="1"/>
  <c r="AJ10" i="13"/>
  <c r="AJ97" i="13" s="1"/>
  <c r="F56" i="13"/>
  <c r="F69" i="15" s="1"/>
  <c r="BI56" i="13"/>
  <c r="I56" i="13" s="1"/>
  <c r="F53" i="13"/>
  <c r="F66" i="15" s="1"/>
  <c r="BI53" i="13"/>
  <c r="BI140" i="13" s="1"/>
  <c r="F51" i="13"/>
  <c r="F64" i="15" s="1"/>
  <c r="BI51" i="13"/>
  <c r="I51" i="13" s="1"/>
  <c r="F49" i="13"/>
  <c r="BI49" i="13"/>
  <c r="I49" i="13" s="1"/>
  <c r="F29" i="13"/>
  <c r="F20" i="13"/>
  <c r="F21" i="15" s="1"/>
  <c r="E37" i="13"/>
  <c r="BI37" i="13"/>
  <c r="BI124" i="13" s="1"/>
  <c r="AZ71" i="13"/>
  <c r="AZ158" i="13" s="1"/>
  <c r="AZ58" i="13"/>
  <c r="AZ145" i="13" s="1"/>
  <c r="AZ28" i="13"/>
  <c r="AZ115" i="13" s="1"/>
  <c r="BB121" i="13"/>
  <c r="AJ47" i="13"/>
  <c r="AJ134" i="13" s="1"/>
  <c r="AJ40" i="13"/>
  <c r="AJ127" i="13" s="1"/>
  <c r="AJ23" i="13"/>
  <c r="AJ19" i="13"/>
  <c r="AJ106" i="13" s="1"/>
  <c r="AJ15" i="13"/>
  <c r="AJ102" i="13" s="1"/>
  <c r="AL133" i="13"/>
  <c r="AL140" i="13"/>
  <c r="AA71" i="13"/>
  <c r="AA158" i="13" s="1"/>
  <c r="AA58" i="13"/>
  <c r="AA145" i="13" s="1"/>
  <c r="AA10" i="13"/>
  <c r="AA97" i="13" s="1"/>
  <c r="AC156" i="13"/>
  <c r="AC149" i="13"/>
  <c r="N158" i="13"/>
  <c r="R23" i="13"/>
  <c r="CL137" i="13"/>
  <c r="D50" i="13"/>
  <c r="D63" i="15" s="1"/>
  <c r="BD47" i="13"/>
  <c r="U55" i="13"/>
  <c r="U64" i="13" s="1"/>
  <c r="K29" i="13"/>
  <c r="K30" i="15" s="1"/>
  <c r="E14" i="13"/>
  <c r="E15" i="15" s="1"/>
  <c r="E13" i="13"/>
  <c r="E100" i="13" s="1"/>
  <c r="CB71" i="13"/>
  <c r="CB158" i="13" s="1"/>
  <c r="BS58" i="13"/>
  <c r="BS145" i="13" s="1"/>
  <c r="AK15" i="13"/>
  <c r="AK102" i="13" s="1"/>
  <c r="AL149" i="13"/>
  <c r="AC137" i="13"/>
  <c r="BB137" i="13"/>
  <c r="BJ51" i="13"/>
  <c r="BJ138" i="13" s="1"/>
  <c r="AG63" i="13"/>
  <c r="AG64" i="13" s="1"/>
  <c r="BT104" i="13"/>
  <c r="CB28" i="13"/>
  <c r="CB115" i="13" s="1"/>
  <c r="CL136" i="13"/>
  <c r="BT121" i="13"/>
  <c r="J67" i="13"/>
  <c r="J80" i="15" s="1"/>
  <c r="L41" i="15"/>
  <c r="CC154" i="13"/>
  <c r="CL152" i="13"/>
  <c r="AL152" i="13"/>
  <c r="CD31" i="13"/>
  <c r="BN31" i="13"/>
  <c r="L20" i="13"/>
  <c r="L21" i="15" s="1"/>
  <c r="L20" i="15" s="1"/>
  <c r="BL19" i="13"/>
  <c r="L19" i="13" s="1"/>
  <c r="CM22" i="13"/>
  <c r="J35" i="13"/>
  <c r="J36" i="15" s="1"/>
  <c r="BS23" i="13"/>
  <c r="BS110" i="13" s="1"/>
  <c r="AC112" i="13"/>
  <c r="BT135" i="13"/>
  <c r="CC140" i="13"/>
  <c r="BT137" i="13"/>
  <c r="AC140" i="13"/>
  <c r="BT112" i="13"/>
  <c r="BB124" i="13"/>
  <c r="T120" i="13"/>
  <c r="AS158" i="13"/>
  <c r="AS153" i="13"/>
  <c r="AS150" i="13"/>
  <c r="BB125" i="13"/>
  <c r="CL123" i="13"/>
  <c r="V74" i="13"/>
  <c r="D76" i="13"/>
  <c r="J69" i="13"/>
  <c r="J82" i="15" s="1"/>
  <c r="L71" i="13"/>
  <c r="L81" i="15"/>
  <c r="L84" i="15" s="1"/>
  <c r="K71" i="13"/>
  <c r="K84" i="15" s="1"/>
  <c r="T130" i="13"/>
  <c r="L40" i="13"/>
  <c r="E24" i="13"/>
  <c r="E25" i="15" s="1"/>
  <c r="E19" i="13"/>
  <c r="E106" i="13" s="1"/>
  <c r="J36" i="13"/>
  <c r="J123" i="13" s="1"/>
  <c r="G64" i="13"/>
  <c r="X74" i="13"/>
  <c r="F76" i="13"/>
  <c r="F74" i="13" s="1"/>
  <c r="F88" i="15" s="1"/>
  <c r="AB125" i="13"/>
  <c r="AC125" i="13" s="1"/>
  <c r="O55" i="13"/>
  <c r="O64" i="13" s="1"/>
  <c r="S70" i="13"/>
  <c r="CC124" i="13"/>
  <c r="CC135" i="13"/>
  <c r="K45" i="13"/>
  <c r="K59" i="15" s="1"/>
  <c r="AL117" i="13"/>
  <c r="AJ131" i="13"/>
  <c r="AL131" i="13" s="1"/>
  <c r="AC114" i="13"/>
  <c r="E76" i="13"/>
  <c r="E74" i="13" s="1"/>
  <c r="S138" i="13"/>
  <c r="T138" i="13" s="1"/>
  <c r="S144" i="13"/>
  <c r="T144" i="13" s="1"/>
  <c r="S143" i="13"/>
  <c r="T143" i="13" s="1"/>
  <c r="N134" i="13"/>
  <c r="S48" i="13"/>
  <c r="S132" i="13"/>
  <c r="T132" i="13" s="1"/>
  <c r="S131" i="13"/>
  <c r="T131" i="13" s="1"/>
  <c r="AK47" i="13"/>
  <c r="AK134" i="13" s="1"/>
  <c r="AC120" i="13"/>
  <c r="BJ53" i="13"/>
  <c r="BJ140" i="13" s="1"/>
  <c r="CB113" i="13"/>
  <c r="CC113" i="13" s="1"/>
  <c r="CC125" i="13"/>
  <c r="AL148" i="13"/>
  <c r="BA116" i="13"/>
  <c r="BB116" i="13" s="1"/>
  <c r="BT154" i="13"/>
  <c r="BB154" i="13"/>
  <c r="BT122" i="13"/>
  <c r="BT125" i="13"/>
  <c r="BT138" i="13"/>
  <c r="CC148" i="13"/>
  <c r="CC98" i="13"/>
  <c r="AC152" i="13"/>
  <c r="BB107" i="13"/>
  <c r="AC129" i="13"/>
  <c r="AS157" i="13"/>
  <c r="BT156" i="13"/>
  <c r="AS156" i="13"/>
  <c r="AS155" i="13"/>
  <c r="AS154" i="13"/>
  <c r="BK152" i="13"/>
  <c r="AS151" i="13"/>
  <c r="AS149" i="13"/>
  <c r="AS148" i="13"/>
  <c r="AS146" i="13"/>
  <c r="AS145" i="13"/>
  <c r="AS141" i="13"/>
  <c r="AS138" i="13"/>
  <c r="AS135" i="13"/>
  <c r="AS134" i="13"/>
  <c r="AS133" i="13"/>
  <c r="AS132" i="13"/>
  <c r="AS131" i="13"/>
  <c r="AS130" i="13"/>
  <c r="AS129" i="13"/>
  <c r="AS128" i="13"/>
  <c r="AS124" i="13"/>
  <c r="AS118" i="13"/>
  <c r="AS117" i="13"/>
  <c r="AS116" i="13"/>
  <c r="BT147" i="13"/>
  <c r="BU64" i="13"/>
  <c r="BU72" i="13" s="1"/>
  <c r="BC64" i="13"/>
  <c r="BC72" i="13" s="1"/>
  <c r="AL125" i="13"/>
  <c r="AD31" i="13"/>
  <c r="X31" i="13"/>
  <c r="BV22" i="13"/>
  <c r="BT22" i="13"/>
  <c r="BN22" i="13"/>
  <c r="AL22" i="13"/>
  <c r="X22" i="13"/>
  <c r="V22" i="13"/>
  <c r="CO22" i="13"/>
  <c r="CU22" i="13"/>
  <c r="CU31" i="13"/>
  <c r="CT23" i="13"/>
  <c r="CN64" i="13"/>
  <c r="CN72" i="13" s="1"/>
  <c r="BA23" i="13"/>
  <c r="BA112" i="13"/>
  <c r="BB112" i="13" s="1"/>
  <c r="CB103" i="13"/>
  <c r="CC103" i="13" s="1"/>
  <c r="CB15" i="13"/>
  <c r="CB102" i="13" s="1"/>
  <c r="CB116" i="13"/>
  <c r="CC116" i="13" s="1"/>
  <c r="CK117" i="13"/>
  <c r="CL117" i="13" s="1"/>
  <c r="BJ30" i="13"/>
  <c r="BJ117" i="13" s="1"/>
  <c r="CB121" i="13"/>
  <c r="CC121" i="13" s="1"/>
  <c r="BJ34" i="13"/>
  <c r="BJ121" i="13" s="1"/>
  <c r="BA103" i="13"/>
  <c r="BB103" i="13" s="1"/>
  <c r="BA15" i="13"/>
  <c r="BA102" i="13" s="1"/>
  <c r="CB133" i="13"/>
  <c r="CC133" i="13" s="1"/>
  <c r="BJ46" i="13"/>
  <c r="J46" i="13" s="1"/>
  <c r="BB98" i="13"/>
  <c r="S156" i="13"/>
  <c r="T156" i="13" s="1"/>
  <c r="AK71" i="13"/>
  <c r="AK158" i="13" s="1"/>
  <c r="D66" i="13"/>
  <c r="D79" i="15" s="1"/>
  <c r="BD71" i="13"/>
  <c r="S137" i="13"/>
  <c r="T137" i="13" s="1"/>
  <c r="AL137" i="13"/>
  <c r="BJ52" i="13"/>
  <c r="BJ139" i="13" s="1"/>
  <c r="AC153" i="13"/>
  <c r="AK155" i="13"/>
  <c r="BS111" i="13"/>
  <c r="BT111" i="13" s="1"/>
  <c r="AL155" i="13"/>
  <c r="CK71" i="13"/>
  <c r="CK158" i="13" s="1"/>
  <c r="BT107" i="13"/>
  <c r="AL156" i="13"/>
  <c r="BE58" i="13"/>
  <c r="BE63" i="13" s="1"/>
  <c r="E75" i="15"/>
  <c r="K74" i="15"/>
  <c r="K73" i="15"/>
  <c r="K72" i="15"/>
  <c r="BW63" i="13"/>
  <c r="K70" i="15"/>
  <c r="K69" i="15"/>
  <c r="K63" i="15"/>
  <c r="BL47" i="13"/>
  <c r="BL55" i="13" s="1"/>
  <c r="E136" i="13"/>
  <c r="S136" i="13"/>
  <c r="T136" i="13" s="1"/>
  <c r="K62" i="15"/>
  <c r="K60" i="15"/>
  <c r="CL125" i="13"/>
  <c r="AL123" i="13"/>
  <c r="BJ122" i="13"/>
  <c r="BL40" i="13"/>
  <c r="D28" i="13"/>
  <c r="E28" i="15"/>
  <c r="E26" i="15"/>
  <c r="CM31" i="13"/>
  <c r="BU31" i="13"/>
  <c r="BO31" i="13"/>
  <c r="BM31" i="13"/>
  <c r="AM31" i="13"/>
  <c r="D23" i="13"/>
  <c r="K21" i="15"/>
  <c r="E105" i="13"/>
  <c r="K18" i="15"/>
  <c r="K16" i="15" s="1"/>
  <c r="BD15" i="13"/>
  <c r="K12" i="15"/>
  <c r="BU22" i="13"/>
  <c r="F82" i="15"/>
  <c r="F73" i="15"/>
  <c r="F19" i="15"/>
  <c r="F17" i="15"/>
  <c r="N63" i="13"/>
  <c r="N115" i="13"/>
  <c r="N106" i="13"/>
  <c r="E143" i="13"/>
  <c r="BD40" i="13"/>
  <c r="CT71" i="13"/>
  <c r="BB141" i="13"/>
  <c r="CL149" i="13"/>
  <c r="BT133" i="13"/>
  <c r="AL104" i="13"/>
  <c r="BB140" i="13"/>
  <c r="AU64" i="13"/>
  <c r="AU72" i="13" s="1"/>
  <c r="BS28" i="13"/>
  <c r="BS115" i="13" s="1"/>
  <c r="AL138" i="13"/>
  <c r="AL98" i="13"/>
  <c r="AC111" i="13"/>
  <c r="AC117" i="13"/>
  <c r="CC146" i="13"/>
  <c r="AL157" i="13"/>
  <c r="CL138" i="13"/>
  <c r="CL141" i="13"/>
  <c r="S154" i="13"/>
  <c r="T154" i="13" s="1"/>
  <c r="AS122" i="13"/>
  <c r="AS115" i="13"/>
  <c r="AS114" i="13"/>
  <c r="AS97" i="13"/>
  <c r="K81" i="15"/>
  <c r="D68" i="13"/>
  <c r="D81" i="15" s="1"/>
  <c r="E73" i="15"/>
  <c r="E144" i="13"/>
  <c r="K66" i="15"/>
  <c r="D53" i="13"/>
  <c r="D66" i="15" s="1"/>
  <c r="K65" i="15"/>
  <c r="D52" i="13"/>
  <c r="D65" i="15" s="1"/>
  <c r="BE47" i="13"/>
  <c r="BE55" i="13" s="1"/>
  <c r="BK47" i="13"/>
  <c r="K47" i="13" s="1"/>
  <c r="CM64" i="13"/>
  <c r="CM72" i="13" s="1"/>
  <c r="T129" i="13"/>
  <c r="BK40" i="13"/>
  <c r="K31" i="15"/>
  <c r="BL28" i="13"/>
  <c r="L28" i="13" s="1"/>
  <c r="E30" i="15"/>
  <c r="K22" i="15"/>
  <c r="D19" i="13"/>
  <c r="D20" i="15" s="1"/>
  <c r="E18" i="15"/>
  <c r="D15" i="13"/>
  <c r="D16" i="15" s="1"/>
  <c r="F14" i="15"/>
  <c r="F60" i="15"/>
  <c r="F36" i="15"/>
  <c r="F27" i="15"/>
  <c r="F25" i="15"/>
  <c r="N110" i="13"/>
  <c r="N102" i="13"/>
  <c r="CC130" i="13"/>
  <c r="BT130" i="13"/>
  <c r="BT105" i="13"/>
  <c r="S153" i="13"/>
  <c r="T153" i="13" s="1"/>
  <c r="S155" i="13"/>
  <c r="T155" i="13" s="1"/>
  <c r="T55" i="13"/>
  <c r="S54" i="13"/>
  <c r="S53" i="13"/>
  <c r="N55" i="13"/>
  <c r="S149" i="13"/>
  <c r="T149" i="13" s="1"/>
  <c r="S148" i="13"/>
  <c r="T148" i="13" s="1"/>
  <c r="S139" i="13"/>
  <c r="T139" i="13" s="1"/>
  <c r="M55" i="13"/>
  <c r="S133" i="13"/>
  <c r="T133" i="13" s="1"/>
  <c r="S123" i="13"/>
  <c r="T123" i="13" s="1"/>
  <c r="S125" i="13"/>
  <c r="T125" i="13" s="1"/>
  <c r="S122" i="13"/>
  <c r="T122" i="13" s="1"/>
  <c r="S121" i="13"/>
  <c r="T121" i="13" s="1"/>
  <c r="M22" i="13"/>
  <c r="AC144" i="13"/>
  <c r="AB138" i="13"/>
  <c r="AC138" i="13" s="1"/>
  <c r="AK144" i="13"/>
  <c r="AL144" i="13" s="1"/>
  <c r="AK113" i="13"/>
  <c r="AL113" i="13" s="1"/>
  <c r="BB130" i="13"/>
  <c r="BA114" i="13"/>
  <c r="BB114" i="13" s="1"/>
  <c r="BA104" i="13"/>
  <c r="BB104" i="13" s="1"/>
  <c r="BN74" i="13"/>
  <c r="BJ39" i="13"/>
  <c r="BJ126" i="13" s="1"/>
  <c r="BV74" i="13"/>
  <c r="BJ48" i="13"/>
  <c r="K57" i="15"/>
  <c r="K58" i="15"/>
  <c r="F59" i="15"/>
  <c r="E132" i="13"/>
  <c r="CL131" i="13"/>
  <c r="E58" i="15"/>
  <c r="CJ74" i="13"/>
  <c r="CG74" i="13"/>
  <c r="CL124" i="13"/>
  <c r="F38" i="15"/>
  <c r="K15" i="15"/>
  <c r="E138" i="13"/>
  <c r="E64" i="15"/>
  <c r="CE31" i="13"/>
  <c r="CC31" i="13"/>
  <c r="O10" i="13"/>
  <c r="F13" i="15"/>
  <c r="CB47" i="13"/>
  <c r="CB134" i="13" s="1"/>
  <c r="BT124" i="13"/>
  <c r="BT139" i="13"/>
  <c r="CB58" i="13"/>
  <c r="BT126" i="13"/>
  <c r="AK58" i="13"/>
  <c r="AK145" i="13" s="1"/>
  <c r="CC156" i="13"/>
  <c r="CB138" i="13"/>
  <c r="CC138" i="13" s="1"/>
  <c r="AC116" i="13"/>
  <c r="BA10" i="13"/>
  <c r="BA97" i="13" s="1"/>
  <c r="AL107" i="13"/>
  <c r="W31" i="13"/>
  <c r="E22" i="15"/>
  <c r="CC117" i="13"/>
  <c r="BB136" i="13"/>
  <c r="BB153" i="13"/>
  <c r="AC113" i="13"/>
  <c r="AL111" i="13"/>
  <c r="AL135" i="13"/>
  <c r="CL135" i="13"/>
  <c r="BT140" i="13"/>
  <c r="CC149" i="13"/>
  <c r="BB113" i="13"/>
  <c r="BW31" i="13"/>
  <c r="AC133" i="13"/>
  <c r="AS121" i="13"/>
  <c r="CC64" i="13"/>
  <c r="CC72" i="13" s="1"/>
  <c r="BM64" i="13"/>
  <c r="BM72" i="13" s="1"/>
  <c r="CC129" i="13"/>
  <c r="BB122" i="13"/>
  <c r="BL10" i="13"/>
  <c r="L10" i="13" s="1"/>
  <c r="N40" i="13"/>
  <c r="BB157" i="13"/>
  <c r="AS144" i="13"/>
  <c r="AS143" i="13"/>
  <c r="AS142" i="13"/>
  <c r="AS126" i="13"/>
  <c r="AS110" i="13"/>
  <c r="AS105" i="13"/>
  <c r="AS98" i="13"/>
  <c r="AC154" i="13"/>
  <c r="BF47" i="13"/>
  <c r="F47" i="13" s="1"/>
  <c r="F61" i="15" s="1"/>
  <c r="AZ134" i="13"/>
  <c r="BJ99" i="13"/>
  <c r="CP22" i="13"/>
  <c r="CT10" i="13"/>
  <c r="CN31" i="13"/>
  <c r="CP31" i="13"/>
  <c r="AL121" i="13"/>
  <c r="CC141" i="13"/>
  <c r="AC107" i="13"/>
  <c r="CC157" i="13"/>
  <c r="BB132" i="13"/>
  <c r="AL147" i="13"/>
  <c r="BT148" i="13"/>
  <c r="BB149" i="13"/>
  <c r="BB111" i="13"/>
  <c r="CC139" i="13"/>
  <c r="CC137" i="13"/>
  <c r="AC136" i="13"/>
  <c r="AC99" i="13"/>
  <c r="CL154" i="13"/>
  <c r="CJ145" i="13"/>
  <c r="CE63" i="13"/>
  <c r="CJ63" i="13" s="1"/>
  <c r="CL147" i="13"/>
  <c r="E67" i="15"/>
  <c r="BS40" i="13"/>
  <c r="BS127" i="13" s="1"/>
  <c r="CT28" i="13"/>
  <c r="BS47" i="13"/>
  <c r="BS134" i="13" s="1"/>
  <c r="BJ62" i="13"/>
  <c r="BJ149" i="13" s="1"/>
  <c r="AK103" i="13"/>
  <c r="AL103" i="13" s="1"/>
  <c r="BS71" i="13"/>
  <c r="BS158" i="13" s="1"/>
  <c r="CL146" i="13"/>
  <c r="BB155" i="13"/>
  <c r="AC157" i="13"/>
  <c r="BB148" i="13"/>
  <c r="CC107" i="13"/>
  <c r="BN63" i="13"/>
  <c r="BR63" i="13" s="1"/>
  <c r="BJ50" i="13"/>
  <c r="BJ137" i="13" s="1"/>
  <c r="CL64" i="13"/>
  <c r="CL72" i="13" s="1"/>
  <c r="BN55" i="13"/>
  <c r="BR55" i="13" s="1"/>
  <c r="AM64" i="13"/>
  <c r="AM72" i="13" s="1"/>
  <c r="BT129" i="13"/>
  <c r="BF40" i="13"/>
  <c r="BJ37" i="13"/>
  <c r="BB120" i="13"/>
  <c r="CC114" i="13"/>
  <c r="BL23" i="13"/>
  <c r="AF22" i="13"/>
  <c r="BD10" i="13"/>
  <c r="AX10" i="13"/>
  <c r="AZ10" i="13" s="1"/>
  <c r="BB131" i="13"/>
  <c r="CP32" i="13"/>
  <c r="CP41" i="13" s="1"/>
  <c r="CO63" i="13"/>
  <c r="CS63" i="13" s="1"/>
  <c r="AC124" i="13"/>
  <c r="BT113" i="13"/>
  <c r="BT114" i="13"/>
  <c r="BT108" i="13"/>
  <c r="AL139" i="13"/>
  <c r="BB135" i="13"/>
  <c r="CC105" i="13"/>
  <c r="AS159" i="13"/>
  <c r="AS147" i="13"/>
  <c r="AS140" i="13"/>
  <c r="BK120" i="13"/>
  <c r="AS108" i="13"/>
  <c r="AS102" i="13"/>
  <c r="BT100" i="13"/>
  <c r="AS100" i="13"/>
  <c r="AL154" i="13"/>
  <c r="BB64" i="13"/>
  <c r="BB72" i="13" s="1"/>
  <c r="V63" i="13"/>
  <c r="V64" i="13" s="1"/>
  <c r="V72" i="13" s="1"/>
  <c r="M63" i="13"/>
  <c r="D70" i="15"/>
  <c r="D67" i="15"/>
  <c r="D64" i="15"/>
  <c r="CE55" i="13"/>
  <c r="BW55" i="13"/>
  <c r="AF55" i="13"/>
  <c r="AJ55" i="13" s="1"/>
  <c r="BT123" i="13"/>
  <c r="BE28" i="13"/>
  <c r="E28" i="13" s="1"/>
  <c r="BK28" i="13"/>
  <c r="K28" i="13" s="1"/>
  <c r="BD28" i="13"/>
  <c r="BL15" i="13"/>
  <c r="L15" i="13" s="1"/>
  <c r="BR102" i="13"/>
  <c r="CC100" i="13"/>
  <c r="U22" i="13"/>
  <c r="BE40" i="13"/>
  <c r="AL126" i="13"/>
  <c r="CO31" i="13"/>
  <c r="CO55" i="13"/>
  <c r="CS55" i="13" s="1"/>
  <c r="AC132" i="13"/>
  <c r="T63" i="13"/>
  <c r="AL64" i="13"/>
  <c r="AL72" i="13" s="1"/>
  <c r="BJ43" i="13"/>
  <c r="J43" i="13" s="1"/>
  <c r="AL130" i="13"/>
  <c r="AL105" i="13"/>
  <c r="CL143" i="13"/>
  <c r="CL132" i="13"/>
  <c r="BT131" i="13"/>
  <c r="CL130" i="13"/>
  <c r="CC131" i="13"/>
  <c r="BJ56" i="13"/>
  <c r="J56" i="13" s="1"/>
  <c r="BB105" i="13"/>
  <c r="AK40" i="13"/>
  <c r="AK127" i="13" s="1"/>
  <c r="AL132" i="13"/>
  <c r="AC143" i="13"/>
  <c r="CT19" i="13"/>
  <c r="CT40" i="13"/>
  <c r="BJ44" i="13"/>
  <c r="J44" i="13" s="1"/>
  <c r="CK58" i="13"/>
  <c r="CK63" i="13" s="1"/>
  <c r="CK150" i="13" s="1"/>
  <c r="BJ45" i="13"/>
  <c r="J45" i="13" s="1"/>
  <c r="CL157" i="13"/>
  <c r="CL133" i="13"/>
  <c r="CL139" i="13"/>
  <c r="CL121" i="13"/>
  <c r="CL120" i="13"/>
  <c r="CC153" i="13"/>
  <c r="CC126" i="13"/>
  <c r="BJ66" i="13"/>
  <c r="BJ153" i="13" s="1"/>
  <c r="CB40" i="13"/>
  <c r="CB127" i="13" s="1"/>
  <c r="CC108" i="13"/>
  <c r="BT157" i="13"/>
  <c r="BT149" i="13"/>
  <c r="BJ59" i="13"/>
  <c r="BJ146" i="13" s="1"/>
  <c r="BS15" i="13"/>
  <c r="BS102" i="13" s="1"/>
  <c r="BJ70" i="13"/>
  <c r="BJ157" i="13" s="1"/>
  <c r="BS136" i="13"/>
  <c r="BT136" i="13" s="1"/>
  <c r="BT103" i="13"/>
  <c r="BJ54" i="13"/>
  <c r="BJ141" i="13" s="1"/>
  <c r="BJ38" i="13"/>
  <c r="BJ125" i="13" s="1"/>
  <c r="BS98" i="13"/>
  <c r="BT98" i="13" s="1"/>
  <c r="BS10" i="13"/>
  <c r="BS97" i="13" s="1"/>
  <c r="BS19" i="13"/>
  <c r="BS106" i="13" s="1"/>
  <c r="BT116" i="13"/>
  <c r="BT99" i="13"/>
  <c r="BB108" i="13"/>
  <c r="BB143" i="13"/>
  <c r="BA19" i="13"/>
  <c r="BA106" i="13" s="1"/>
  <c r="BB129" i="13"/>
  <c r="AL153" i="13"/>
  <c r="AL143" i="13"/>
  <c r="AK141" i="13"/>
  <c r="AL141" i="13" s="1"/>
  <c r="AL124" i="13"/>
  <c r="AL114" i="13"/>
  <c r="AK19" i="13"/>
  <c r="AK106" i="13" s="1"/>
  <c r="AK23" i="13"/>
  <c r="AL122" i="13"/>
  <c r="AL99" i="13"/>
  <c r="AC146" i="13"/>
  <c r="AC155" i="13"/>
  <c r="AC130" i="13"/>
  <c r="AB10" i="13"/>
  <c r="AB97" i="13" s="1"/>
  <c r="AC101" i="13"/>
  <c r="AG22" i="13"/>
  <c r="BF15" i="13"/>
  <c r="BD23" i="13"/>
  <c r="BF58" i="13"/>
  <c r="BV64" i="13"/>
  <c r="BV72" i="13" s="1"/>
  <c r="CE22" i="13"/>
  <c r="BM22" i="13"/>
  <c r="BF10" i="13"/>
  <c r="BX63" i="13"/>
  <c r="BF63" i="13" s="1"/>
  <c r="BX22" i="13"/>
  <c r="BJ100" i="13"/>
  <c r="AU22" i="13"/>
  <c r="BF71" i="13"/>
  <c r="E113" i="13"/>
  <c r="E27" i="15"/>
  <c r="K82" i="15"/>
  <c r="BJ156" i="13"/>
  <c r="BJ154" i="13"/>
  <c r="BK71" i="13"/>
  <c r="BD58" i="13"/>
  <c r="AV63" i="13"/>
  <c r="AZ63" i="13" s="1"/>
  <c r="D29" i="15"/>
  <c r="K25" i="15"/>
  <c r="K24" i="15" s="1"/>
  <c r="BK23" i="13"/>
  <c r="K23" i="13" s="1"/>
  <c r="CL31" i="13"/>
  <c r="BX31" i="13"/>
  <c r="BV31" i="13"/>
  <c r="BT31" i="13"/>
  <c r="BD19" i="13"/>
  <c r="BE15" i="13"/>
  <c r="E15" i="13" s="1"/>
  <c r="E99" i="13"/>
  <c r="E13" i="15"/>
  <c r="BE10" i="13"/>
  <c r="E10" i="13" s="1"/>
  <c r="CG22" i="13"/>
  <c r="CC22" i="13"/>
  <c r="BO22" i="13"/>
  <c r="BB22" i="13"/>
  <c r="AW22" i="13"/>
  <c r="F57" i="15"/>
  <c r="BK10" i="13"/>
  <c r="F12" i="15"/>
  <c r="E130" i="13"/>
  <c r="K13" i="15"/>
  <c r="CF22" i="13"/>
  <c r="BF19" i="13"/>
  <c r="F19" i="13" s="1"/>
  <c r="BK58" i="13"/>
  <c r="BK63" i="13" s="1"/>
  <c r="K79" i="15"/>
  <c r="E107" i="13"/>
  <c r="E21" i="15"/>
  <c r="BK19" i="13"/>
  <c r="K19" i="13" s="1"/>
  <c r="BF28" i="13"/>
  <c r="BW22" i="13"/>
  <c r="BE23" i="13"/>
  <c r="E60" i="15"/>
  <c r="E133" i="13"/>
  <c r="BF23" i="13"/>
  <c r="F23" i="13" s="1"/>
  <c r="AW31" i="13"/>
  <c r="L24" i="15"/>
  <c r="D24" i="15"/>
  <c r="BL71" i="13"/>
  <c r="F80" i="15"/>
  <c r="F81" i="15"/>
  <c r="F71" i="13"/>
  <c r="F84" i="15" s="1"/>
  <c r="E157" i="13"/>
  <c r="E149" i="13"/>
  <c r="E71" i="13"/>
  <c r="E80" i="15"/>
  <c r="BE71" i="13"/>
  <c r="BL58" i="13"/>
  <c r="BL63" i="13" s="1"/>
  <c r="L63" i="13" s="1"/>
  <c r="W64" i="13"/>
  <c r="CF55" i="13"/>
  <c r="CF64" i="13" s="1"/>
  <c r="CF72" i="13" s="1"/>
  <c r="CD64" i="13"/>
  <c r="CD72" i="13" s="1"/>
  <c r="BX55" i="13"/>
  <c r="BT64" i="13"/>
  <c r="BT72" i="13" s="1"/>
  <c r="T31" i="13"/>
  <c r="F15" i="15"/>
  <c r="AU31" i="13"/>
  <c r="AL31" i="13"/>
  <c r="AF31" i="13"/>
  <c r="AV31" i="13"/>
  <c r="AE31" i="13"/>
  <c r="AC31" i="13"/>
  <c r="F58" i="15"/>
  <c r="D41" i="15"/>
  <c r="AK14" i="13"/>
  <c r="AK101" i="13" s="1"/>
  <c r="AL101" i="13" s="1"/>
  <c r="AV22" i="13"/>
  <c r="L16" i="15"/>
  <c r="W22" i="13"/>
  <c r="N31" i="13"/>
  <c r="AE22" i="13"/>
  <c r="AE64" i="13"/>
  <c r="AE72" i="13" s="1"/>
  <c r="AC64" i="13"/>
  <c r="AC72" i="13" s="1"/>
  <c r="AD64" i="13"/>
  <c r="AD72" i="13" s="1"/>
  <c r="O31" i="13"/>
  <c r="V31" i="13"/>
  <c r="L11" i="15"/>
  <c r="L71" i="15"/>
  <c r="L76" i="15" s="1"/>
  <c r="L61" i="15"/>
  <c r="L68" i="15" s="1"/>
  <c r="N97" i="13"/>
  <c r="E139" i="13"/>
  <c r="N22" i="13"/>
  <c r="E70" i="15"/>
  <c r="E116" i="13"/>
  <c r="U31" i="13"/>
  <c r="E112" i="13"/>
  <c r="L29" i="15"/>
  <c r="K36" i="15"/>
  <c r="K41" i="15" s="1"/>
  <c r="BA47" i="13"/>
  <c r="CT47" i="13"/>
  <c r="CT15" i="13"/>
  <c r="AK146" i="13"/>
  <c r="AL146" i="13" s="1"/>
  <c r="AA76" i="13"/>
  <c r="E153" i="13"/>
  <c r="E79" i="15"/>
  <c r="BA126" i="13"/>
  <c r="BB126" i="13" s="1"/>
  <c r="BA40" i="13"/>
  <c r="BA127" i="13" s="1"/>
  <c r="E154" i="13"/>
  <c r="K80" i="15"/>
  <c r="CK40" i="13"/>
  <c r="CK127" i="13" s="1"/>
  <c r="CK126" i="13"/>
  <c r="CL126" i="13" s="1"/>
  <c r="BT153" i="13"/>
  <c r="BO64" i="13"/>
  <c r="BT146" i="13"/>
  <c r="CB147" i="13"/>
  <c r="CC147" i="13" s="1"/>
  <c r="BJ60" i="13"/>
  <c r="J60" i="13" s="1"/>
  <c r="CC132" i="13"/>
  <c r="BA146" i="13"/>
  <c r="BB146" i="13" s="1"/>
  <c r="BA58" i="13"/>
  <c r="BB133" i="13"/>
  <c r="CK47" i="13"/>
  <c r="BJ61" i="13"/>
  <c r="J61" i="13" s="1"/>
  <c r="CG64" i="13"/>
  <c r="E62" i="15"/>
  <c r="CB112" i="13"/>
  <c r="CC112" i="13" s="1"/>
  <c r="CB23" i="13"/>
  <c r="BS144" i="13"/>
  <c r="BT144" i="13" s="1"/>
  <c r="BJ57" i="13"/>
  <c r="J57" i="13" s="1"/>
  <c r="CL153" i="13"/>
  <c r="E82" i="15"/>
  <c r="E156" i="13"/>
  <c r="W74" i="13"/>
  <c r="BT132" i="13"/>
  <c r="AC141" i="13"/>
  <c r="BB101" i="13"/>
  <c r="AL136" i="13"/>
  <c r="CC144" i="13"/>
  <c r="BB144" i="13"/>
  <c r="AB103" i="13"/>
  <c r="AC103" i="13" s="1"/>
  <c r="AB15" i="13"/>
  <c r="AC131" i="13"/>
  <c r="E31" i="15"/>
  <c r="E117" i="13"/>
  <c r="CA74" i="13"/>
  <c r="CB111" i="13"/>
  <c r="CC111" i="13" s="1"/>
  <c r="AS152" i="13"/>
  <c r="K40" i="13"/>
  <c r="CL22" i="13"/>
  <c r="AC22" i="13"/>
  <c r="CV32" i="13"/>
  <c r="CP64" i="13"/>
  <c r="CV64" i="13"/>
  <c r="BC32" i="13" l="1"/>
  <c r="BC41" i="13" s="1"/>
  <c r="BC82" i="13" s="1"/>
  <c r="E121" i="13"/>
  <c r="BU32" i="13"/>
  <c r="BU41" i="13" s="1"/>
  <c r="CJ31" i="13"/>
  <c r="CG32" i="13"/>
  <c r="CG41" i="13" s="1"/>
  <c r="CM32" i="13"/>
  <c r="CM41" i="13" s="1"/>
  <c r="CM164" i="13" s="1"/>
  <c r="AD32" i="13"/>
  <c r="AD41" i="13" s="1"/>
  <c r="AD78" i="13" s="1"/>
  <c r="BC164" i="13"/>
  <c r="D22" i="13"/>
  <c r="J39" i="13"/>
  <c r="J126" i="13" s="1"/>
  <c r="K126" i="13" s="1"/>
  <c r="G77" i="15"/>
  <c r="G72" i="13"/>
  <c r="G85" i="15" s="1"/>
  <c r="CF32" i="13"/>
  <c r="CF41" i="13" s="1"/>
  <c r="CF82" i="13" s="1"/>
  <c r="J70" i="13"/>
  <c r="J157" i="13" s="1"/>
  <c r="K157" i="13" s="1"/>
  <c r="BB158" i="13"/>
  <c r="BI126" i="13"/>
  <c r="BK126" i="13" s="1"/>
  <c r="AK63" i="13"/>
  <c r="AK150" i="13" s="1"/>
  <c r="X64" i="13"/>
  <c r="X72" i="13" s="1"/>
  <c r="BA31" i="13"/>
  <c r="BA118" i="13" s="1"/>
  <c r="BS31" i="13"/>
  <c r="BS118" i="13" s="1"/>
  <c r="J49" i="13"/>
  <c r="J136" i="13" s="1"/>
  <c r="K136" i="13" s="1"/>
  <c r="E40" i="13"/>
  <c r="E41" i="15" s="1"/>
  <c r="F15" i="13"/>
  <c r="F16" i="15" s="1"/>
  <c r="R63" i="13"/>
  <c r="E124" i="13"/>
  <c r="R55" i="13"/>
  <c r="CN32" i="13"/>
  <c r="R31" i="13"/>
  <c r="AL32" i="13"/>
  <c r="AL41" i="13" s="1"/>
  <c r="AL164" i="13" s="1"/>
  <c r="BB32" i="13"/>
  <c r="BB41" i="13" s="1"/>
  <c r="BB82" i="13" s="1"/>
  <c r="CB55" i="13"/>
  <c r="CB142" i="13" s="1"/>
  <c r="BK55" i="13"/>
  <c r="K55" i="13" s="1"/>
  <c r="E36" i="15"/>
  <c r="CD32" i="13"/>
  <c r="CD41" i="13" s="1"/>
  <c r="CD164" i="13" s="1"/>
  <c r="CL32" i="13"/>
  <c r="CL41" i="13" s="1"/>
  <c r="CL78" i="13" s="1"/>
  <c r="CS31" i="13"/>
  <c r="K123" i="13"/>
  <c r="AM32" i="13"/>
  <c r="AM41" i="13" s="1"/>
  <c r="AM82" i="13" s="1"/>
  <c r="E37" i="15"/>
  <c r="AL145" i="13"/>
  <c r="CS22" i="13"/>
  <c r="CC97" i="13"/>
  <c r="AY32" i="13"/>
  <c r="H22" i="13"/>
  <c r="H23" i="15" s="1"/>
  <c r="H45" i="15" s="1"/>
  <c r="CT31" i="13"/>
  <c r="CJ55" i="13"/>
  <c r="CJ142" i="13" s="1"/>
  <c r="CC115" i="13"/>
  <c r="CC102" i="13"/>
  <c r="CC158" i="13"/>
  <c r="CK29" i="13"/>
  <c r="CJ116" i="13"/>
  <c r="CK145" i="13"/>
  <c r="CL145" i="13" s="1"/>
  <c r="I37" i="13"/>
  <c r="I38" i="15" s="1"/>
  <c r="CJ28" i="13"/>
  <c r="J68" i="13"/>
  <c r="CL158" i="13"/>
  <c r="I50" i="13"/>
  <c r="I63" i="15" s="1"/>
  <c r="CA31" i="13"/>
  <c r="CA118" i="13" s="1"/>
  <c r="CA22" i="13"/>
  <c r="CA109" i="13" s="1"/>
  <c r="BW64" i="13"/>
  <c r="BW72" i="13" s="1"/>
  <c r="CA55" i="13"/>
  <c r="CA142" i="13" s="1"/>
  <c r="CA63" i="13"/>
  <c r="CA150" i="13" s="1"/>
  <c r="CB22" i="13"/>
  <c r="CB109" i="13" s="1"/>
  <c r="CC106" i="13"/>
  <c r="BR22" i="13"/>
  <c r="BR31" i="13"/>
  <c r="AZ31" i="13"/>
  <c r="AZ118" i="13" s="1"/>
  <c r="BV32" i="13"/>
  <c r="BV41" i="13" s="1"/>
  <c r="BV78" i="13" s="1"/>
  <c r="BJ133" i="13"/>
  <c r="BM32" i="13"/>
  <c r="BM41" i="13" s="1"/>
  <c r="BM78" i="13" s="1"/>
  <c r="J51" i="13"/>
  <c r="J64" i="15" s="1"/>
  <c r="BK140" i="13"/>
  <c r="D58" i="13"/>
  <c r="BR110" i="13"/>
  <c r="BT110" i="13" s="1"/>
  <c r="BR115" i="13"/>
  <c r="BT115" i="13" s="1"/>
  <c r="BR127" i="13"/>
  <c r="BT127" i="13" s="1"/>
  <c r="BI40" i="13"/>
  <c r="BI127" i="13" s="1"/>
  <c r="BR134" i="13"/>
  <c r="BT134" i="13" s="1"/>
  <c r="BR145" i="13"/>
  <c r="BT145" i="13" s="1"/>
  <c r="BI58" i="13"/>
  <c r="BI145" i="13" s="1"/>
  <c r="BI71" i="13"/>
  <c r="BI158" i="13" s="1"/>
  <c r="AB58" i="13"/>
  <c r="AB145" i="13" s="1"/>
  <c r="AC145" i="13" s="1"/>
  <c r="BR158" i="13"/>
  <c r="E14" i="15"/>
  <c r="BE31" i="13"/>
  <c r="E31" i="13" s="1"/>
  <c r="E38" i="15"/>
  <c r="BT102" i="13"/>
  <c r="BR106" i="13"/>
  <c r="BT106" i="13" s="1"/>
  <c r="BR150" i="13"/>
  <c r="BN32" i="13"/>
  <c r="D47" i="13"/>
  <c r="BI47" i="13"/>
  <c r="BI134" i="13" s="1"/>
  <c r="BS63" i="13"/>
  <c r="BS150" i="13" s="1"/>
  <c r="BD55" i="13"/>
  <c r="D55" i="13" s="1"/>
  <c r="BL31" i="13"/>
  <c r="L31" i="13" s="1"/>
  <c r="AJ63" i="13"/>
  <c r="AJ150" i="13" s="1"/>
  <c r="BC78" i="13"/>
  <c r="AA22" i="13"/>
  <c r="F63" i="13"/>
  <c r="F76" i="15" s="1"/>
  <c r="AJ22" i="13"/>
  <c r="AJ109" i="13" s="1"/>
  <c r="AK55" i="13"/>
  <c r="AK142" i="13" s="1"/>
  <c r="AL102" i="13"/>
  <c r="AA31" i="13"/>
  <c r="AA118" i="13" s="1"/>
  <c r="AA63" i="13"/>
  <c r="AA150" i="13" s="1"/>
  <c r="N127" i="13"/>
  <c r="R40" i="13"/>
  <c r="E101" i="13"/>
  <c r="E111" i="13"/>
  <c r="CD78" i="13"/>
  <c r="BB115" i="13"/>
  <c r="F10" i="13"/>
  <c r="F11" i="15" s="1"/>
  <c r="J54" i="13"/>
  <c r="J141" i="13" s="1"/>
  <c r="K141" i="13" s="1"/>
  <c r="K29" i="15"/>
  <c r="K32" i="15" s="1"/>
  <c r="I53" i="13"/>
  <c r="I66" i="15" s="1"/>
  <c r="K58" i="13"/>
  <c r="L23" i="13"/>
  <c r="J50" i="13"/>
  <c r="L58" i="13"/>
  <c r="L47" i="13"/>
  <c r="K63" i="13"/>
  <c r="K71" i="15"/>
  <c r="K76" i="15" s="1"/>
  <c r="X32" i="13"/>
  <c r="X41" i="13" s="1"/>
  <c r="J34" i="13"/>
  <c r="J121" i="13" s="1"/>
  <c r="K121" i="13" s="1"/>
  <c r="E58" i="13"/>
  <c r="E145" i="13" s="1"/>
  <c r="J52" i="13"/>
  <c r="J139" i="13" s="1"/>
  <c r="K139" i="13" s="1"/>
  <c r="J66" i="13"/>
  <c r="F58" i="13"/>
  <c r="F71" i="15" s="1"/>
  <c r="E23" i="13"/>
  <c r="E110" i="13" s="1"/>
  <c r="J62" i="13"/>
  <c r="J149" i="13" s="1"/>
  <c r="K149" i="13" s="1"/>
  <c r="J59" i="13"/>
  <c r="L55" i="13"/>
  <c r="J38" i="13"/>
  <c r="E97" i="13"/>
  <c r="O72" i="13"/>
  <c r="S157" i="13"/>
  <c r="T157" i="13" s="1"/>
  <c r="E90" i="15"/>
  <c r="E47" i="13"/>
  <c r="E61" i="15" s="1"/>
  <c r="AA74" i="13"/>
  <c r="I76" i="13"/>
  <c r="I74" i="13" s="1"/>
  <c r="S141" i="13"/>
  <c r="T141" i="13" s="1"/>
  <c r="N150" i="13"/>
  <c r="E63" i="13"/>
  <c r="E150" i="13" s="1"/>
  <c r="S140" i="13"/>
  <c r="T140" i="13" s="1"/>
  <c r="J53" i="13"/>
  <c r="J66" i="15" s="1"/>
  <c r="S47" i="13"/>
  <c r="S135" i="13"/>
  <c r="T135" i="13" s="1"/>
  <c r="J48" i="13"/>
  <c r="J135" i="13" s="1"/>
  <c r="K135" i="13" s="1"/>
  <c r="N142" i="13"/>
  <c r="E55" i="13"/>
  <c r="E68" i="15" s="1"/>
  <c r="S37" i="13"/>
  <c r="S40" i="13" s="1"/>
  <c r="S127" i="13" s="1"/>
  <c r="D61" i="15"/>
  <c r="D68" i="15" s="1"/>
  <c r="I39" i="15"/>
  <c r="BI125" i="13"/>
  <c r="BK125" i="13" s="1"/>
  <c r="BK137" i="13"/>
  <c r="E104" i="13"/>
  <c r="D31" i="13"/>
  <c r="AF64" i="13"/>
  <c r="AB47" i="13"/>
  <c r="AB134" i="13" s="1"/>
  <c r="AC134" i="13" s="1"/>
  <c r="E114" i="13"/>
  <c r="BA110" i="13"/>
  <c r="BB110" i="13" s="1"/>
  <c r="AL134" i="13"/>
  <c r="K61" i="15"/>
  <c r="K68" i="15" s="1"/>
  <c r="CU32" i="13"/>
  <c r="CU41" i="13" s="1"/>
  <c r="BU164" i="13"/>
  <c r="BU78" i="13"/>
  <c r="BU82" i="13"/>
  <c r="K20" i="15"/>
  <c r="BI133" i="13"/>
  <c r="I60" i="15"/>
  <c r="BI136" i="13"/>
  <c r="BK136" i="13" s="1"/>
  <c r="BI154" i="13"/>
  <c r="BK154" i="13" s="1"/>
  <c r="I80" i="15"/>
  <c r="BI146" i="13"/>
  <c r="BK146" i="13" s="1"/>
  <c r="I72" i="15"/>
  <c r="M32" i="13"/>
  <c r="BI117" i="13"/>
  <c r="BK117" i="13" s="1"/>
  <c r="BI139" i="13"/>
  <c r="BK139" i="13" s="1"/>
  <c r="I65" i="15"/>
  <c r="BS55" i="13"/>
  <c r="J37" i="15"/>
  <c r="E19" i="15"/>
  <c r="AW32" i="13"/>
  <c r="AW41" i="13" s="1"/>
  <c r="F20" i="15"/>
  <c r="BL22" i="13"/>
  <c r="L22" i="13" s="1"/>
  <c r="E69" i="15"/>
  <c r="CE32" i="13"/>
  <c r="CE41" i="13" s="1"/>
  <c r="BB106" i="13"/>
  <c r="BI123" i="13"/>
  <c r="BK123" i="13" s="1"/>
  <c r="I37" i="15"/>
  <c r="BI153" i="13"/>
  <c r="BK153" i="13" s="1"/>
  <c r="I79" i="15"/>
  <c r="BI144" i="13"/>
  <c r="I70" i="15"/>
  <c r="F90" i="15"/>
  <c r="BI156" i="13"/>
  <c r="BK156" i="13" s="1"/>
  <c r="I82" i="15"/>
  <c r="O22" i="13"/>
  <c r="O32" i="13" s="1"/>
  <c r="E102" i="13"/>
  <c r="F89" i="15"/>
  <c r="I89" i="15" s="1"/>
  <c r="E63" i="15"/>
  <c r="E137" i="13"/>
  <c r="E147" i="13"/>
  <c r="BI155" i="13"/>
  <c r="BK155" i="13" s="1"/>
  <c r="I81" i="15"/>
  <c r="F24" i="15"/>
  <c r="D71" i="15"/>
  <c r="D76" i="15" s="1"/>
  <c r="AC97" i="13"/>
  <c r="J122" i="13"/>
  <c r="K122" i="13" s="1"/>
  <c r="N64" i="13"/>
  <c r="S58" i="13"/>
  <c r="E88" i="15"/>
  <c r="E59" i="15"/>
  <c r="AK110" i="13"/>
  <c r="AJ110" i="13"/>
  <c r="AZ102" i="13"/>
  <c r="BB102" i="13" s="1"/>
  <c r="BJ130" i="13"/>
  <c r="D90" i="15"/>
  <c r="D74" i="13"/>
  <c r="D88" i="15" s="1"/>
  <c r="I88" i="15" s="1"/>
  <c r="I69" i="15"/>
  <c r="BI143" i="13"/>
  <c r="BJ143" i="13"/>
  <c r="BJ135" i="13"/>
  <c r="BJ131" i="13"/>
  <c r="J131" i="13"/>
  <c r="BI132" i="13"/>
  <c r="I59" i="15"/>
  <c r="E131" i="13"/>
  <c r="BE64" i="13"/>
  <c r="BE72" i="13" s="1"/>
  <c r="BJ132" i="13"/>
  <c r="J132" i="13"/>
  <c r="K132" i="13" s="1"/>
  <c r="BI131" i="13"/>
  <c r="I58" i="15"/>
  <c r="BJ124" i="13"/>
  <c r="BK124" i="13" s="1"/>
  <c r="K11" i="15"/>
  <c r="BS22" i="13"/>
  <c r="BS109" i="13" s="1"/>
  <c r="AL106" i="13"/>
  <c r="I35" i="15"/>
  <c r="BI121" i="13"/>
  <c r="BK121" i="13" s="1"/>
  <c r="CC134" i="13"/>
  <c r="I36" i="15"/>
  <c r="BI122" i="13"/>
  <c r="BK122" i="13" s="1"/>
  <c r="CB63" i="13"/>
  <c r="CB150" i="13" s="1"/>
  <c r="CB145" i="13"/>
  <c r="CC145" i="13" s="1"/>
  <c r="CC127" i="13"/>
  <c r="CL127" i="13"/>
  <c r="W72" i="13"/>
  <c r="BD22" i="13"/>
  <c r="BD63" i="13"/>
  <c r="BD31" i="13"/>
  <c r="CO64" i="13"/>
  <c r="CS64" i="13" s="1"/>
  <c r="CO32" i="13"/>
  <c r="I62" i="15"/>
  <c r="BI135" i="13"/>
  <c r="I75" i="15"/>
  <c r="BI149" i="13"/>
  <c r="BK149" i="13" s="1"/>
  <c r="AX22" i="13"/>
  <c r="AZ22" i="13" s="1"/>
  <c r="AZ109" i="13" s="1"/>
  <c r="I67" i="15"/>
  <c r="BI141" i="13"/>
  <c r="BK141" i="13" s="1"/>
  <c r="CE64" i="13"/>
  <c r="CJ64" i="13" s="1"/>
  <c r="CJ150" i="13"/>
  <c r="CL150" i="13" s="1"/>
  <c r="AB28" i="13"/>
  <c r="AB115" i="13" s="1"/>
  <c r="AC115" i="13" s="1"/>
  <c r="AU32" i="13"/>
  <c r="AU41" i="13" s="1"/>
  <c r="AU82" i="13" s="1"/>
  <c r="BT158" i="13"/>
  <c r="BK31" i="13"/>
  <c r="K31" i="13" s="1"/>
  <c r="BL64" i="13"/>
  <c r="BL72" i="13" s="1"/>
  <c r="BW32" i="13"/>
  <c r="BO32" i="13"/>
  <c r="AZ150" i="13"/>
  <c r="I64" i="15"/>
  <c r="BI138" i="13"/>
  <c r="BK138" i="13" s="1"/>
  <c r="M64" i="13"/>
  <c r="M72" i="13" s="1"/>
  <c r="BI147" i="13"/>
  <c r="I73" i="15"/>
  <c r="I74" i="15"/>
  <c r="BI148" i="13"/>
  <c r="BI157" i="13"/>
  <c r="BK157" i="13" s="1"/>
  <c r="AZ97" i="13"/>
  <c r="BB97" i="13" s="1"/>
  <c r="BN64" i="13"/>
  <c r="BR64" i="13" s="1"/>
  <c r="J156" i="13"/>
  <c r="K156" i="13" s="1"/>
  <c r="T64" i="13"/>
  <c r="AL127" i="13"/>
  <c r="BJ40" i="13"/>
  <c r="BJ127" i="13" s="1"/>
  <c r="BJ71" i="13"/>
  <c r="BJ158" i="13" s="1"/>
  <c r="BT97" i="13"/>
  <c r="BJ47" i="13"/>
  <c r="BA22" i="13"/>
  <c r="BA109" i="13" s="1"/>
  <c r="AL158" i="13"/>
  <c r="D23" i="15"/>
  <c r="AF32" i="13"/>
  <c r="BF22" i="13"/>
  <c r="AK10" i="13"/>
  <c r="AK22" i="13" s="1"/>
  <c r="D32" i="15"/>
  <c r="E155" i="13"/>
  <c r="BT32" i="13"/>
  <c r="BT41" i="13" s="1"/>
  <c r="BT82" i="13" s="1"/>
  <c r="BF31" i="13"/>
  <c r="BX32" i="13"/>
  <c r="BX41" i="13" s="1"/>
  <c r="AB71" i="13"/>
  <c r="AB158" i="13" s="1"/>
  <c r="AC158" i="13" s="1"/>
  <c r="AA106" i="13"/>
  <c r="AC106" i="13" s="1"/>
  <c r="AA127" i="13"/>
  <c r="AC127" i="13" s="1"/>
  <c r="V32" i="13"/>
  <c r="V41" i="13" s="1"/>
  <c r="J154" i="13"/>
  <c r="K154" i="13" s="1"/>
  <c r="L32" i="15"/>
  <c r="E11" i="15"/>
  <c r="AV64" i="13"/>
  <c r="AZ64" i="13" s="1"/>
  <c r="E103" i="13"/>
  <c r="E17" i="15"/>
  <c r="E12" i="15"/>
  <c r="E98" i="13"/>
  <c r="BK22" i="13"/>
  <c r="CC32" i="13"/>
  <c r="CC41" i="13" s="1"/>
  <c r="BE22" i="13"/>
  <c r="BI130" i="13"/>
  <c r="I57" i="15"/>
  <c r="E81" i="15"/>
  <c r="BB127" i="13"/>
  <c r="D71" i="13"/>
  <c r="D84" i="15" s="1"/>
  <c r="E16" i="15"/>
  <c r="E125" i="13"/>
  <c r="E39" i="15"/>
  <c r="BX64" i="13"/>
  <c r="BF64" i="13" s="1"/>
  <c r="BF55" i="13"/>
  <c r="F55" i="13" s="1"/>
  <c r="E72" i="15"/>
  <c r="E146" i="13"/>
  <c r="E74" i="15"/>
  <c r="E148" i="13"/>
  <c r="E29" i="15"/>
  <c r="E115" i="13"/>
  <c r="L23" i="15"/>
  <c r="AV32" i="13"/>
  <c r="E20" i="15"/>
  <c r="W32" i="13"/>
  <c r="AB23" i="13"/>
  <c r="AB110" i="13" s="1"/>
  <c r="AA110" i="13"/>
  <c r="AE32" i="13"/>
  <c r="AE41" i="13" s="1"/>
  <c r="N118" i="13"/>
  <c r="AA142" i="13"/>
  <c r="AB55" i="13"/>
  <c r="AB142" i="13" s="1"/>
  <c r="U32" i="13"/>
  <c r="N32" i="13"/>
  <c r="N109" i="13"/>
  <c r="S71" i="13"/>
  <c r="S158" i="13" s="1"/>
  <c r="T158" i="13" s="1"/>
  <c r="CP72" i="13"/>
  <c r="CP82" i="13" s="1"/>
  <c r="CV72" i="13"/>
  <c r="CV41" i="13"/>
  <c r="AC32" i="13"/>
  <c r="AB102" i="13"/>
  <c r="AC102" i="13" s="1"/>
  <c r="BJ144" i="13"/>
  <c r="CB110" i="13"/>
  <c r="CC110" i="13" s="1"/>
  <c r="CB31" i="13"/>
  <c r="BJ148" i="13"/>
  <c r="CK134" i="13"/>
  <c r="CL134" i="13" s="1"/>
  <c r="CK55" i="13"/>
  <c r="BJ147" i="13"/>
  <c r="BJ58" i="13"/>
  <c r="BJ145" i="13" s="1"/>
  <c r="E84" i="15"/>
  <c r="E158" i="13"/>
  <c r="U72" i="13"/>
  <c r="CT22" i="13"/>
  <c r="CT55" i="13"/>
  <c r="J60" i="15"/>
  <c r="J133" i="13"/>
  <c r="K133" i="13" s="1"/>
  <c r="AJ142" i="13"/>
  <c r="CG72" i="13"/>
  <c r="BA145" i="13"/>
  <c r="BB145" i="13" s="1"/>
  <c r="BA63" i="13"/>
  <c r="BA150" i="13" s="1"/>
  <c r="BO72" i="13"/>
  <c r="BA55" i="13"/>
  <c r="BA134" i="13"/>
  <c r="BB134" i="13" s="1"/>
  <c r="J130" i="13"/>
  <c r="K130" i="13" s="1"/>
  <c r="J57" i="15"/>
  <c r="AG72" i="13"/>
  <c r="CM82" i="13" l="1"/>
  <c r="E24" i="15"/>
  <c r="CM78" i="13"/>
  <c r="I90" i="15"/>
  <c r="D32" i="13"/>
  <c r="D41" i="13" s="1"/>
  <c r="CF78" i="13"/>
  <c r="X78" i="13"/>
  <c r="AA64" i="13"/>
  <c r="AA151" i="13" s="1"/>
  <c r="AA109" i="13"/>
  <c r="AD164" i="13"/>
  <c r="F64" i="13"/>
  <c r="F77" i="15" s="1"/>
  <c r="CD82" i="13"/>
  <c r="AM78" i="13"/>
  <c r="I58" i="13"/>
  <c r="I71" i="15" s="1"/>
  <c r="CN41" i="13"/>
  <c r="BS32" i="13"/>
  <c r="BS119" i="13" s="1"/>
  <c r="AM164" i="13"/>
  <c r="E127" i="13"/>
  <c r="BB118" i="13"/>
  <c r="D45" i="15"/>
  <c r="D46" i="15"/>
  <c r="CS32" i="13"/>
  <c r="BV82" i="13"/>
  <c r="BK64" i="13"/>
  <c r="BK72" i="13" s="1"/>
  <c r="CL82" i="13"/>
  <c r="BM82" i="13"/>
  <c r="BB78" i="13"/>
  <c r="I40" i="13"/>
  <c r="D77" i="15"/>
  <c r="D85" i="15" s="1"/>
  <c r="AL78" i="13"/>
  <c r="AL82" i="13"/>
  <c r="CL164" i="13"/>
  <c r="BB164" i="13"/>
  <c r="CC142" i="13"/>
  <c r="BE32" i="13"/>
  <c r="BE41" i="13" s="1"/>
  <c r="BE78" i="13" s="1"/>
  <c r="R64" i="13"/>
  <c r="CA32" i="13"/>
  <c r="CA119" i="13" s="1"/>
  <c r="AY41" i="13"/>
  <c r="H32" i="13"/>
  <c r="BS64" i="13"/>
  <c r="BS72" i="13" s="1"/>
  <c r="BS159" i="13" s="1"/>
  <c r="T127" i="13"/>
  <c r="J138" i="13"/>
  <c r="K138" i="13" s="1"/>
  <c r="BK133" i="13"/>
  <c r="CJ27" i="13"/>
  <c r="CK116" i="13"/>
  <c r="CL116" i="13" s="1"/>
  <c r="CK28" i="13"/>
  <c r="CK115" i="13" s="1"/>
  <c r="BJ29" i="13"/>
  <c r="BK147" i="13"/>
  <c r="BA32" i="13"/>
  <c r="BA119" i="13" s="1"/>
  <c r="BK158" i="13"/>
  <c r="CA64" i="13"/>
  <c r="CA151" i="13" s="1"/>
  <c r="CC150" i="13"/>
  <c r="BN41" i="13"/>
  <c r="BR32" i="13"/>
  <c r="BR119" i="13" s="1"/>
  <c r="AD82" i="13"/>
  <c r="BT78" i="13"/>
  <c r="CB64" i="13"/>
  <c r="CB151" i="13" s="1"/>
  <c r="BT150" i="13"/>
  <c r="D63" i="13"/>
  <c r="BI63" i="13"/>
  <c r="I63" i="13" s="1"/>
  <c r="BL32" i="13"/>
  <c r="BL41" i="13" s="1"/>
  <c r="BL164" i="13" s="1"/>
  <c r="BO41" i="13"/>
  <c r="BO82" i="13" s="1"/>
  <c r="AL150" i="13"/>
  <c r="BR142" i="13"/>
  <c r="BR109" i="13"/>
  <c r="BT109" i="13" s="1"/>
  <c r="BR118" i="13"/>
  <c r="BT118" i="13" s="1"/>
  <c r="BD64" i="13"/>
  <c r="D64" i="13" s="1"/>
  <c r="D72" i="13" s="1"/>
  <c r="BI55" i="13"/>
  <c r="I55" i="13" s="1"/>
  <c r="BK145" i="13"/>
  <c r="AW78" i="13"/>
  <c r="AW82" i="13"/>
  <c r="AA32" i="13"/>
  <c r="AA119" i="13" s="1"/>
  <c r="X82" i="13"/>
  <c r="AF41" i="13"/>
  <c r="AF72" i="13"/>
  <c r="AJ72" i="13" s="1"/>
  <c r="AJ64" i="13"/>
  <c r="AL142" i="13"/>
  <c r="AK64" i="13"/>
  <c r="AK72" i="13" s="1"/>
  <c r="AK159" i="13" s="1"/>
  <c r="AA72" i="13"/>
  <c r="AA159" i="13" s="1"/>
  <c r="J35" i="15"/>
  <c r="J65" i="15"/>
  <c r="J67" i="15"/>
  <c r="J75" i="15"/>
  <c r="E71" i="15"/>
  <c r="CV82" i="13"/>
  <c r="CV78" i="13"/>
  <c r="F22" i="13"/>
  <c r="F23" i="15" s="1"/>
  <c r="L64" i="13"/>
  <c r="L72" i="13" s="1"/>
  <c r="E22" i="13"/>
  <c r="E109" i="13" s="1"/>
  <c r="AL110" i="13"/>
  <c r="CP78" i="13"/>
  <c r="CU82" i="13"/>
  <c r="CU78" i="13"/>
  <c r="E134" i="13"/>
  <c r="I47" i="13"/>
  <c r="I61" i="15" s="1"/>
  <c r="BS142" i="13"/>
  <c r="E64" i="13"/>
  <c r="S145" i="13"/>
  <c r="T145" i="13" s="1"/>
  <c r="J58" i="13"/>
  <c r="J145" i="13" s="1"/>
  <c r="K145" i="13" s="1"/>
  <c r="S63" i="13"/>
  <c r="J140" i="13"/>
  <c r="K140" i="13" s="1"/>
  <c r="S134" i="13"/>
  <c r="T134" i="13" s="1"/>
  <c r="J47" i="13"/>
  <c r="J134" i="13" s="1"/>
  <c r="S55" i="13"/>
  <c r="S124" i="13"/>
  <c r="T124" i="13" s="1"/>
  <c r="J37" i="13"/>
  <c r="J40" i="13" s="1"/>
  <c r="BK143" i="13"/>
  <c r="AB31" i="13"/>
  <c r="AB118" i="13" s="1"/>
  <c r="AC118" i="13" s="1"/>
  <c r="I71" i="13"/>
  <c r="BK144" i="13"/>
  <c r="K23" i="15"/>
  <c r="K33" i="15" s="1"/>
  <c r="K42" i="15" s="1"/>
  <c r="O41" i="13"/>
  <c r="O78" i="13" s="1"/>
  <c r="M41" i="13"/>
  <c r="BK130" i="13"/>
  <c r="AU78" i="13"/>
  <c r="T72" i="13"/>
  <c r="N151" i="13"/>
  <c r="N72" i="13"/>
  <c r="N159" i="13" s="1"/>
  <c r="AB63" i="13"/>
  <c r="AB150" i="13" s="1"/>
  <c r="AC150" i="13" s="1"/>
  <c r="K131" i="13"/>
  <c r="J62" i="15"/>
  <c r="BK131" i="13"/>
  <c r="CC109" i="13"/>
  <c r="BK135" i="13"/>
  <c r="F68" i="15"/>
  <c r="J59" i="15"/>
  <c r="BK132" i="13"/>
  <c r="BB150" i="13"/>
  <c r="AV72" i="13"/>
  <c r="AZ72" i="13" s="1"/>
  <c r="AZ151" i="13"/>
  <c r="BW41" i="13"/>
  <c r="CA41" i="13" s="1"/>
  <c r="CO41" i="13"/>
  <c r="CO72" i="13"/>
  <c r="CS72" i="13" s="1"/>
  <c r="BD32" i="13"/>
  <c r="AB22" i="13"/>
  <c r="AB109" i="13" s="1"/>
  <c r="AC109" i="13" s="1"/>
  <c r="BK148" i="13"/>
  <c r="D33" i="15"/>
  <c r="W41" i="13"/>
  <c r="BK32" i="13"/>
  <c r="BN72" i="13"/>
  <c r="CE72" i="13"/>
  <c r="CJ72" i="13" s="1"/>
  <c r="CJ151" i="13"/>
  <c r="AX32" i="13"/>
  <c r="AZ32" i="13" s="1"/>
  <c r="BK127" i="13"/>
  <c r="J58" i="15"/>
  <c r="J39" i="15"/>
  <c r="J125" i="13"/>
  <c r="K125" i="13" s="1"/>
  <c r="BJ55" i="13"/>
  <c r="BJ134" i="13"/>
  <c r="BK134" i="13" s="1"/>
  <c r="AK97" i="13"/>
  <c r="AL97" i="13" s="1"/>
  <c r="E142" i="13"/>
  <c r="BF32" i="13"/>
  <c r="AC110" i="13"/>
  <c r="BT164" i="13"/>
  <c r="BB109" i="13"/>
  <c r="L33" i="15"/>
  <c r="L42" i="15" s="1"/>
  <c r="CC78" i="13"/>
  <c r="CC82" i="13"/>
  <c r="CC164" i="13"/>
  <c r="E76" i="15"/>
  <c r="BJ63" i="13"/>
  <c r="BX72" i="13"/>
  <c r="BX82" i="13" s="1"/>
  <c r="AV41" i="13"/>
  <c r="E118" i="13"/>
  <c r="E32" i="15"/>
  <c r="AE78" i="13"/>
  <c r="AE82" i="13"/>
  <c r="AC142" i="13"/>
  <c r="N41" i="13"/>
  <c r="N119" i="13"/>
  <c r="U41" i="13"/>
  <c r="BA64" i="13"/>
  <c r="BA142" i="13"/>
  <c r="BB142" i="13" s="1"/>
  <c r="AK109" i="13"/>
  <c r="AL109" i="13" s="1"/>
  <c r="J146" i="13"/>
  <c r="K146" i="13" s="1"/>
  <c r="J72" i="15"/>
  <c r="J70" i="15"/>
  <c r="J144" i="13"/>
  <c r="K144" i="13" s="1"/>
  <c r="J137" i="13"/>
  <c r="K137" i="13" s="1"/>
  <c r="J63" i="15"/>
  <c r="J74" i="15"/>
  <c r="J148" i="13"/>
  <c r="K148" i="13" s="1"/>
  <c r="J69" i="15"/>
  <c r="J143" i="13"/>
  <c r="K143" i="13" s="1"/>
  <c r="CG78" i="13"/>
  <c r="CG82" i="13"/>
  <c r="CT64" i="13"/>
  <c r="CT32" i="13"/>
  <c r="J73" i="15"/>
  <c r="J147" i="13"/>
  <c r="K147" i="13" s="1"/>
  <c r="V82" i="13"/>
  <c r="V78" i="13"/>
  <c r="CK64" i="13"/>
  <c r="CK142" i="13"/>
  <c r="CL142" i="13" s="1"/>
  <c r="CB118" i="13"/>
  <c r="CC118" i="13" s="1"/>
  <c r="CB32" i="13"/>
  <c r="AC41" i="13"/>
  <c r="AB64" i="13" l="1"/>
  <c r="AB151" i="13" s="1"/>
  <c r="AC151" i="13" s="1"/>
  <c r="CS41" i="13"/>
  <c r="K64" i="13"/>
  <c r="K77" i="15" s="1"/>
  <c r="K85" i="15" s="1"/>
  <c r="K95" i="15" s="1"/>
  <c r="BS41" i="13"/>
  <c r="BS82" i="13" s="1"/>
  <c r="F72" i="13"/>
  <c r="F85" i="15" s="1"/>
  <c r="BA41" i="13"/>
  <c r="BA128" i="13" s="1"/>
  <c r="BL82" i="13"/>
  <c r="E32" i="13"/>
  <c r="E33" i="15" s="1"/>
  <c r="CN82" i="13"/>
  <c r="CN78" i="13"/>
  <c r="BE82" i="13"/>
  <c r="R72" i="13"/>
  <c r="S72" i="13" s="1"/>
  <c r="S159" i="13" s="1"/>
  <c r="T159" i="13" s="1"/>
  <c r="I84" i="15"/>
  <c r="I41" i="15"/>
  <c r="AJ151" i="13"/>
  <c r="H41" i="13"/>
  <c r="H42" i="15" s="1"/>
  <c r="H33" i="15"/>
  <c r="H44" i="15" s="1"/>
  <c r="BS151" i="13"/>
  <c r="AF78" i="13"/>
  <c r="CB72" i="13"/>
  <c r="CB159" i="13" s="1"/>
  <c r="AK151" i="13"/>
  <c r="CC151" i="13"/>
  <c r="BJ116" i="13"/>
  <c r="BK116" i="13" s="1"/>
  <c r="BJ28" i="13"/>
  <c r="BJ115" i="13" s="1"/>
  <c r="CJ26" i="13"/>
  <c r="BD72" i="13"/>
  <c r="CA72" i="13"/>
  <c r="BN78" i="13"/>
  <c r="BR72" i="13"/>
  <c r="BL78" i="13"/>
  <c r="L32" i="13"/>
  <c r="L41" i="13" s="1"/>
  <c r="L78" i="13" s="1"/>
  <c r="BR41" i="13"/>
  <c r="BR128" i="13" s="1"/>
  <c r="BR151" i="13"/>
  <c r="BD41" i="13"/>
  <c r="BD82" i="13" s="1"/>
  <c r="BI64" i="13"/>
  <c r="BO78" i="13"/>
  <c r="BF41" i="13"/>
  <c r="BT142" i="13"/>
  <c r="AF82" i="13"/>
  <c r="W82" i="13"/>
  <c r="AA41" i="13"/>
  <c r="AB41" i="13" s="1"/>
  <c r="AB72" i="13"/>
  <c r="AB159" i="13" s="1"/>
  <c r="AC159" i="13" s="1"/>
  <c r="L77" i="15"/>
  <c r="L85" i="15" s="1"/>
  <c r="L100" i="15" s="1"/>
  <c r="K134" i="13"/>
  <c r="F45" i="15"/>
  <c r="O82" i="13"/>
  <c r="S64" i="13"/>
  <c r="CO78" i="13"/>
  <c r="CO82" i="13"/>
  <c r="J38" i="15"/>
  <c r="J41" i="15" s="1"/>
  <c r="J124" i="13"/>
  <c r="K124" i="13" s="1"/>
  <c r="S150" i="13"/>
  <c r="T150" i="13" s="1"/>
  <c r="J63" i="13"/>
  <c r="J150" i="13" s="1"/>
  <c r="K150" i="13" s="1"/>
  <c r="S142" i="13"/>
  <c r="T142" i="13" s="1"/>
  <c r="J55" i="13"/>
  <c r="J142" i="13" s="1"/>
  <c r="K142" i="13" s="1"/>
  <c r="D44" i="15"/>
  <c r="J61" i="15"/>
  <c r="J68" i="15" s="1"/>
  <c r="D42" i="15"/>
  <c r="D95" i="15" s="1"/>
  <c r="BJ142" i="13"/>
  <c r="BK41" i="13"/>
  <c r="D82" i="13"/>
  <c r="AX41" i="13"/>
  <c r="AZ41" i="13" s="1"/>
  <c r="CJ159" i="13"/>
  <c r="CE78" i="13"/>
  <c r="CA128" i="13"/>
  <c r="BW78" i="13"/>
  <c r="BW82" i="13"/>
  <c r="M78" i="13"/>
  <c r="AZ159" i="13"/>
  <c r="BX78" i="13"/>
  <c r="BN82" i="13"/>
  <c r="CE82" i="13"/>
  <c r="W78" i="13"/>
  <c r="BI150" i="13"/>
  <c r="I76" i="15"/>
  <c r="AZ119" i="13"/>
  <c r="BB119" i="13" s="1"/>
  <c r="BJ150" i="13"/>
  <c r="E23" i="15"/>
  <c r="E45" i="15" s="1"/>
  <c r="BT119" i="13"/>
  <c r="BJ64" i="13"/>
  <c r="U78" i="13"/>
  <c r="AB32" i="13"/>
  <c r="E46" i="15"/>
  <c r="BF72" i="13"/>
  <c r="I68" i="15"/>
  <c r="BI142" i="13"/>
  <c r="E151" i="13"/>
  <c r="E72" i="13"/>
  <c r="E77" i="15"/>
  <c r="AV82" i="13"/>
  <c r="AV78" i="13"/>
  <c r="U164" i="13"/>
  <c r="U82" i="13"/>
  <c r="N128" i="13"/>
  <c r="N78" i="13"/>
  <c r="N82" i="13"/>
  <c r="J155" i="13"/>
  <c r="K155" i="13" s="1"/>
  <c r="J81" i="15"/>
  <c r="J71" i="13"/>
  <c r="J84" i="15" s="1"/>
  <c r="BA72" i="13"/>
  <c r="BA159" i="13" s="1"/>
  <c r="BA151" i="13"/>
  <c r="BB151" i="13" s="1"/>
  <c r="AC164" i="13"/>
  <c r="AC78" i="13"/>
  <c r="AC82" i="13"/>
  <c r="CB119" i="13"/>
  <c r="CC119" i="13" s="1"/>
  <c r="CB41" i="13"/>
  <c r="J153" i="13"/>
  <c r="K153" i="13" s="1"/>
  <c r="J79" i="15"/>
  <c r="CK151" i="13"/>
  <c r="CL151" i="13" s="1"/>
  <c r="CK72" i="13"/>
  <c r="CK159" i="13" s="1"/>
  <c r="CT41" i="13"/>
  <c r="CT72" i="13"/>
  <c r="J127" i="13"/>
  <c r="K127" i="13" s="1"/>
  <c r="J71" i="15"/>
  <c r="J76" i="15" s="1"/>
  <c r="AJ159" i="13"/>
  <c r="AL159" i="13" s="1"/>
  <c r="K72" i="13" l="1"/>
  <c r="K100" i="15" s="1"/>
  <c r="BS164" i="13"/>
  <c r="BS128" i="13"/>
  <c r="BT128" i="13" s="1"/>
  <c r="BS78" i="13"/>
  <c r="E119" i="13"/>
  <c r="E41" i="13"/>
  <c r="E128" i="13" s="1"/>
  <c r="AB119" i="13"/>
  <c r="AC119" i="13" s="1"/>
  <c r="BF78" i="13"/>
  <c r="I64" i="13"/>
  <c r="I72" i="13" s="1"/>
  <c r="S151" i="13"/>
  <c r="T151" i="13" s="1"/>
  <c r="J64" i="13"/>
  <c r="J77" i="15" s="1"/>
  <c r="L95" i="15"/>
  <c r="AL151" i="13"/>
  <c r="BT151" i="13"/>
  <c r="L82" i="13"/>
  <c r="L101" i="15"/>
  <c r="CJ25" i="13"/>
  <c r="BI72" i="13"/>
  <c r="BI159" i="13" s="1"/>
  <c r="BD78" i="13"/>
  <c r="CT82" i="13"/>
  <c r="CT78" i="13"/>
  <c r="CS78" i="13"/>
  <c r="CS82" i="13"/>
  <c r="BK142" i="13"/>
  <c r="AA78" i="13"/>
  <c r="AA128" i="13"/>
  <c r="AA82" i="13"/>
  <c r="BJ72" i="13"/>
  <c r="BJ159" i="13" s="1"/>
  <c r="BK78" i="13"/>
  <c r="BK164" i="13"/>
  <c r="BK82" i="13"/>
  <c r="BB159" i="13"/>
  <c r="BR78" i="13"/>
  <c r="BR159" i="13"/>
  <c r="BT159" i="13" s="1"/>
  <c r="BR82" i="13"/>
  <c r="BK150" i="13"/>
  <c r="BJ151" i="13"/>
  <c r="CL159" i="13"/>
  <c r="BF82" i="13"/>
  <c r="E44" i="15"/>
  <c r="E159" i="13"/>
  <c r="E85" i="15"/>
  <c r="E100" i="15" s="1"/>
  <c r="BI151" i="13"/>
  <c r="CA159" i="13"/>
  <c r="CC159" i="13" s="1"/>
  <c r="CA78" i="13"/>
  <c r="CA82" i="13"/>
  <c r="AZ82" i="13"/>
  <c r="AZ128" i="13"/>
  <c r="BB128" i="13" s="1"/>
  <c r="AZ78" i="13"/>
  <c r="BA164" i="13"/>
  <c r="AB128" i="13"/>
  <c r="AB164" i="13"/>
  <c r="AB82" i="13"/>
  <c r="AB78" i="13"/>
  <c r="CB128" i="13"/>
  <c r="CC128" i="13" s="1"/>
  <c r="CB78" i="13"/>
  <c r="CB82" i="13"/>
  <c r="CB164" i="13"/>
  <c r="BA78" i="13"/>
  <c r="BA82" i="13"/>
  <c r="J158" i="13"/>
  <c r="K158" i="13" s="1"/>
  <c r="E82" i="13" l="1"/>
  <c r="E42" i="15"/>
  <c r="E101" i="15" s="1"/>
  <c r="CJ24" i="13"/>
  <c r="BK159" i="13"/>
  <c r="AC128" i="13"/>
  <c r="BK151" i="13"/>
  <c r="J72" i="13"/>
  <c r="J159" i="13" s="1"/>
  <c r="K159" i="13" s="1"/>
  <c r="J151" i="13"/>
  <c r="K151" i="13" s="1"/>
  <c r="I77" i="15"/>
  <c r="J85" i="15"/>
  <c r="E95" i="15" l="1"/>
  <c r="CJ23" i="13"/>
  <c r="J100" i="15"/>
  <c r="F79" i="13"/>
  <c r="I85" i="15"/>
  <c r="F30" i="15"/>
  <c r="AG28" i="13"/>
  <c r="F28" i="13" l="1"/>
  <c r="F29" i="15" s="1"/>
  <c r="AJ28" i="13"/>
  <c r="AJ116" i="13"/>
  <c r="AK29" i="13"/>
  <c r="AG31" i="13"/>
  <c r="F31" i="13" s="1"/>
  <c r="CJ21" i="13" l="1"/>
  <c r="AJ31" i="13"/>
  <c r="AG32" i="13"/>
  <c r="F32" i="13" s="1"/>
  <c r="AJ115" i="13"/>
  <c r="F32" i="15"/>
  <c r="F46" i="15" s="1"/>
  <c r="AK116" i="13"/>
  <c r="AL116" i="13" s="1"/>
  <c r="AK28" i="13"/>
  <c r="AG41" i="13" l="1"/>
  <c r="AJ41" i="13" s="1"/>
  <c r="AJ118" i="13"/>
  <c r="CJ20" i="13"/>
  <c r="F41" i="13"/>
  <c r="AJ32" i="13"/>
  <c r="AJ119" i="13" s="1"/>
  <c r="AK31" i="13"/>
  <c r="AK115" i="13"/>
  <c r="AL115" i="13" s="1"/>
  <c r="F33" i="15"/>
  <c r="F44" i="15" s="1"/>
  <c r="AG82" i="13" l="1"/>
  <c r="AG78" i="13"/>
  <c r="CJ19" i="13"/>
  <c r="AK32" i="13"/>
  <c r="AK118" i="13"/>
  <c r="AL118" i="13" s="1"/>
  <c r="AJ82" i="13"/>
  <c r="AJ128" i="13"/>
  <c r="AJ78" i="13"/>
  <c r="F82" i="13"/>
  <c r="F42" i="15"/>
  <c r="CJ18" i="13" l="1"/>
  <c r="AK41" i="13"/>
  <c r="AK128" i="13" s="1"/>
  <c r="AL128" i="13" s="1"/>
  <c r="AK119" i="13"/>
  <c r="AL119" i="13" s="1"/>
  <c r="AK82" i="13" l="1"/>
  <c r="CJ17" i="13"/>
  <c r="AK78" i="13"/>
  <c r="AK164" i="13"/>
  <c r="G30" i="13"/>
  <c r="G31" i="15" s="1"/>
  <c r="I30" i="13"/>
  <c r="I31" i="15" s="1"/>
  <c r="P10" i="13"/>
  <c r="G29" i="13"/>
  <c r="G30" i="15" s="1"/>
  <c r="S27" i="13"/>
  <c r="S114" i="13" s="1"/>
  <c r="T114" i="13" s="1"/>
  <c r="S20" i="13"/>
  <c r="S104" i="13"/>
  <c r="T104" i="13" s="1"/>
  <c r="S101" i="13"/>
  <c r="T101" i="13" s="1"/>
  <c r="S28" i="13"/>
  <c r="S115" i="13" s="1"/>
  <c r="T115" i="13" s="1"/>
  <c r="CJ16" i="13" l="1"/>
  <c r="P22" i="13"/>
  <c r="R10" i="13"/>
  <c r="S10" i="13" s="1"/>
  <c r="S26" i="13"/>
  <c r="S113" i="13" s="1"/>
  <c r="T113" i="13" s="1"/>
  <c r="S24" i="13"/>
  <c r="S111" i="13" s="1"/>
  <c r="T111" i="13" s="1"/>
  <c r="S107" i="13"/>
  <c r="T107" i="13" s="1"/>
  <c r="S30" i="13"/>
  <c r="J30" i="13" s="1"/>
  <c r="J31" i="15" s="1"/>
  <c r="J28" i="13"/>
  <c r="J115" i="13" s="1"/>
  <c r="K115" i="13" s="1"/>
  <c r="J12" i="13"/>
  <c r="S23" i="13"/>
  <c r="I29" i="13"/>
  <c r="I30" i="15" s="1"/>
  <c r="S29" i="13"/>
  <c r="S19" i="13"/>
  <c r="S21" i="13"/>
  <c r="S15" i="13"/>
  <c r="S25" i="13"/>
  <c r="J117" i="13" l="1"/>
  <c r="K117" i="13" s="1"/>
  <c r="R22" i="13"/>
  <c r="S117" i="13"/>
  <c r="T117" i="13" s="1"/>
  <c r="CJ15" i="13"/>
  <c r="S99" i="13"/>
  <c r="T99" i="13" s="1"/>
  <c r="S105" i="13"/>
  <c r="T105" i="13" s="1"/>
  <c r="S103" i="13"/>
  <c r="T103" i="13" s="1"/>
  <c r="S110" i="13"/>
  <c r="T110" i="13" s="1"/>
  <c r="P32" i="13"/>
  <c r="J13" i="15"/>
  <c r="J99" i="13"/>
  <c r="K99" i="13" s="1"/>
  <c r="S100" i="13"/>
  <c r="T100" i="13" s="1"/>
  <c r="J13" i="13"/>
  <c r="S112" i="13"/>
  <c r="T112" i="13" s="1"/>
  <c r="S102" i="13"/>
  <c r="T102" i="13" s="1"/>
  <c r="S106" i="13"/>
  <c r="T106" i="13" s="1"/>
  <c r="S98" i="13"/>
  <c r="T98" i="13" s="1"/>
  <c r="S108" i="13"/>
  <c r="T108" i="13" s="1"/>
  <c r="S116" i="13"/>
  <c r="T116" i="13" s="1"/>
  <c r="J29" i="13"/>
  <c r="S31" i="13"/>
  <c r="R32" i="13" l="1"/>
  <c r="CJ14" i="13"/>
  <c r="P41" i="13"/>
  <c r="R41" i="13" s="1"/>
  <c r="S118" i="13"/>
  <c r="T118" i="13" s="1"/>
  <c r="J30" i="15"/>
  <c r="J29" i="15" s="1"/>
  <c r="J116" i="13"/>
  <c r="K116" i="13" s="1"/>
  <c r="J14" i="15"/>
  <c r="J100" i="13"/>
  <c r="K100" i="13" s="1"/>
  <c r="R82" i="13" l="1"/>
  <c r="R78" i="13"/>
  <c r="CJ13" i="13"/>
  <c r="CJ100" i="13" s="1"/>
  <c r="CL100" i="13" s="1"/>
  <c r="CJ110" i="13"/>
  <c r="CJ106" i="13"/>
  <c r="BI20" i="13"/>
  <c r="BI107" i="13" s="1"/>
  <c r="BI12" i="13"/>
  <c r="CJ102" i="13"/>
  <c r="CJ115" i="13"/>
  <c r="CL115" i="13" s="1"/>
  <c r="BI17" i="13"/>
  <c r="BI16" i="13"/>
  <c r="BI103" i="13" s="1"/>
  <c r="BI26" i="13"/>
  <c r="G28" i="13"/>
  <c r="G29" i="15" s="1"/>
  <c r="G25" i="13"/>
  <c r="G26" i="15" s="1"/>
  <c r="BI25" i="13"/>
  <c r="G28" i="15"/>
  <c r="BI27" i="13"/>
  <c r="BI21" i="13"/>
  <c r="I21" i="13" s="1"/>
  <c r="I22" i="15" s="1"/>
  <c r="BI24" i="13"/>
  <c r="BI111" i="13" s="1"/>
  <c r="G14" i="13"/>
  <c r="G15" i="15" s="1"/>
  <c r="BI14" i="13"/>
  <c r="BI101" i="13" s="1"/>
  <c r="BI18" i="13"/>
  <c r="I18" i="13" s="1"/>
  <c r="G15" i="13"/>
  <c r="G16" i="15" s="1"/>
  <c r="CJ114" i="13"/>
  <c r="CK27" i="13"/>
  <c r="CK114" i="13" s="1"/>
  <c r="CJ105" i="13"/>
  <c r="CJ103" i="13"/>
  <c r="CK16" i="13"/>
  <c r="CJ101" i="13"/>
  <c r="CK14" i="13"/>
  <c r="CK101" i="13" s="1"/>
  <c r="CK26" i="13"/>
  <c r="CJ107" i="13"/>
  <c r="CK20" i="13"/>
  <c r="CK107" i="13" s="1"/>
  <c r="CJ108" i="13"/>
  <c r="CK21" i="13"/>
  <c r="CK108" i="13" s="1"/>
  <c r="CJ104" i="13"/>
  <c r="CK17" i="13"/>
  <c r="CK104" i="13" s="1"/>
  <c r="CJ112" i="13"/>
  <c r="CK25" i="13"/>
  <c r="CJ111" i="13"/>
  <c r="CK24" i="13"/>
  <c r="I19" i="15" l="1"/>
  <c r="BI113" i="13"/>
  <c r="I26" i="13"/>
  <c r="I27" i="15" s="1"/>
  <c r="BI15" i="13"/>
  <c r="I16" i="13"/>
  <c r="I17" i="15" s="1"/>
  <c r="I20" i="13"/>
  <c r="I21" i="15" s="1"/>
  <c r="G16" i="13"/>
  <c r="G17" i="15" s="1"/>
  <c r="G12" i="13"/>
  <c r="G13" i="15" s="1"/>
  <c r="CJ12" i="13"/>
  <c r="CJ99" i="13" s="1"/>
  <c r="CL99" i="13" s="1"/>
  <c r="BI28" i="13"/>
  <c r="I28" i="13" s="1"/>
  <c r="I29" i="15" s="1"/>
  <c r="BI108" i="13"/>
  <c r="I24" i="13"/>
  <c r="I25" i="15" s="1"/>
  <c r="G19" i="15"/>
  <c r="G21" i="13"/>
  <c r="G22" i="15" s="1"/>
  <c r="CL107" i="13"/>
  <c r="CL114" i="13"/>
  <c r="CK23" i="13"/>
  <c r="CK111" i="13"/>
  <c r="CL111" i="13" s="1"/>
  <c r="BJ24" i="13"/>
  <c r="CK113" i="13"/>
  <c r="BJ26" i="13"/>
  <c r="CJ118" i="13"/>
  <c r="CK112" i="13"/>
  <c r="CL112" i="13" s="1"/>
  <c r="BJ25" i="13"/>
  <c r="CK15" i="13"/>
  <c r="CK102" i="13" s="1"/>
  <c r="CL102" i="13" s="1"/>
  <c r="CK103" i="13"/>
  <c r="CL103" i="13" s="1"/>
  <c r="I27" i="13"/>
  <c r="I28" i="15" s="1"/>
  <c r="BI114" i="13"/>
  <c r="BI99" i="13"/>
  <c r="BK99" i="13" s="1"/>
  <c r="I12" i="13"/>
  <c r="I13" i="15" s="1"/>
  <c r="I14" i="13"/>
  <c r="I15" i="15" s="1"/>
  <c r="CJ113" i="13"/>
  <c r="CK19" i="13"/>
  <c r="CK106" i="13" s="1"/>
  <c r="CL106" i="13" s="1"/>
  <c r="BJ17" i="13"/>
  <c r="CL104" i="13"/>
  <c r="BJ21" i="13"/>
  <c r="CL108" i="13"/>
  <c r="BJ20" i="13"/>
  <c r="BJ14" i="13"/>
  <c r="CL101" i="13"/>
  <c r="BJ16" i="13"/>
  <c r="CK18" i="13"/>
  <c r="BJ27" i="13"/>
  <c r="G19" i="13"/>
  <c r="G20" i="15" s="1"/>
  <c r="BI19" i="13"/>
  <c r="G23" i="13"/>
  <c r="G24" i="15" s="1"/>
  <c r="BI23" i="13"/>
  <c r="I23" i="13" s="1"/>
  <c r="BI112" i="13"/>
  <c r="I25" i="13"/>
  <c r="I26" i="15" s="1"/>
  <c r="BI105" i="13"/>
  <c r="BI104" i="13"/>
  <c r="I17" i="13"/>
  <c r="I18" i="15" s="1"/>
  <c r="BI13" i="13"/>
  <c r="G13" i="13"/>
  <c r="G14" i="15" s="1"/>
  <c r="G17" i="13"/>
  <c r="G18" i="15" s="1"/>
  <c r="G20" i="13"/>
  <c r="G21" i="15" s="1"/>
  <c r="G24" i="13"/>
  <c r="G25" i="15" s="1"/>
  <c r="G26" i="13"/>
  <c r="G27" i="15" s="1"/>
  <c r="I15" i="13" l="1"/>
  <c r="I16" i="15" s="1"/>
  <c r="BI102" i="13"/>
  <c r="CJ11" i="13"/>
  <c r="CH10" i="13"/>
  <c r="CH22" i="13" s="1"/>
  <c r="BI115" i="13"/>
  <c r="BK115" i="13" s="1"/>
  <c r="CL113" i="13"/>
  <c r="I24" i="15"/>
  <c r="BI110" i="13"/>
  <c r="BI106" i="13"/>
  <c r="I19" i="13"/>
  <c r="I20" i="15" s="1"/>
  <c r="BJ114" i="13"/>
  <c r="BK114" i="13" s="1"/>
  <c r="J27" i="13"/>
  <c r="BJ103" i="13"/>
  <c r="BK103" i="13" s="1"/>
  <c r="BJ15" i="13"/>
  <c r="J16" i="13"/>
  <c r="BJ101" i="13"/>
  <c r="BK101" i="13" s="1"/>
  <c r="J14" i="13"/>
  <c r="BJ112" i="13"/>
  <c r="BK112" i="13" s="1"/>
  <c r="J25" i="13"/>
  <c r="BI100" i="13"/>
  <c r="BK100" i="13" s="1"/>
  <c r="I13" i="13"/>
  <c r="I14" i="15" s="1"/>
  <c r="CK105" i="13"/>
  <c r="CL105" i="13" s="1"/>
  <c r="BJ18" i="13"/>
  <c r="J18" i="13" s="1"/>
  <c r="BJ107" i="13"/>
  <c r="BK107" i="13" s="1"/>
  <c r="BJ19" i="13"/>
  <c r="J20" i="13"/>
  <c r="BJ108" i="13"/>
  <c r="BK108" i="13" s="1"/>
  <c r="J21" i="13"/>
  <c r="BJ104" i="13"/>
  <c r="BK104" i="13" s="1"/>
  <c r="J17" i="13"/>
  <c r="G31" i="13"/>
  <c r="G32" i="15" s="1"/>
  <c r="G46" i="15" s="1"/>
  <c r="BI31" i="13"/>
  <c r="I31" i="13" s="1"/>
  <c r="BJ113" i="13"/>
  <c r="BK113" i="13" s="1"/>
  <c r="J26" i="13"/>
  <c r="BJ111" i="13"/>
  <c r="BK111" i="13" s="1"/>
  <c r="BJ23" i="13"/>
  <c r="J24" i="13"/>
  <c r="CK31" i="13"/>
  <c r="CK118" i="13" s="1"/>
  <c r="CL118" i="13" s="1"/>
  <c r="CK110" i="13"/>
  <c r="CL110" i="13" s="1"/>
  <c r="CH32" i="13" l="1"/>
  <c r="BG22" i="13"/>
  <c r="G22" i="13" s="1"/>
  <c r="CJ10" i="13"/>
  <c r="CJ97" i="13" s="1"/>
  <c r="BI11" i="13"/>
  <c r="BG10" i="13"/>
  <c r="G11" i="13"/>
  <c r="G12" i="15" s="1"/>
  <c r="CJ98" i="13"/>
  <c r="CK11" i="13"/>
  <c r="J25" i="15"/>
  <c r="J111" i="13"/>
  <c r="K111" i="13" s="1"/>
  <c r="BI118" i="13"/>
  <c r="I32" i="15"/>
  <c r="I46" i="15" s="1"/>
  <c r="BJ106" i="13"/>
  <c r="J19" i="13"/>
  <c r="J106" i="13" s="1"/>
  <c r="K106" i="13" s="1"/>
  <c r="BJ105" i="13"/>
  <c r="BK105" i="13" s="1"/>
  <c r="J26" i="15"/>
  <c r="J112" i="13"/>
  <c r="K112" i="13" s="1"/>
  <c r="J15" i="15"/>
  <c r="J101" i="13"/>
  <c r="K101" i="13" s="1"/>
  <c r="J103" i="13"/>
  <c r="K103" i="13" s="1"/>
  <c r="J17" i="15"/>
  <c r="BK106" i="13"/>
  <c r="BJ110" i="13"/>
  <c r="BK110" i="13" s="1"/>
  <c r="J23" i="13"/>
  <c r="J110" i="13" s="1"/>
  <c r="K110" i="13" s="1"/>
  <c r="BJ31" i="13"/>
  <c r="J113" i="13"/>
  <c r="K113" i="13" s="1"/>
  <c r="J27" i="15"/>
  <c r="J104" i="13"/>
  <c r="K104" i="13" s="1"/>
  <c r="J18" i="15"/>
  <c r="J108" i="13"/>
  <c r="K108" i="13" s="1"/>
  <c r="J22" i="15"/>
  <c r="J107" i="13"/>
  <c r="K107" i="13" s="1"/>
  <c r="J21" i="15"/>
  <c r="BJ102" i="13"/>
  <c r="BK102" i="13" s="1"/>
  <c r="J15" i="13"/>
  <c r="J102" i="13" s="1"/>
  <c r="K102" i="13" s="1"/>
  <c r="J28" i="15"/>
  <c r="J114" i="13"/>
  <c r="K114" i="13" s="1"/>
  <c r="J20" i="15" l="1"/>
  <c r="CH41" i="13"/>
  <c r="BG41" i="13" s="1"/>
  <c r="BG32" i="13"/>
  <c r="CJ22" i="13"/>
  <c r="CJ109" i="13" s="1"/>
  <c r="CK10" i="13"/>
  <c r="CK98" i="13"/>
  <c r="CL98" i="13" s="1"/>
  <c r="BJ11" i="13"/>
  <c r="BI98" i="13"/>
  <c r="I11" i="13"/>
  <c r="I12" i="15" s="1"/>
  <c r="BI10" i="13"/>
  <c r="G10" i="13"/>
  <c r="G11" i="15" s="1"/>
  <c r="J31" i="13"/>
  <c r="J118" i="13" s="1"/>
  <c r="K118" i="13" s="1"/>
  <c r="BJ118" i="13"/>
  <c r="BK118" i="13" s="1"/>
  <c r="J16" i="15"/>
  <c r="J105" i="13"/>
  <c r="K105" i="13" s="1"/>
  <c r="J19" i="15"/>
  <c r="J24" i="15"/>
  <c r="J32" i="15" s="1"/>
  <c r="G32" i="13" l="1"/>
  <c r="G41" i="13" s="1"/>
  <c r="BI22" i="13"/>
  <c r="I22" i="13" s="1"/>
  <c r="G23" i="15"/>
  <c r="G45" i="15" s="1"/>
  <c r="CJ32" i="13"/>
  <c r="CJ119" i="13" s="1"/>
  <c r="I10" i="13"/>
  <c r="I11" i="15" s="1"/>
  <c r="BI97" i="13"/>
  <c r="J11" i="13"/>
  <c r="BJ98" i="13"/>
  <c r="BK98" i="13" s="1"/>
  <c r="BJ10" i="13"/>
  <c r="CK97" i="13"/>
  <c r="CL97" i="13" s="1"/>
  <c r="CK22" i="13"/>
  <c r="BI32" i="13" l="1"/>
  <c r="I32" i="13" s="1"/>
  <c r="I41" i="13" s="1"/>
  <c r="CJ41" i="13"/>
  <c r="BI41" i="13"/>
  <c r="BI109" i="13"/>
  <c r="I23" i="15"/>
  <c r="I45" i="15" s="1"/>
  <c r="CK32" i="13"/>
  <c r="CK109" i="13"/>
  <c r="CL109" i="13" s="1"/>
  <c r="BJ97" i="13"/>
  <c r="BK97" i="13" s="1"/>
  <c r="BJ22" i="13"/>
  <c r="J12" i="15"/>
  <c r="J11" i="15" s="1"/>
  <c r="J23" i="15" s="1"/>
  <c r="J33" i="15" s="1"/>
  <c r="J42" i="15" s="1"/>
  <c r="J95" i="15" s="1"/>
  <c r="J98" i="13"/>
  <c r="K98" i="13" s="1"/>
  <c r="CJ82" i="13" l="1"/>
  <c r="CJ128" i="13"/>
  <c r="CJ78" i="13"/>
  <c r="G33" i="15"/>
  <c r="G44" i="15" s="1"/>
  <c r="G42" i="15"/>
  <c r="BI82" i="13"/>
  <c r="BI78" i="13"/>
  <c r="BI128" i="13"/>
  <c r="BI119" i="13"/>
  <c r="BJ109" i="13"/>
  <c r="BK109" i="13" s="1"/>
  <c r="BJ32" i="13"/>
  <c r="CK119" i="13"/>
  <c r="CL119" i="13" s="1"/>
  <c r="CK41" i="13"/>
  <c r="I42" i="15" l="1"/>
  <c r="I33" i="15"/>
  <c r="I44" i="15" s="1"/>
  <c r="CK78" i="13"/>
  <c r="CK82" i="13"/>
  <c r="CK128" i="13"/>
  <c r="CL128" i="13" s="1"/>
  <c r="CK164" i="13"/>
  <c r="BJ119" i="13"/>
  <c r="BK119" i="13" s="1"/>
  <c r="BJ41" i="13"/>
  <c r="BJ164" i="13" l="1"/>
  <c r="BJ128" i="13"/>
  <c r="BK128" i="13" s="1"/>
  <c r="BJ78" i="13"/>
  <c r="BJ82" i="13"/>
  <c r="K10" i="13"/>
  <c r="S97" i="13"/>
  <c r="T97" i="13" s="1"/>
  <c r="T22" i="13"/>
  <c r="K22" i="13" l="1"/>
  <c r="S22" i="13"/>
  <c r="J10" i="13"/>
  <c r="J97" i="13" s="1"/>
  <c r="K97" i="13" s="1"/>
  <c r="T32" i="13"/>
  <c r="K32" i="13" s="1"/>
  <c r="S109" i="13" l="1"/>
  <c r="T109" i="13" s="1"/>
  <c r="J22" i="13"/>
  <c r="J109" i="13" s="1"/>
  <c r="K109" i="13" s="1"/>
  <c r="T41" i="13"/>
  <c r="K41" i="13"/>
  <c r="S32" i="13"/>
  <c r="J32" i="13" s="1"/>
  <c r="K78" i="13" l="1"/>
  <c r="K101" i="15"/>
  <c r="S119" i="13"/>
  <c r="T119" i="13" s="1"/>
  <c r="T164" i="13"/>
  <c r="T82" i="13"/>
  <c r="T78" i="13"/>
  <c r="S41" i="13"/>
  <c r="S82" i="13" l="1"/>
  <c r="S78" i="13"/>
  <c r="S128" i="13"/>
  <c r="T128" i="13" s="1"/>
  <c r="S164" i="13"/>
  <c r="J119" i="13"/>
  <c r="K119" i="13" s="1"/>
  <c r="J41" i="13"/>
  <c r="J78" i="13" l="1"/>
  <c r="J128" i="13"/>
  <c r="K128" i="13" s="1"/>
</calcChain>
</file>

<file path=xl/sharedStrings.xml><?xml version="1.0" encoding="utf-8"?>
<sst xmlns="http://schemas.openxmlformats.org/spreadsheetml/2006/main" count="425" uniqueCount="128">
  <si>
    <t>Dologi kiadások</t>
  </si>
  <si>
    <t>KIADÁSOK</t>
  </si>
  <si>
    <t>BEVÉTELEK</t>
  </si>
  <si>
    <t>Ellátottak pénzbeli juttatásai</t>
  </si>
  <si>
    <t>BEVÉTELEK MINDÖSSZESEN</t>
  </si>
  <si>
    <t>Egyéb működési célú kiadások</t>
  </si>
  <si>
    <t>KIADÁSOK MINDÖSSZESEN</t>
  </si>
  <si>
    <t>Személyi juttatások</t>
  </si>
  <si>
    <t>Munkaadókat terhelő járulékok és szociális hozzájár. adó</t>
  </si>
  <si>
    <t>elvonások és befizetések</t>
  </si>
  <si>
    <t>tartalékok</t>
  </si>
  <si>
    <t>Beruházások</t>
  </si>
  <si>
    <t>Felújítások</t>
  </si>
  <si>
    <t>Egyéb felhalmozási célú kiadások</t>
  </si>
  <si>
    <t>Finanszírozási kiadások</t>
  </si>
  <si>
    <t>elvonások és befizetések bevételei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</si>
  <si>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</si>
  <si>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</si>
  <si>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</si>
  <si>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</si>
  <si>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</si>
  <si>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Finanszírozási bevételek</t>
  </si>
  <si>
    <t>Működési kiadások összesen (1+…+5)</t>
  </si>
  <si>
    <t>hitelek, kölcsönök törlesztése</t>
  </si>
  <si>
    <t>értékpapírok vásárlása</t>
  </si>
  <si>
    <t>pénzeszközök betétként való elhelyezése</t>
  </si>
  <si>
    <t>helyi önkormányzatok működési támogatásai</t>
  </si>
  <si>
    <t>helyi önkormányzatok felhalmozási támogatásai</t>
  </si>
  <si>
    <t>KÖLTSÉGVETÉSI KIADÁSOK ÖSSZESEN</t>
  </si>
  <si>
    <t>FINANSZÍROZÁSI KIADÁSOK ÖSSZESEN</t>
  </si>
  <si>
    <t>értékpapírok kibocsátása, beváltása, értékesítése</t>
  </si>
  <si>
    <t>FINANSZÍROZÁSI BEVÉTELEK ÖSSZESEN</t>
  </si>
  <si>
    <t>KÖLTSÉGVETÉSI BEVÉTELEK ÖSSZESEN</t>
  </si>
  <si>
    <t>betét megszüntetése, visszautalása</t>
  </si>
  <si>
    <t>államháztartáson belüli megelőlegezések visszafizetése</t>
  </si>
  <si>
    <t>ELŐIRÁNYZATOK MEGNEVEZÉSE</t>
  </si>
  <si>
    <t>ZUGLÓI INTÉZMÉNYGAZDÁLKODÁSI KÖZPONT</t>
  </si>
  <si>
    <t>KERÜLET ÖSSZESEN (KONSZOLIDÁLT)</t>
  </si>
  <si>
    <t>irányító szervi támogatás folyósítása (kerület összesenből kihagyva duplázódás miatt-konszolidálás)</t>
  </si>
  <si>
    <t>irányító szervi támogatás (kerület összesenből kihagyva duplázódás miatt-konszolidálás)</t>
  </si>
  <si>
    <t>kötelező</t>
  </si>
  <si>
    <t>adatok eFt-ban</t>
  </si>
  <si>
    <t>Költségvetési egyenleg</t>
  </si>
  <si>
    <t>Működési egyenleg (finanszírozási műveletekkel  együtt)</t>
  </si>
  <si>
    <t>Felhalmozási egyenleg (finanszírozási műveletekkel  együtt)</t>
  </si>
  <si>
    <t>2. Cím</t>
  </si>
  <si>
    <t>3. Cím</t>
  </si>
  <si>
    <t>4. Cím</t>
  </si>
  <si>
    <t>5. Cím</t>
  </si>
  <si>
    <t>6. Cím</t>
  </si>
  <si>
    <t>7. Cím</t>
  </si>
  <si>
    <t>8. Cím</t>
  </si>
  <si>
    <t>9. Cím</t>
  </si>
  <si>
    <t>1. Cím</t>
  </si>
  <si>
    <t>Irányítószervi támogatás összesen:</t>
  </si>
  <si>
    <t xml:space="preserve"> - irányítószervi támogatásból állami  támogatás</t>
  </si>
  <si>
    <t xml:space="preserve"> - irányítószervi támogatásból önkormányzati támogatás</t>
  </si>
  <si>
    <t>bevétel kiadás viszonya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</si>
  <si>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</si>
  <si>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</si>
  <si>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</si>
  <si>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</si>
  <si>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</si>
  <si>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</si>
  <si>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</si>
  <si>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</si>
  <si>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</si>
  <si>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11.</t>
  </si>
  <si>
    <t>10.</t>
  </si>
  <si>
    <t>a)</t>
  </si>
  <si>
    <t>b)</t>
  </si>
  <si>
    <t>c)</t>
  </si>
  <si>
    <t>d)</t>
  </si>
  <si>
    <t>e)</t>
  </si>
  <si>
    <t>f)</t>
  </si>
  <si>
    <t>önként vállalt</t>
  </si>
  <si>
    <t>állam-           igazgatási</t>
  </si>
  <si>
    <t>Működési bevételek összesen (1+2+3+4)</t>
  </si>
  <si>
    <t>Felhalmozási bevételek összesen (6+7+8)</t>
  </si>
  <si>
    <t>Felhalmozási kiadások összesen (7+8+9)</t>
  </si>
  <si>
    <t>Működési célú támogatások államháztartáson belülről</t>
  </si>
  <si>
    <t>Működési célú támogatások államháztartáson  belülről</t>
  </si>
  <si>
    <t>Felhalmozási célú támogatások államháztartáson  belülről</t>
  </si>
  <si>
    <t>államháztartáson  belüli megelőlegezések bevétele</t>
  </si>
  <si>
    <t>Módosítás</t>
  </si>
  <si>
    <t>II. BUDAPEST FŐVÁROS XIV. KERÜLET ZUGLÓI POLGÁRMESTERI HIVATAL</t>
  </si>
  <si>
    <t>III. ZUGLÓI EGÉSZSÉGÜGYI SZOLGÁLAT</t>
  </si>
  <si>
    <t>IV. ZUGLÓI ÖNKORMÁNYZATI RENDÉSZET</t>
  </si>
  <si>
    <t>V. SZOCIÁLIS ÁGAZAT ÖSSZESEN</t>
  </si>
  <si>
    <t>VI. ZUGLÓI EGYESÍTETT BÖLCSŐDÉK</t>
  </si>
  <si>
    <t>VII. ZUGLÓI CSALÁD- ÉS GYERMEKJÓLÉTI KÖZPONT</t>
  </si>
  <si>
    <t>VIII. ZUGLÓI SZOCIÁLIS SZOLGÁLTATÓ KÖZPONT</t>
  </si>
  <si>
    <t xml:space="preserve">
Budapest Főváros XIV. Kerület Zugló Önkormányzata 
2020. évi bevételei és kiadásai intézményenként</t>
  </si>
  <si>
    <t>INTÉZMÉNY MEGNEVEZÉSE</t>
  </si>
  <si>
    <t>1. Módosítás</t>
  </si>
  <si>
    <t>visszatérítendő támogatás, kölcsön visszatérülése, igénybevétele államháztartáson belülről</t>
  </si>
  <si>
    <t>adók (helyi, központi átengedett)</t>
  </si>
  <si>
    <t>egyéb közhatalmi bevételek</t>
  </si>
  <si>
    <t>visszatérítendő támogatás, kölcsön visszatérülése államháztartáson kívűlről</t>
  </si>
  <si>
    <t>hitelek, kölcsönök felvétele (folyószámla hitelkeret)</t>
  </si>
  <si>
    <t>előző évek költségvetési maradványának igénybevétele</t>
  </si>
  <si>
    <t>Munkaadókat terhelő járulékok és szociális hozzájárulási adó</t>
  </si>
  <si>
    <t>visszatérítendő támogatás, kölcsön nyújtása, törlesztése államháztatáson belülre</t>
  </si>
  <si>
    <t>visszatérítendő támogatás, kölcsön nyújtása, törlesztése államháztartáson kívülre</t>
  </si>
  <si>
    <t>egyéb támogatás nyújtása államháztartáson kívülre</t>
  </si>
  <si>
    <t>visszatérítendő támogatás, kölcsön nyújtása törlesztése államháztartáson belülre</t>
  </si>
  <si>
    <t>egyéb támogatás nyújtása államháztartáson belülre</t>
  </si>
  <si>
    <t>egyéb támogatások bevételei államháztartáson belülről</t>
  </si>
  <si>
    <t>Felhalmozási célú támogatások államháztartáson belülről</t>
  </si>
  <si>
    <t>egyéb átvett pénzeszköz államháztartáson kívülről</t>
  </si>
  <si>
    <t>visszatérítendő támogatás, kölcsön visszatérülése államháztartáson kívülről</t>
  </si>
  <si>
    <t>helyi önkormányzatok előző évi elszámolásából származó kiadások</t>
  </si>
  <si>
    <t>I. BUDAPEST FŐVÁROS XIV. KERÜLET ZUGLÓ ÖNKORMÁNYZATA</t>
  </si>
  <si>
    <t>3.  Módosítás</t>
  </si>
  <si>
    <t>IX. ZUGLÓI EGYESÍTETT ÓVODA</t>
  </si>
  <si>
    <t>4. Módosítás</t>
  </si>
  <si>
    <t xml:space="preserve">4. Módosítás </t>
  </si>
  <si>
    <t>4.  Módosítás</t>
  </si>
  <si>
    <t>Budapest Főváros XIV. Kerület Zugló Önkormányzata 2024. évi bevételei</t>
  </si>
  <si>
    <t>Budapest Főváros XIV. Kerület Zugló Önkormányzata 2024. évi kiadásai</t>
  </si>
  <si>
    <t>2024. évi eredeti előirányzat</t>
  </si>
  <si>
    <t>2024. évi módosított előirányzat</t>
  </si>
  <si>
    <t>Előirányzat megnevezése</t>
  </si>
  <si>
    <t>Módosítás I.</t>
  </si>
  <si>
    <t>Módosítás II.</t>
  </si>
  <si>
    <t>4. melléklet a .../2025. (…..)  önkormányzati rendelethez</t>
  </si>
  <si>
    <t>2. melléklet a .../2025. (…...) önkormányzati rendelethez</t>
  </si>
  <si>
    <t>3. melléklet a …./2025. (…...)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</si>
</sst>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0_ ;[Red]\-#,##0\ "/>
    <numFmt numFmtId="165" formatCode="#,##0.00_ ;[Red]\-#,##0.00\ "/>
  </numFmts>
  <fonts count="49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0"/>
      <name val="Arial"/>
      <family val="2"/>
      <charset val="238"/>
    </font>
    <font>
      <sz val="12"/>
      <color indexed="8"/>
      <name val="Times New Roman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2"/>
      <name val="Times New Roman CE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MS Sans Serif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u/>
      <sz val="10"/>
      <color indexed="36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u/>
      <sz val="10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Times New Roman"/>
      <family val="1"/>
      <charset val="238"/>
    </font>
    <font>
      <sz val="9"/>
      <name val="Arial"/>
      <family val="2"/>
      <charset val="238"/>
    </font>
    <font>
      <sz val="9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9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Times New Roman CE"/>
      <family val="1"/>
      <charset val="238"/>
    </font>
    <font>
      <sz val="11"/>
      <color indexed="47"/>
      <name val="Calibri"/>
      <family val="2"/>
      <charset val="238"/>
    </font>
    <font>
      <b/>
      <sz val="11"/>
      <color indexed="47"/>
      <name val="Calibri"/>
      <family val="2"/>
      <charset val="238"/>
    </font>
    <font>
      <sz val="10"/>
      <name val="Times New Roman CE"/>
      <charset val="238"/>
    </font>
  </fonts>
  <fills count="2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861">
    <xf numFmtId="0" fontId="0" fillId="0" borderId="0"/>
    <xf numFmtId="0" fontId="13" fillId="0" borderId="0"/>
    <xf numFmtId="0" fontId="5" fillId="0" borderId="0"/>
    <xf numFmtId="0" fontId="5" fillId="0" borderId="0"/>
    <xf numFmtId="0" fontId="13" fillId="0" borderId="0"/>
    <xf numFmtId="0" fontId="16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3" fillId="0" borderId="0"/>
    <xf numFmtId="0" fontId="5" fillId="0" borderId="0"/>
    <xf numFmtId="0" fontId="5" fillId="0" borderId="0"/>
    <xf numFmtId="0" fontId="16" fillId="0" borderId="0"/>
    <xf numFmtId="0" fontId="13" fillId="0" borderId="0"/>
    <xf numFmtId="0" fontId="13" fillId="0" borderId="0"/>
    <xf numFmtId="0" fontId="5" fillId="0" borderId="0"/>
    <xf numFmtId="0" fontId="16" fillId="0" borderId="0"/>
    <xf numFmtId="0" fontId="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13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3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6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5" fillId="0" borderId="0"/>
    <xf numFmtId="0" fontId="5" fillId="0" borderId="0"/>
    <xf numFmtId="0" fontId="5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5" fillId="0" borderId="0"/>
    <xf numFmtId="0" fontId="5" fillId="0" borderId="0"/>
    <xf numFmtId="0" fontId="5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5" fillId="0" borderId="0"/>
    <xf numFmtId="0" fontId="5" fillId="0" borderId="0"/>
    <xf numFmtId="0" fontId="5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16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3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6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5" fillId="0" borderId="0"/>
    <xf numFmtId="0" fontId="5" fillId="0" borderId="0"/>
    <xf numFmtId="0" fontId="13" fillId="0" borderId="0"/>
    <xf numFmtId="0" fontId="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6" fillId="0" borderId="0"/>
    <xf numFmtId="0" fontId="5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16" fillId="0" borderId="0"/>
    <xf numFmtId="0" fontId="13" fillId="0" borderId="0"/>
    <xf numFmtId="0" fontId="1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5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6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3" fillId="0" borderId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3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3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6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3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5" fillId="0" borderId="0"/>
    <xf numFmtId="0" fontId="7" fillId="0" borderId="0"/>
    <xf numFmtId="0" fontId="5" fillId="0" borderId="0"/>
    <xf numFmtId="0" fontId="27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9" fillId="0" borderId="0"/>
    <xf numFmtId="0" fontId="5" fillId="0" borderId="0"/>
    <xf numFmtId="0" fontId="6" fillId="0" borderId="0"/>
    <xf numFmtId="0" fontId="5" fillId="0" borderId="0"/>
    <xf numFmtId="0" fontId="13" fillId="0" borderId="0"/>
    <xf numFmtId="0" fontId="13" fillId="0" borderId="0"/>
    <xf numFmtId="0" fontId="13" fillId="0" borderId="0"/>
    <xf numFmtId="0" fontId="5" fillId="0" borderId="0"/>
    <xf numFmtId="0" fontId="13" fillId="0" borderId="0"/>
    <xf numFmtId="44" fontId="7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3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44" fontId="7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16" fillId="0" borderId="0"/>
    <xf numFmtId="0" fontId="3" fillId="0" borderId="0"/>
    <xf numFmtId="0" fontId="13" fillId="0" borderId="0"/>
    <xf numFmtId="0" fontId="16" fillId="0" borderId="0"/>
    <xf numFmtId="0" fontId="3" fillId="0" borderId="0"/>
    <xf numFmtId="0" fontId="13" fillId="0" borderId="0"/>
    <xf numFmtId="0" fontId="16" fillId="0" borderId="0"/>
    <xf numFmtId="0" fontId="3" fillId="0" borderId="0"/>
    <xf numFmtId="0" fontId="16" fillId="0" borderId="0"/>
    <xf numFmtId="0" fontId="13" fillId="0" borderId="0"/>
    <xf numFmtId="0" fontId="16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13" fillId="0" borderId="0"/>
    <xf numFmtId="0" fontId="3" fillId="0" borderId="0"/>
    <xf numFmtId="0" fontId="3" fillId="0" borderId="0"/>
    <xf numFmtId="0" fontId="16" fillId="0" borderId="0"/>
    <xf numFmtId="0" fontId="13" fillId="0" borderId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3" fillId="0" borderId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6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6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3" fillId="0" borderId="0"/>
    <xf numFmtId="0" fontId="13" fillId="0" borderId="0"/>
    <xf numFmtId="0" fontId="16" fillId="0" borderId="0"/>
    <xf numFmtId="0" fontId="13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6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6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6" fillId="0" borderId="0"/>
    <xf numFmtId="0" fontId="3" fillId="0" borderId="0"/>
    <xf numFmtId="0" fontId="16" fillId="0" borderId="0"/>
    <xf numFmtId="0" fontId="3" fillId="0" borderId="0"/>
    <xf numFmtId="0" fontId="16" fillId="0" borderId="0"/>
    <xf numFmtId="0" fontId="3" fillId="0" borderId="0"/>
    <xf numFmtId="0" fontId="13" fillId="0" borderId="0"/>
    <xf numFmtId="0" fontId="3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3" fillId="0" borderId="0"/>
    <xf numFmtId="0" fontId="13" fillId="0" borderId="0"/>
    <xf numFmtId="0" fontId="3" fillId="0" borderId="0"/>
    <xf numFmtId="0" fontId="16" fillId="0" borderId="0"/>
    <xf numFmtId="0" fontId="16" fillId="0" borderId="0"/>
    <xf numFmtId="0" fontId="13" fillId="0" borderId="0"/>
    <xf numFmtId="0" fontId="3" fillId="0" borderId="0"/>
    <xf numFmtId="0" fontId="13" fillId="0" borderId="0"/>
    <xf numFmtId="0" fontId="16" fillId="0" borderId="0"/>
    <xf numFmtId="0" fontId="13" fillId="0" borderId="0"/>
    <xf numFmtId="0" fontId="3" fillId="0" borderId="0"/>
    <xf numFmtId="0" fontId="16" fillId="0" borderId="0"/>
    <xf numFmtId="0" fontId="16" fillId="0" borderId="0"/>
    <xf numFmtId="0" fontId="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3" fillId="0" borderId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3" fillId="0" borderId="0"/>
    <xf numFmtId="0" fontId="16" fillId="0" borderId="0"/>
    <xf numFmtId="0" fontId="13" fillId="0" borderId="0"/>
    <xf numFmtId="0" fontId="3" fillId="0" borderId="0"/>
    <xf numFmtId="0" fontId="16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6" fillId="0" borderId="0"/>
    <xf numFmtId="0" fontId="16" fillId="0" borderId="0"/>
    <xf numFmtId="0" fontId="13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8" borderId="0" applyNumberFormat="0" applyBorder="0" applyAlignment="0" applyProtection="0"/>
    <xf numFmtId="0" fontId="46" fillId="15" borderId="0" applyNumberFormat="0" applyBorder="0" applyAlignment="0" applyProtection="0"/>
    <xf numFmtId="0" fontId="46" fillId="12" borderId="0" applyNumberFormat="0" applyBorder="0" applyAlignment="0" applyProtection="0"/>
    <xf numFmtId="0" fontId="46" fillId="13" borderId="0" applyNumberFormat="0" applyBorder="0" applyAlignment="0" applyProtection="0"/>
    <xf numFmtId="0" fontId="46" fillId="11" borderId="0" applyNumberFormat="0" applyBorder="0" applyAlignment="0" applyProtection="0"/>
    <xf numFmtId="0" fontId="46" fillId="15" borderId="0" applyNumberFormat="0" applyBorder="0" applyAlignment="0" applyProtection="0"/>
    <xf numFmtId="0" fontId="46" fillId="8" borderId="0" applyNumberFormat="0" applyBorder="0" applyAlignment="0" applyProtection="0"/>
    <xf numFmtId="0" fontId="46" fillId="15" borderId="0" applyNumberFormat="0" applyBorder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5" borderId="0" applyNumberFormat="0" applyBorder="0" applyAlignment="0" applyProtection="0"/>
    <xf numFmtId="0" fontId="46" fillId="19" borderId="0" applyNumberFormat="0" applyBorder="0" applyAlignment="0" applyProtection="0"/>
    <xf numFmtId="0" fontId="42" fillId="20" borderId="0" applyNumberFormat="0" applyBorder="0" applyAlignment="0" applyProtection="0"/>
    <xf numFmtId="0" fontId="44" fillId="7" borderId="54" applyNumberFormat="0" applyAlignment="0" applyProtection="0"/>
    <xf numFmtId="0" fontId="47" fillId="21" borderId="55" applyNumberFormat="0" applyAlignment="0" applyProtection="0"/>
    <xf numFmtId="0" fontId="40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8" fillId="22" borderId="0" applyNumberFormat="0" applyBorder="0" applyAlignment="0" applyProtection="0"/>
    <xf numFmtId="0" fontId="33" fillId="0" borderId="56" applyNumberFormat="0" applyFill="0" applyAlignment="0" applyProtection="0"/>
    <xf numFmtId="0" fontId="34" fillId="0" borderId="57" applyNumberFormat="0" applyFill="0" applyAlignment="0" applyProtection="0"/>
    <xf numFmtId="0" fontId="35" fillId="0" borderId="58" applyNumberFormat="0" applyFill="0" applyAlignment="0" applyProtection="0"/>
    <xf numFmtId="0" fontId="35" fillId="0" borderId="0" applyNumberFormat="0" applyFill="0" applyBorder="0" applyAlignment="0" applyProtection="0"/>
    <xf numFmtId="0" fontId="31" fillId="8" borderId="54" applyNumberFormat="0" applyAlignment="0" applyProtection="0"/>
    <xf numFmtId="0" fontId="37" fillId="0" borderId="59" applyNumberFormat="0" applyFill="0" applyAlignment="0" applyProtection="0"/>
    <xf numFmtId="0" fontId="43" fillId="13" borderId="0" applyNumberFormat="0" applyBorder="0" applyAlignment="0" applyProtection="0"/>
    <xf numFmtId="0" fontId="13" fillId="0" borderId="0"/>
    <xf numFmtId="0" fontId="3" fillId="0" borderId="0"/>
    <xf numFmtId="0" fontId="8" fillId="0" borderId="0"/>
    <xf numFmtId="0" fontId="13" fillId="0" borderId="0"/>
    <xf numFmtId="0" fontId="45" fillId="0" borderId="0"/>
    <xf numFmtId="0" fontId="48" fillId="0" borderId="0"/>
    <xf numFmtId="0" fontId="7" fillId="9" borderId="60" applyNumberFormat="0" applyFont="0" applyAlignment="0" applyProtection="0"/>
    <xf numFmtId="0" fontId="39" fillId="7" borderId="61" applyNumberFormat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3" fillId="0" borderId="0"/>
    <xf numFmtId="9" fontId="3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8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41" fillId="0" borderId="62" applyNumberFormat="0" applyFill="0" applyAlignment="0" applyProtection="0"/>
    <xf numFmtId="0" fontId="36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358">
    <xf numFmtId="0" fontId="0" fillId="0" borderId="0" xfId="0"/>
    <xf numFmtId="0" fontId="4" fillId="0" borderId="1" xfId="0" applyFont="1" applyBorder="1" applyAlignment="1">
      <alignment vertical="center"/>
    </xf>
    <xf numFmtId="0" fontId="10" fillId="0" borderId="1" xfId="0" applyFont="1" applyBorder="1"/>
    <xf numFmtId="3" fontId="15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10" fillId="2" borderId="2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0" fontId="10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0" fontId="10" fillId="0" borderId="5" xfId="0" applyFont="1" applyBorder="1"/>
    <xf numFmtId="0" fontId="10" fillId="0" borderId="6" xfId="0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0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top"/>
    </xf>
    <xf numFmtId="0" fontId="15" fillId="0" borderId="0" xfId="0" applyFont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9" fillId="0" borderId="0" xfId="0" applyFont="1"/>
    <xf numFmtId="0" fontId="20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0" fontId="10" fillId="0" borderId="0" xfId="0" applyFont="1"/>
    <xf numFmtId="0" fontId="10" fillId="2" borderId="0" xfId="0" applyFont="1" applyFill="1"/>
    <xf numFmtId="0" fontId="12" fillId="2" borderId="0" xfId="0" applyFont="1" applyFill="1"/>
    <xf numFmtId="0" fontId="12" fillId="0" borderId="0" xfId="0" applyFont="1"/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vertical="top"/>
    </xf>
    <xf numFmtId="0" fontId="15" fillId="3" borderId="0" xfId="0" applyFont="1" applyFill="1" applyAlignment="1">
      <alignment vertical="center"/>
    </xf>
    <xf numFmtId="3" fontId="4" fillId="0" borderId="0" xfId="0" applyNumberFormat="1" applyFont="1"/>
    <xf numFmtId="0" fontId="4" fillId="0" borderId="0" xfId="0" applyFont="1" applyAlignment="1">
      <alignment horizontal="right"/>
    </xf>
    <xf numFmtId="0" fontId="4" fillId="0" borderId="8" xfId="0" applyFont="1" applyBorder="1"/>
    <xf numFmtId="0" fontId="4" fillId="0" borderId="2" xfId="0" applyFont="1" applyBorder="1"/>
    <xf numFmtId="0" fontId="4" fillId="0" borderId="3" xfId="0" applyFont="1" applyBorder="1"/>
    <xf numFmtId="3" fontId="4" fillId="0" borderId="9" xfId="0" applyNumberFormat="1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164" fontId="4" fillId="0" borderId="0" xfId="434" applyNumberFormat="1" applyFont="1" applyFill="1" applyAlignment="1">
      <alignment horizontal="center"/>
    </xf>
    <xf numFmtId="164" fontId="4" fillId="0" borderId="0" xfId="434" applyNumberFormat="1" applyFont="1" applyFill="1"/>
    <xf numFmtId="164" fontId="22" fillId="0" borderId="0" xfId="434" applyNumberFormat="1" applyFont="1" applyFill="1" applyAlignment="1">
      <alignment horizontal="right"/>
    </xf>
    <xf numFmtId="164" fontId="16" fillId="0" borderId="0" xfId="434" applyNumberFormat="1" applyFont="1" applyFill="1" applyAlignment="1">
      <alignment horizontal="right" vertical="top"/>
    </xf>
    <xf numFmtId="3" fontId="4" fillId="0" borderId="13" xfId="0" applyNumberFormat="1" applyFont="1" applyBorder="1"/>
    <xf numFmtId="3" fontId="10" fillId="0" borderId="10" xfId="0" applyNumberFormat="1" applyFont="1" applyBorder="1"/>
    <xf numFmtId="3" fontId="10" fillId="0" borderId="11" xfId="0" applyNumberFormat="1" applyFont="1" applyBorder="1"/>
    <xf numFmtId="3" fontId="10" fillId="0" borderId="12" xfId="0" applyNumberFormat="1" applyFont="1" applyBorder="1"/>
    <xf numFmtId="3" fontId="10" fillId="0" borderId="13" xfId="0" applyNumberFormat="1" applyFont="1" applyBorder="1"/>
    <xf numFmtId="3" fontId="10" fillId="0" borderId="0" xfId="0" applyNumberFormat="1" applyFont="1"/>
    <xf numFmtId="3" fontId="10" fillId="0" borderId="9" xfId="0" applyNumberFormat="1" applyFont="1" applyBorder="1"/>
    <xf numFmtId="3" fontId="4" fillId="0" borderId="10" xfId="0" applyNumberFormat="1" applyFont="1" applyBorder="1"/>
    <xf numFmtId="164" fontId="4" fillId="0" borderId="0" xfId="434" applyNumberFormat="1" applyFont="1" applyFill="1" applyBorder="1" applyAlignment="1">
      <alignment horizontal="center"/>
    </xf>
    <xf numFmtId="164" fontId="4" fillId="0" borderId="0" xfId="434" applyNumberFormat="1" applyFont="1" applyFill="1" applyBorder="1"/>
    <xf numFmtId="164" fontId="16" fillId="0" borderId="0" xfId="434" applyNumberFormat="1" applyFont="1" applyFill="1" applyBorder="1" applyAlignment="1">
      <alignment horizontal="right" vertical="center"/>
    </xf>
    <xf numFmtId="0" fontId="20" fillId="0" borderId="0" xfId="0" applyFont="1" applyAlignment="1">
      <alignment horizontal="center"/>
    </xf>
    <xf numFmtId="0" fontId="20" fillId="0" borderId="0" xfId="0" applyFont="1"/>
    <xf numFmtId="4" fontId="12" fillId="0" borderId="0" xfId="0" applyNumberFormat="1" applyFont="1" applyAlignment="1">
      <alignment horizontal="center"/>
    </xf>
    <xf numFmtId="4" fontId="12" fillId="0" borderId="0" xfId="0" applyNumberFormat="1" applyFont="1"/>
    <xf numFmtId="4" fontId="4" fillId="0" borderId="0" xfId="0" applyNumberFormat="1" applyFont="1"/>
    <xf numFmtId="4" fontId="4" fillId="0" borderId="0" xfId="0" applyNumberFormat="1" applyFont="1" applyAlignment="1">
      <alignment horizontal="center"/>
    </xf>
    <xf numFmtId="4" fontId="10" fillId="2" borderId="2" xfId="0" applyNumberFormat="1" applyFont="1" applyFill="1" applyBorder="1" applyAlignment="1">
      <alignment vertical="center"/>
    </xf>
    <xf numFmtId="4" fontId="10" fillId="2" borderId="3" xfId="0" applyNumberFormat="1" applyFont="1" applyFill="1" applyBorder="1" applyAlignment="1">
      <alignment vertical="center"/>
    </xf>
    <xf numFmtId="4" fontId="12" fillId="2" borderId="8" xfId="0" applyNumberFormat="1" applyFont="1" applyFill="1" applyBorder="1" applyAlignment="1">
      <alignment vertical="center" wrapText="1"/>
    </xf>
    <xf numFmtId="4" fontId="12" fillId="2" borderId="2" xfId="0" applyNumberFormat="1" applyFont="1" applyFill="1" applyBorder="1" applyAlignment="1">
      <alignment vertical="center" wrapText="1"/>
    </xf>
    <xf numFmtId="4" fontId="12" fillId="2" borderId="3" xfId="0" applyNumberFormat="1" applyFont="1" applyFill="1" applyBorder="1" applyAlignment="1">
      <alignment vertical="center" wrapText="1"/>
    </xf>
    <xf numFmtId="4" fontId="10" fillId="0" borderId="6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4" fontId="10" fillId="0" borderId="7" xfId="0" applyNumberFormat="1" applyFont="1" applyBorder="1" applyAlignment="1">
      <alignment horizontal="center"/>
    </xf>
    <xf numFmtId="4" fontId="10" fillId="0" borderId="1" xfId="0" applyNumberFormat="1" applyFont="1" applyBorder="1"/>
    <xf numFmtId="4" fontId="10" fillId="0" borderId="5" xfId="0" applyNumberFormat="1" applyFont="1" applyBorder="1"/>
    <xf numFmtId="4" fontId="4" fillId="0" borderId="7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4" fontId="4" fillId="0" borderId="5" xfId="0" applyNumberFormat="1" applyFont="1" applyBorder="1" applyAlignment="1">
      <alignment vertical="center"/>
    </xf>
    <xf numFmtId="4" fontId="10" fillId="0" borderId="1" xfId="0" applyNumberFormat="1" applyFont="1" applyBorder="1" applyAlignment="1">
      <alignment vertical="center"/>
    </xf>
    <xf numFmtId="4" fontId="10" fillId="0" borderId="7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vertical="center"/>
    </xf>
    <xf numFmtId="4" fontId="10" fillId="0" borderId="7" xfId="0" applyNumberFormat="1" applyFont="1" applyBorder="1" applyAlignment="1">
      <alignment horizontal="center" vertical="top"/>
    </xf>
    <xf numFmtId="4" fontId="10" fillId="0" borderId="1" xfId="0" applyNumberFormat="1" applyFont="1" applyBorder="1" applyAlignment="1">
      <alignment vertical="top"/>
    </xf>
    <xf numFmtId="4" fontId="10" fillId="0" borderId="5" xfId="0" applyNumberFormat="1" applyFont="1" applyBorder="1" applyAlignment="1">
      <alignment vertical="top"/>
    </xf>
    <xf numFmtId="4" fontId="11" fillId="0" borderId="7" xfId="0" applyNumberFormat="1" applyFont="1" applyBorder="1" applyAlignment="1">
      <alignment horizontal="center" vertical="top"/>
    </xf>
    <xf numFmtId="4" fontId="11" fillId="0" borderId="1" xfId="0" applyNumberFormat="1" applyFont="1" applyBorder="1" applyAlignment="1">
      <alignment vertical="top"/>
    </xf>
    <xf numFmtId="4" fontId="11" fillId="0" borderId="5" xfId="0" applyNumberFormat="1" applyFont="1" applyBorder="1" applyAlignment="1">
      <alignment vertical="top"/>
    </xf>
    <xf numFmtId="4" fontId="11" fillId="4" borderId="7" xfId="0" applyNumberFormat="1" applyFont="1" applyFill="1" applyBorder="1" applyAlignment="1">
      <alignment horizontal="left" vertical="center"/>
    </xf>
    <xf numFmtId="4" fontId="10" fillId="2" borderId="8" xfId="0" applyNumberFormat="1" applyFont="1" applyFill="1" applyBorder="1" applyAlignment="1">
      <alignment horizontal="center" vertical="center"/>
    </xf>
    <xf numFmtId="4" fontId="11" fillId="4" borderId="5" xfId="0" applyNumberFormat="1" applyFont="1" applyFill="1" applyBorder="1" applyAlignment="1">
      <alignment vertical="center"/>
    </xf>
    <xf numFmtId="4" fontId="19" fillId="0" borderId="0" xfId="0" applyNumberFormat="1" applyFont="1" applyAlignment="1">
      <alignment horizontal="center"/>
    </xf>
    <xf numFmtId="4" fontId="19" fillId="0" borderId="0" xfId="0" applyNumberFormat="1" applyFont="1"/>
    <xf numFmtId="165" fontId="15" fillId="0" borderId="0" xfId="0" applyNumberFormat="1" applyFont="1" applyAlignment="1">
      <alignment vertical="center"/>
    </xf>
    <xf numFmtId="3" fontId="4" fillId="0" borderId="11" xfId="0" applyNumberFormat="1" applyFont="1" applyBorder="1"/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vertical="top"/>
    </xf>
    <xf numFmtId="0" fontId="11" fillId="0" borderId="1" xfId="0" applyFont="1" applyBorder="1" applyAlignment="1">
      <alignment vertical="center"/>
    </xf>
    <xf numFmtId="0" fontId="11" fillId="4" borderId="1" xfId="0" applyFont="1" applyFill="1" applyBorder="1" applyAlignment="1">
      <alignment vertical="center"/>
    </xf>
    <xf numFmtId="0" fontId="15" fillId="6" borderId="1" xfId="0" applyFont="1" applyFill="1" applyBorder="1" applyAlignment="1">
      <alignment vertical="center"/>
    </xf>
    <xf numFmtId="0" fontId="11" fillId="4" borderId="21" xfId="0" applyFont="1" applyFill="1" applyBorder="1" applyAlignment="1">
      <alignment vertical="center"/>
    </xf>
    <xf numFmtId="4" fontId="24" fillId="0" borderId="0" xfId="0" applyNumberFormat="1" applyFont="1" applyAlignment="1">
      <alignment horizontal="right"/>
    </xf>
    <xf numFmtId="0" fontId="21" fillId="0" borderId="0" xfId="0" applyFont="1" applyAlignment="1">
      <alignment horizontal="right"/>
    </xf>
    <xf numFmtId="4" fontId="15" fillId="0" borderId="0" xfId="0" applyNumberFormat="1" applyFont="1" applyAlignment="1">
      <alignment horizontal="right"/>
    </xf>
    <xf numFmtId="4" fontId="15" fillId="3" borderId="27" xfId="0" applyNumberFormat="1" applyFont="1" applyFill="1" applyBorder="1" applyAlignment="1">
      <alignment vertical="center"/>
    </xf>
    <xf numFmtId="0" fontId="15" fillId="3" borderId="1" xfId="0" applyFont="1" applyFill="1" applyBorder="1" applyAlignment="1">
      <alignment vertical="center"/>
    </xf>
    <xf numFmtId="4" fontId="15" fillId="3" borderId="7" xfId="0" applyNumberFormat="1" applyFont="1" applyFill="1" applyBorder="1" applyAlignment="1">
      <alignment vertical="center"/>
    </xf>
    <xf numFmtId="4" fontId="15" fillId="3" borderId="30" xfId="0" applyNumberFormat="1" applyFont="1" applyFill="1" applyBorder="1" applyAlignment="1">
      <alignment vertical="center"/>
    </xf>
    <xf numFmtId="0" fontId="11" fillId="0" borderId="2" xfId="0" applyFont="1" applyBorder="1"/>
    <xf numFmtId="4" fontId="11" fillId="0" borderId="6" xfId="0" applyNumberFormat="1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center" vertical="center" wrapText="1"/>
    </xf>
    <xf numFmtId="0" fontId="11" fillId="0" borderId="11" xfId="0" applyFont="1" applyBorder="1"/>
    <xf numFmtId="4" fontId="15" fillId="3" borderId="32" xfId="0" applyNumberFormat="1" applyFont="1" applyFill="1" applyBorder="1" applyAlignment="1">
      <alignment vertical="center"/>
    </xf>
    <xf numFmtId="4" fontId="15" fillId="3" borderId="34" xfId="0" applyNumberFormat="1" applyFont="1" applyFill="1" applyBorder="1" applyAlignment="1">
      <alignment vertical="center"/>
    </xf>
    <xf numFmtId="4" fontId="11" fillId="0" borderId="35" xfId="0" applyNumberFormat="1" applyFont="1" applyBorder="1" applyAlignment="1">
      <alignment horizontal="center" vertical="center" wrapText="1"/>
    </xf>
    <xf numFmtId="4" fontId="15" fillId="3" borderId="36" xfId="0" applyNumberFormat="1" applyFont="1" applyFill="1" applyBorder="1" applyAlignment="1">
      <alignment vertical="center"/>
    </xf>
    <xf numFmtId="4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4" fontId="4" fillId="0" borderId="0" xfId="0" applyNumberFormat="1" applyFont="1" applyAlignment="1">
      <alignment horizontal="right"/>
    </xf>
    <xf numFmtId="4" fontId="15" fillId="6" borderId="37" xfId="0" applyNumberFormat="1" applyFont="1" applyFill="1" applyBorder="1" applyAlignment="1">
      <alignment vertical="center"/>
    </xf>
    <xf numFmtId="4" fontId="15" fillId="6" borderId="18" xfId="0" applyNumberFormat="1" applyFont="1" applyFill="1" applyBorder="1" applyAlignment="1">
      <alignment vertical="center"/>
    </xf>
    <xf numFmtId="4" fontId="15" fillId="6" borderId="38" xfId="0" applyNumberFormat="1" applyFont="1" applyFill="1" applyBorder="1" applyAlignment="1">
      <alignment vertical="center"/>
    </xf>
    <xf numFmtId="0" fontId="15" fillId="6" borderId="0" xfId="0" applyFont="1" applyFill="1" applyAlignment="1">
      <alignment vertical="center"/>
    </xf>
    <xf numFmtId="0" fontId="11" fillId="4" borderId="41" xfId="0" applyFont="1" applyFill="1" applyBorder="1" applyAlignment="1">
      <alignment horizontal="left" vertical="center"/>
    </xf>
    <xf numFmtId="0" fontId="11" fillId="4" borderId="39" xfId="0" applyFont="1" applyFill="1" applyBorder="1" applyAlignment="1">
      <alignment vertical="center"/>
    </xf>
    <xf numFmtId="4" fontId="11" fillId="4" borderId="1" xfId="0" applyNumberFormat="1" applyFont="1" applyFill="1" applyBorder="1" applyAlignment="1">
      <alignment vertical="center"/>
    </xf>
    <xf numFmtId="0" fontId="11" fillId="0" borderId="1" xfId="0" applyFont="1" applyBorder="1" applyAlignment="1">
      <alignment vertical="top"/>
    </xf>
    <xf numFmtId="4" fontId="11" fillId="0" borderId="1" xfId="0" applyNumberFormat="1" applyFont="1" applyBorder="1" applyAlignment="1">
      <alignment vertical="center"/>
    </xf>
    <xf numFmtId="4" fontId="11" fillId="0" borderId="7" xfId="0" applyNumberFormat="1" applyFont="1" applyBorder="1" applyAlignment="1">
      <alignment horizontal="center" vertical="center"/>
    </xf>
    <xf numFmtId="4" fontId="11" fillId="0" borderId="5" xfId="0" applyNumberFormat="1" applyFont="1" applyBorder="1" applyAlignment="1">
      <alignment vertical="center"/>
    </xf>
    <xf numFmtId="4" fontId="15" fillId="6" borderId="33" xfId="0" applyNumberFormat="1" applyFont="1" applyFill="1" applyBorder="1" applyAlignment="1">
      <alignment horizontal="left" vertical="center"/>
    </xf>
    <xf numFmtId="4" fontId="15" fillId="6" borderId="6" xfId="0" applyNumberFormat="1" applyFont="1" applyFill="1" applyBorder="1" applyAlignment="1">
      <alignment vertical="center"/>
    </xf>
    <xf numFmtId="4" fontId="15" fillId="6" borderId="31" xfId="0" applyNumberFormat="1" applyFont="1" applyFill="1" applyBorder="1" applyAlignment="1">
      <alignment vertical="center"/>
    </xf>
    <xf numFmtId="0" fontId="30" fillId="0" borderId="0" xfId="0" applyFont="1" applyAlignment="1">
      <alignment vertical="center"/>
    </xf>
    <xf numFmtId="3" fontId="10" fillId="0" borderId="29" xfId="0" applyNumberFormat="1" applyFont="1" applyBorder="1"/>
    <xf numFmtId="3" fontId="10" fillId="0" borderId="1" xfId="0" applyNumberFormat="1" applyFont="1" applyBorder="1"/>
    <xf numFmtId="3" fontId="4" fillId="0" borderId="29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3" fontId="10" fillId="0" borderId="29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3" fontId="10" fillId="0" borderId="29" xfId="0" applyNumberFormat="1" applyFont="1" applyBorder="1" applyAlignment="1">
      <alignment vertical="top"/>
    </xf>
    <xf numFmtId="3" fontId="10" fillId="0" borderId="1" xfId="0" applyNumberFormat="1" applyFont="1" applyBorder="1" applyAlignment="1">
      <alignment vertical="top"/>
    </xf>
    <xf numFmtId="3" fontId="11" fillId="0" borderId="29" xfId="0" applyNumberFormat="1" applyFont="1" applyBorder="1" applyAlignment="1">
      <alignment vertical="top"/>
    </xf>
    <xf numFmtId="3" fontId="11" fillId="0" borderId="1" xfId="0" applyNumberFormat="1" applyFont="1" applyBorder="1" applyAlignment="1">
      <alignment vertical="top"/>
    </xf>
    <xf numFmtId="3" fontId="11" fillId="0" borderId="29" xfId="0" applyNumberFormat="1" applyFont="1" applyBorder="1" applyAlignment="1">
      <alignment vertical="center"/>
    </xf>
    <xf numFmtId="3" fontId="11" fillId="0" borderId="1" xfId="0" applyNumberFormat="1" applyFont="1" applyBorder="1" applyAlignment="1">
      <alignment vertical="center"/>
    </xf>
    <xf numFmtId="3" fontId="11" fillId="4" borderId="29" xfId="0" applyNumberFormat="1" applyFont="1" applyFill="1" applyBorder="1" applyAlignment="1">
      <alignment vertical="center"/>
    </xf>
    <xf numFmtId="3" fontId="11" fillId="4" borderId="1" xfId="0" applyNumberFormat="1" applyFont="1" applyFill="1" applyBorder="1" applyAlignment="1">
      <alignment vertical="center"/>
    </xf>
    <xf numFmtId="3" fontId="15" fillId="6" borderId="29" xfId="0" applyNumberFormat="1" applyFont="1" applyFill="1" applyBorder="1" applyAlignment="1">
      <alignment vertical="center"/>
    </xf>
    <xf numFmtId="3" fontId="15" fillId="6" borderId="1" xfId="0" applyNumberFormat="1" applyFont="1" applyFill="1" applyBorder="1" applyAlignment="1">
      <alignment vertical="center"/>
    </xf>
    <xf numFmtId="3" fontId="15" fillId="3" borderId="29" xfId="0" applyNumberFormat="1" applyFont="1" applyFill="1" applyBorder="1" applyAlignment="1">
      <alignment vertical="center"/>
    </xf>
    <xf numFmtId="3" fontId="15" fillId="3" borderId="1" xfId="0" applyNumberFormat="1" applyFont="1" applyFill="1" applyBorder="1" applyAlignment="1">
      <alignment vertical="center"/>
    </xf>
    <xf numFmtId="3" fontId="10" fillId="0" borderId="0" xfId="434" applyNumberFormat="1" applyFont="1" applyFill="1" applyBorder="1"/>
    <xf numFmtId="3" fontId="4" fillId="0" borderId="0" xfId="434" applyNumberFormat="1" applyFont="1" applyFill="1"/>
    <xf numFmtId="3" fontId="10" fillId="0" borderId="0" xfId="434" applyNumberFormat="1" applyFont="1" applyFill="1"/>
    <xf numFmtId="3" fontId="4" fillId="0" borderId="0" xfId="434" applyNumberFormat="1" applyFont="1" applyFill="1" applyBorder="1"/>
    <xf numFmtId="3" fontId="4" fillId="0" borderId="0" xfId="0" applyNumberFormat="1" applyFont="1" applyAlignment="1">
      <alignment horizontal="right"/>
    </xf>
    <xf numFmtId="3" fontId="4" fillId="0" borderId="8" xfId="0" applyNumberFormat="1" applyFont="1" applyBorder="1"/>
    <xf numFmtId="3" fontId="4" fillId="0" borderId="2" xfId="0" applyNumberFormat="1" applyFont="1" applyBorder="1"/>
    <xf numFmtId="3" fontId="4" fillId="0" borderId="3" xfId="0" applyNumberFormat="1" applyFont="1" applyBorder="1"/>
    <xf numFmtId="4" fontId="10" fillId="0" borderId="0" xfId="0" applyNumberFormat="1" applyFont="1"/>
    <xf numFmtId="4" fontId="4" fillId="0" borderId="0" xfId="0" applyNumberFormat="1" applyFont="1" applyAlignment="1">
      <alignment vertical="center"/>
    </xf>
    <xf numFmtId="4" fontId="10" fillId="0" borderId="0" xfId="0" applyNumberFormat="1" applyFont="1" applyAlignment="1">
      <alignment vertical="center"/>
    </xf>
    <xf numFmtId="4" fontId="10" fillId="0" borderId="0" xfId="0" applyNumberFormat="1" applyFont="1" applyAlignment="1">
      <alignment vertical="top"/>
    </xf>
    <xf numFmtId="4" fontId="11" fillId="0" borderId="0" xfId="0" applyNumberFormat="1" applyFont="1" applyAlignment="1">
      <alignment vertical="top"/>
    </xf>
    <xf numFmtId="4" fontId="11" fillId="2" borderId="0" xfId="0" applyNumberFormat="1" applyFont="1" applyFill="1" applyAlignment="1">
      <alignment vertical="center"/>
    </xf>
    <xf numFmtId="4" fontId="29" fillId="3" borderId="0" xfId="0" applyNumberFormat="1" applyFont="1" applyFill="1" applyAlignment="1">
      <alignment vertical="center"/>
    </xf>
    <xf numFmtId="4" fontId="15" fillId="0" borderId="0" xfId="0" applyNumberFormat="1" applyFont="1" applyAlignment="1">
      <alignment vertical="center"/>
    </xf>
    <xf numFmtId="3" fontId="10" fillId="0" borderId="7" xfId="0" applyNumberFormat="1" applyFont="1" applyBorder="1"/>
    <xf numFmtId="3" fontId="10" fillId="0" borderId="5" xfId="0" applyNumberFormat="1" applyFont="1" applyBorder="1"/>
    <xf numFmtId="3" fontId="10" fillId="0" borderId="28" xfId="0" applyNumberFormat="1" applyFont="1" applyBorder="1"/>
    <xf numFmtId="3" fontId="4" fillId="0" borderId="7" xfId="0" applyNumberFormat="1" applyFont="1" applyBorder="1" applyAlignment="1">
      <alignment vertical="center"/>
    </xf>
    <xf numFmtId="3" fontId="4" fillId="0" borderId="1" xfId="0" applyNumberFormat="1" applyFont="1" applyBorder="1"/>
    <xf numFmtId="3" fontId="4" fillId="0" borderId="5" xfId="0" applyNumberFormat="1" applyFont="1" applyBorder="1"/>
    <xf numFmtId="3" fontId="4" fillId="0" borderId="5" xfId="0" applyNumberFormat="1" applyFont="1" applyBorder="1" applyAlignment="1">
      <alignment vertical="center"/>
    </xf>
    <xf numFmtId="3" fontId="4" fillId="0" borderId="28" xfId="0" applyNumberFormat="1" applyFont="1" applyBorder="1" applyAlignment="1">
      <alignment vertical="center"/>
    </xf>
    <xf numFmtId="3" fontId="10" fillId="0" borderId="7" xfId="0" applyNumberFormat="1" applyFont="1" applyBorder="1" applyAlignment="1">
      <alignment vertical="center"/>
    </xf>
    <xf numFmtId="3" fontId="10" fillId="0" borderId="5" xfId="0" applyNumberFormat="1" applyFont="1" applyBorder="1" applyAlignment="1">
      <alignment vertical="center"/>
    </xf>
    <xf numFmtId="3" fontId="10" fillId="0" borderId="28" xfId="0" applyNumberFormat="1" applyFont="1" applyBorder="1" applyAlignment="1">
      <alignment vertical="center"/>
    </xf>
    <xf numFmtId="3" fontId="10" fillId="0" borderId="7" xfId="0" applyNumberFormat="1" applyFont="1" applyBorder="1" applyAlignment="1">
      <alignment vertical="top"/>
    </xf>
    <xf numFmtId="3" fontId="10" fillId="0" borderId="5" xfId="0" applyNumberFormat="1" applyFont="1" applyBorder="1" applyAlignment="1">
      <alignment vertical="top"/>
    </xf>
    <xf numFmtId="3" fontId="10" fillId="0" borderId="28" xfId="0" applyNumberFormat="1" applyFont="1" applyBorder="1" applyAlignment="1">
      <alignment vertical="top"/>
    </xf>
    <xf numFmtId="3" fontId="11" fillId="0" borderId="7" xfId="0" applyNumberFormat="1" applyFont="1" applyBorder="1" applyAlignment="1">
      <alignment vertical="top"/>
    </xf>
    <xf numFmtId="3" fontId="11" fillId="0" borderId="1" xfId="0" applyNumberFormat="1" applyFont="1" applyBorder="1"/>
    <xf numFmtId="3" fontId="11" fillId="0" borderId="5" xfId="0" applyNumberFormat="1" applyFont="1" applyBorder="1" applyAlignment="1">
      <alignment vertical="top"/>
    </xf>
    <xf numFmtId="3" fontId="11" fillId="0" borderId="28" xfId="0" applyNumberFormat="1" applyFont="1" applyBorder="1" applyAlignment="1">
      <alignment vertical="top"/>
    </xf>
    <xf numFmtId="3" fontId="4" fillId="5" borderId="1" xfId="0" applyNumberFormat="1" applyFont="1" applyFill="1" applyBorder="1" applyAlignment="1">
      <alignment vertical="center"/>
    </xf>
    <xf numFmtId="3" fontId="11" fillId="0" borderId="7" xfId="0" applyNumberFormat="1" applyFont="1" applyBorder="1" applyAlignment="1">
      <alignment vertical="center"/>
    </xf>
    <xf numFmtId="3" fontId="11" fillId="0" borderId="5" xfId="0" applyNumberFormat="1" applyFont="1" applyBorder="1" applyAlignment="1">
      <alignment vertical="center"/>
    </xf>
    <xf numFmtId="3" fontId="11" fillId="0" borderId="28" xfId="0" applyNumberFormat="1" applyFont="1" applyBorder="1" applyAlignment="1">
      <alignment vertical="center"/>
    </xf>
    <xf numFmtId="3" fontId="11" fillId="4" borderId="7" xfId="0" applyNumberFormat="1" applyFont="1" applyFill="1" applyBorder="1" applyAlignment="1">
      <alignment vertical="center"/>
    </xf>
    <xf numFmtId="3" fontId="11" fillId="4" borderId="5" xfId="0" applyNumberFormat="1" applyFont="1" applyFill="1" applyBorder="1" applyAlignment="1">
      <alignment vertical="center"/>
    </xf>
    <xf numFmtId="3" fontId="11" fillId="4" borderId="28" xfId="0" applyNumberFormat="1" applyFont="1" applyFill="1" applyBorder="1" applyAlignment="1">
      <alignment vertical="center"/>
    </xf>
    <xf numFmtId="3" fontId="26" fillId="4" borderId="1" xfId="0" applyNumberFormat="1" applyFont="1" applyFill="1" applyBorder="1" applyAlignment="1">
      <alignment vertical="center"/>
    </xf>
    <xf numFmtId="3" fontId="4" fillId="0" borderId="1" xfId="0" applyNumberFormat="1" applyFont="1" applyBorder="1" applyAlignment="1">
      <alignment vertical="top"/>
    </xf>
    <xf numFmtId="3" fontId="11" fillId="4" borderId="15" xfId="0" applyNumberFormat="1" applyFont="1" applyFill="1" applyBorder="1" applyAlignment="1">
      <alignment vertical="center"/>
    </xf>
    <xf numFmtId="3" fontId="15" fillId="6" borderId="7" xfId="0" applyNumberFormat="1" applyFont="1" applyFill="1" applyBorder="1" applyAlignment="1">
      <alignment vertical="center"/>
    </xf>
    <xf numFmtId="3" fontId="15" fillId="6" borderId="5" xfId="0" applyNumberFormat="1" applyFont="1" applyFill="1" applyBorder="1" applyAlignment="1">
      <alignment vertical="center"/>
    </xf>
    <xf numFmtId="3" fontId="15" fillId="6" borderId="28" xfId="0" applyNumberFormat="1" applyFont="1" applyFill="1" applyBorder="1" applyAlignment="1">
      <alignment vertical="center"/>
    </xf>
    <xf numFmtId="3" fontId="10" fillId="3" borderId="7" xfId="0" applyNumberFormat="1" applyFont="1" applyFill="1" applyBorder="1" applyAlignment="1">
      <alignment vertical="center"/>
    </xf>
    <xf numFmtId="3" fontId="10" fillId="3" borderId="1" xfId="0" applyNumberFormat="1" applyFont="1" applyFill="1" applyBorder="1"/>
    <xf numFmtId="3" fontId="10" fillId="3" borderId="1" xfId="0" applyNumberFormat="1" applyFont="1" applyFill="1" applyBorder="1" applyAlignment="1">
      <alignment horizontal="right"/>
    </xf>
    <xf numFmtId="3" fontId="10" fillId="3" borderId="5" xfId="0" applyNumberFormat="1" applyFont="1" applyFill="1" applyBorder="1"/>
    <xf numFmtId="3" fontId="15" fillId="3" borderId="7" xfId="0" applyNumberFormat="1" applyFont="1" applyFill="1" applyBorder="1" applyAlignment="1">
      <alignment vertical="center"/>
    </xf>
    <xf numFmtId="3" fontId="15" fillId="3" borderId="5" xfId="0" applyNumberFormat="1" applyFont="1" applyFill="1" applyBorder="1" applyAlignment="1">
      <alignment vertical="center"/>
    </xf>
    <xf numFmtId="3" fontId="10" fillId="3" borderId="1" xfId="0" applyNumberFormat="1" applyFont="1" applyFill="1" applyBorder="1" applyAlignment="1">
      <alignment vertical="center"/>
    </xf>
    <xf numFmtId="3" fontId="15" fillId="3" borderId="28" xfId="0" applyNumberFormat="1" applyFont="1" applyFill="1" applyBorder="1" applyAlignment="1">
      <alignment vertical="center"/>
    </xf>
    <xf numFmtId="3" fontId="4" fillId="3" borderId="1" xfId="0" applyNumberFormat="1" applyFont="1" applyFill="1" applyBorder="1" applyAlignment="1">
      <alignment vertical="center"/>
    </xf>
    <xf numFmtId="3" fontId="10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3" fontId="26" fillId="0" borderId="1" xfId="0" applyNumberFormat="1" applyFont="1" applyBorder="1" applyAlignment="1">
      <alignment vertical="center"/>
    </xf>
    <xf numFmtId="3" fontId="11" fillId="0" borderId="1" xfId="0" applyNumberFormat="1" applyFont="1" applyBorder="1" applyAlignment="1">
      <alignment horizontal="right"/>
    </xf>
    <xf numFmtId="3" fontId="11" fillId="4" borderId="1" xfId="0" applyNumberFormat="1" applyFont="1" applyFill="1" applyBorder="1" applyAlignment="1">
      <alignment horizontal="right" vertical="center"/>
    </xf>
    <xf numFmtId="3" fontId="11" fillId="4" borderId="5" xfId="0" applyNumberFormat="1" applyFont="1" applyFill="1" applyBorder="1" applyAlignment="1">
      <alignment horizontal="right" vertical="center"/>
    </xf>
    <xf numFmtId="3" fontId="15" fillId="6" borderId="33" xfId="0" applyNumberFormat="1" applyFont="1" applyFill="1" applyBorder="1" applyAlignment="1">
      <alignment vertical="center"/>
    </xf>
    <xf numFmtId="3" fontId="15" fillId="6" borderId="6" xfId="0" applyNumberFormat="1" applyFont="1" applyFill="1" applyBorder="1" applyAlignment="1">
      <alignment vertical="center"/>
    </xf>
    <xf numFmtId="3" fontId="15" fillId="6" borderId="6" xfId="0" applyNumberFormat="1" applyFont="1" applyFill="1" applyBorder="1" applyAlignment="1">
      <alignment horizontal="right" vertical="center"/>
    </xf>
    <xf numFmtId="3" fontId="15" fillId="6" borderId="31" xfId="0" applyNumberFormat="1" applyFont="1" applyFill="1" applyBorder="1" applyAlignment="1">
      <alignment vertical="center"/>
    </xf>
    <xf numFmtId="3" fontId="11" fillId="4" borderId="39" xfId="0" applyNumberFormat="1" applyFont="1" applyFill="1" applyBorder="1" applyAlignment="1">
      <alignment vertical="center"/>
    </xf>
    <xf numFmtId="3" fontId="11" fillId="4" borderId="40" xfId="0" applyNumberFormat="1" applyFont="1" applyFill="1" applyBorder="1" applyAlignment="1">
      <alignment vertical="center"/>
    </xf>
    <xf numFmtId="3" fontId="11" fillId="2" borderId="0" xfId="0" applyNumberFormat="1" applyFont="1" applyFill="1" applyAlignment="1">
      <alignment vertical="top"/>
    </xf>
    <xf numFmtId="3" fontId="29" fillId="3" borderId="0" xfId="0" applyNumberFormat="1" applyFont="1" applyFill="1" applyAlignment="1">
      <alignment vertical="center"/>
    </xf>
    <xf numFmtId="3" fontId="10" fillId="0" borderId="0" xfId="434" applyNumberFormat="1" applyFont="1" applyFill="1" applyAlignment="1">
      <alignment horizontal="right"/>
    </xf>
    <xf numFmtId="3" fontId="4" fillId="0" borderId="0" xfId="434" applyNumberFormat="1" applyFont="1" applyFill="1" applyAlignment="1">
      <alignment horizontal="right"/>
    </xf>
    <xf numFmtId="3" fontId="29" fillId="3" borderId="20" xfId="0" applyNumberFormat="1" applyFont="1" applyFill="1" applyBorder="1" applyAlignment="1">
      <alignment vertical="center"/>
    </xf>
    <xf numFmtId="3" fontId="29" fillId="3" borderId="18" xfId="0" applyNumberFormat="1" applyFont="1" applyFill="1" applyBorder="1" applyAlignment="1">
      <alignment vertical="center"/>
    </xf>
    <xf numFmtId="3" fontId="29" fillId="3" borderId="19" xfId="0" applyNumberFormat="1" applyFont="1" applyFill="1" applyBorder="1" applyAlignment="1">
      <alignment vertical="center"/>
    </xf>
    <xf numFmtId="0" fontId="15" fillId="3" borderId="24" xfId="0" applyFont="1" applyFill="1" applyBorder="1" applyAlignment="1">
      <alignment vertical="center"/>
    </xf>
    <xf numFmtId="3" fontId="15" fillId="3" borderId="25" xfId="0" applyNumberFormat="1" applyFont="1" applyFill="1" applyBorder="1" applyAlignment="1">
      <alignment vertical="center"/>
    </xf>
    <xf numFmtId="3" fontId="15" fillId="3" borderId="23" xfId="0" applyNumberFormat="1" applyFont="1" applyFill="1" applyBorder="1" applyAlignment="1">
      <alignment vertical="center"/>
    </xf>
    <xf numFmtId="3" fontId="15" fillId="3" borderId="26" xfId="0" applyNumberFormat="1" applyFont="1" applyFill="1" applyBorder="1" applyAlignment="1">
      <alignment vertical="center"/>
    </xf>
    <xf numFmtId="0" fontId="15" fillId="3" borderId="22" xfId="0" applyFont="1" applyFill="1" applyBorder="1" applyAlignment="1">
      <alignment horizontal="left" vertical="center"/>
    </xf>
    <xf numFmtId="0" fontId="15" fillId="3" borderId="23" xfId="0" applyFont="1" applyFill="1" applyBorder="1" applyAlignment="1">
      <alignment vertical="center"/>
    </xf>
    <xf numFmtId="3" fontId="28" fillId="2" borderId="0" xfId="0" applyNumberFormat="1" applyFont="1" applyFill="1" applyAlignment="1">
      <alignment vertical="top"/>
    </xf>
    <xf numFmtId="3" fontId="11" fillId="0" borderId="0" xfId="0" applyNumberFormat="1" applyFont="1" applyAlignment="1">
      <alignment vertical="top"/>
    </xf>
    <xf numFmtId="3" fontId="30" fillId="0" borderId="0" xfId="0" applyNumberFormat="1" applyFont="1" applyAlignment="1">
      <alignment vertical="center"/>
    </xf>
    <xf numFmtId="3" fontId="10" fillId="0" borderId="0" xfId="0" applyNumberFormat="1" applyFont="1" applyAlignment="1">
      <alignment vertical="center"/>
    </xf>
    <xf numFmtId="3" fontId="11" fillId="4" borderId="14" xfId="0" applyNumberFormat="1" applyFont="1" applyFill="1" applyBorder="1" applyAlignment="1">
      <alignment vertical="center"/>
    </xf>
    <xf numFmtId="3" fontId="10" fillId="0" borderId="15" xfId="0" applyNumberFormat="1" applyFont="1" applyBorder="1" applyAlignment="1">
      <alignment vertical="center"/>
    </xf>
    <xf numFmtId="3" fontId="4" fillId="0" borderId="15" xfId="0" applyNumberFormat="1" applyFont="1" applyBorder="1" applyAlignment="1">
      <alignment vertical="center"/>
    </xf>
    <xf numFmtId="3" fontId="11" fillId="0" borderId="15" xfId="0" applyNumberFormat="1" applyFont="1" applyBorder="1" applyAlignment="1">
      <alignment vertical="top"/>
    </xf>
    <xf numFmtId="3" fontId="10" fillId="0" borderId="15" xfId="0" applyNumberFormat="1" applyFont="1" applyBorder="1"/>
    <xf numFmtId="3" fontId="4" fillId="0" borderId="14" xfId="0" applyNumberFormat="1" applyFont="1" applyBorder="1" applyAlignment="1">
      <alignment vertical="center"/>
    </xf>
    <xf numFmtId="3" fontId="10" fillId="0" borderId="14" xfId="0" applyNumberFormat="1" applyFont="1" applyBorder="1" applyAlignment="1">
      <alignment vertical="center"/>
    </xf>
    <xf numFmtId="3" fontId="15" fillId="3" borderId="6" xfId="0" applyNumberFormat="1" applyFont="1" applyFill="1" applyBorder="1" applyAlignment="1">
      <alignment vertical="center"/>
    </xf>
    <xf numFmtId="3" fontId="10" fillId="0" borderId="14" xfId="0" applyNumberFormat="1" applyFont="1" applyBorder="1"/>
    <xf numFmtId="3" fontId="11" fillId="0" borderId="14" xfId="0" applyNumberFormat="1" applyFont="1" applyBorder="1" applyAlignment="1">
      <alignment vertical="top"/>
    </xf>
    <xf numFmtId="3" fontId="15" fillId="3" borderId="16" xfId="0" applyNumberFormat="1" applyFont="1" applyFill="1" applyBorder="1" applyAlignment="1">
      <alignment vertical="center"/>
    </xf>
    <xf numFmtId="3" fontId="15" fillId="3" borderId="17" xfId="0" applyNumberFormat="1" applyFont="1" applyFill="1" applyBorder="1" applyAlignment="1">
      <alignment vertical="center"/>
    </xf>
    <xf numFmtId="3" fontId="11" fillId="0" borderId="14" xfId="0" applyNumberFormat="1" applyFont="1" applyBorder="1" applyAlignment="1">
      <alignment vertical="center"/>
    </xf>
    <xf numFmtId="3" fontId="11" fillId="0" borderId="5" xfId="0" applyNumberFormat="1" applyFont="1" applyBorder="1"/>
    <xf numFmtId="3" fontId="4" fillId="0" borderId="1" xfId="505" applyNumberFormat="1" applyFont="1" applyBorder="1" applyAlignment="1">
      <alignment vertical="center"/>
    </xf>
    <xf numFmtId="3" fontId="4" fillId="0" borderId="1" xfId="962" applyNumberFormat="1" applyFont="1" applyBorder="1" applyAlignment="1">
      <alignment vertical="center"/>
    </xf>
    <xf numFmtId="3" fontId="10" fillId="0" borderId="1" xfId="962" applyNumberFormat="1" applyFont="1" applyBorder="1" applyAlignment="1">
      <alignment vertical="top"/>
    </xf>
    <xf numFmtId="3" fontId="10" fillId="0" borderId="1" xfId="962" applyNumberFormat="1" applyFont="1" applyBorder="1" applyAlignment="1">
      <alignment vertical="center"/>
    </xf>
    <xf numFmtId="3" fontId="10" fillId="0" borderId="15" xfId="962" applyNumberFormat="1" applyFont="1" applyBorder="1" applyAlignment="1">
      <alignment vertical="center"/>
    </xf>
    <xf numFmtId="0" fontId="11" fillId="0" borderId="0" xfId="0" applyFont="1"/>
    <xf numFmtId="3" fontId="10" fillId="0" borderId="0" xfId="0" applyNumberFormat="1" applyFont="1" applyAlignment="1">
      <alignment vertical="top"/>
    </xf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11" fillId="4" borderId="0" xfId="0" applyFont="1" applyFill="1" applyAlignment="1">
      <alignment vertical="center"/>
    </xf>
    <xf numFmtId="3" fontId="10" fillId="0" borderId="7" xfId="962" applyNumberFormat="1" applyFont="1" applyBorder="1" applyAlignment="1">
      <alignment vertical="center"/>
    </xf>
    <xf numFmtId="3" fontId="4" fillId="0" borderId="7" xfId="962" applyNumberFormat="1" applyFont="1" applyBorder="1" applyAlignment="1">
      <alignment vertical="center"/>
    </xf>
    <xf numFmtId="0" fontId="10" fillId="0" borderId="1" xfId="0" applyFont="1" applyBorder="1"/>
    <xf numFmtId="0" fontId="10" fillId="0" borderId="5" xfId="0" applyFont="1" applyBorder="1"/>
    <xf numFmtId="0" fontId="12" fillId="2" borderId="25" xfId="0" applyFont="1" applyFill="1" applyBorder="1" applyAlignment="1">
      <alignment horizontal="center" vertical="center" wrapText="1"/>
    </xf>
    <xf numFmtId="0" fontId="12" fillId="2" borderId="46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4" fontId="10" fillId="0" borderId="42" xfId="0" applyNumberFormat="1" applyFont="1" applyBorder="1" applyAlignment="1">
      <alignment horizontal="center" vertical="center" wrapText="1"/>
    </xf>
    <xf numFmtId="4" fontId="10" fillId="0" borderId="43" xfId="0" applyNumberFormat="1" applyFont="1" applyBorder="1" applyAlignment="1">
      <alignment horizontal="center" vertical="center" wrapText="1"/>
    </xf>
    <xf numFmtId="4" fontId="10" fillId="0" borderId="44" xfId="0" applyNumberFormat="1" applyFont="1" applyBorder="1" applyAlignment="1">
      <alignment horizontal="center" vertical="center" wrapText="1"/>
    </xf>
    <xf numFmtId="4" fontId="10" fillId="0" borderId="45" xfId="0" applyNumberFormat="1" applyFont="1" applyBorder="1" applyAlignment="1">
      <alignment horizontal="center" vertical="center" wrapText="1"/>
    </xf>
    <xf numFmtId="4" fontId="10" fillId="0" borderId="19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/>
    </xf>
    <xf numFmtId="0" fontId="12" fillId="2" borderId="46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1" fillId="4" borderId="7" xfId="0" applyFont="1" applyFill="1" applyBorder="1" applyAlignment="1">
      <alignment vertical="center"/>
    </xf>
    <xf numFmtId="0" fontId="11" fillId="4" borderId="1" xfId="0" applyFont="1" applyFill="1" applyBorder="1" applyAlignment="1">
      <alignment vertical="center"/>
    </xf>
    <xf numFmtId="0" fontId="11" fillId="4" borderId="5" xfId="0" applyFont="1" applyFill="1" applyBorder="1" applyAlignment="1">
      <alignment vertical="center"/>
    </xf>
    <xf numFmtId="0" fontId="11" fillId="0" borderId="1" xfId="0" applyFont="1" applyBorder="1" applyAlignment="1">
      <alignment vertical="top"/>
    </xf>
    <xf numFmtId="0" fontId="11" fillId="0" borderId="5" xfId="0" applyFont="1" applyBorder="1" applyAlignment="1">
      <alignment vertical="top"/>
    </xf>
    <xf numFmtId="0" fontId="15" fillId="3" borderId="48" xfId="0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center"/>
    </xf>
    <xf numFmtId="0" fontId="15" fillId="3" borderId="49" xfId="0" applyFont="1" applyFill="1" applyBorder="1" applyAlignment="1">
      <alignment horizontal="center" vertical="center"/>
    </xf>
    <xf numFmtId="4" fontId="21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4" fontId="10" fillId="0" borderId="8" xfId="0" applyNumberFormat="1" applyFont="1" applyBorder="1" applyAlignment="1">
      <alignment horizontal="center" vertical="center"/>
    </xf>
    <xf numFmtId="4" fontId="10" fillId="0" borderId="2" xfId="0" applyNumberFormat="1" applyFont="1" applyBorder="1" applyAlignment="1">
      <alignment horizontal="center" vertical="center"/>
    </xf>
    <xf numFmtId="4" fontId="10" fillId="0" borderId="3" xfId="0" applyNumberFormat="1" applyFont="1" applyBorder="1" applyAlignment="1">
      <alignment horizontal="center" vertical="center"/>
    </xf>
    <xf numFmtId="4" fontId="10" fillId="0" borderId="10" xfId="0" applyNumberFormat="1" applyFont="1" applyBorder="1" applyAlignment="1">
      <alignment horizontal="center" vertical="center"/>
    </xf>
    <xf numFmtId="4" fontId="10" fillId="0" borderId="11" xfId="0" applyNumberFormat="1" applyFont="1" applyBorder="1" applyAlignment="1">
      <alignment horizontal="center" vertical="center"/>
    </xf>
    <xf numFmtId="4" fontId="10" fillId="0" borderId="12" xfId="0" applyNumberFormat="1" applyFont="1" applyBorder="1" applyAlignment="1">
      <alignment horizontal="center" vertical="center"/>
    </xf>
    <xf numFmtId="4" fontId="10" fillId="0" borderId="8" xfId="0" applyNumberFormat="1" applyFont="1" applyBorder="1" applyAlignment="1">
      <alignment horizontal="center" vertical="center" wrapText="1"/>
    </xf>
    <xf numFmtId="4" fontId="10" fillId="0" borderId="10" xfId="0" applyNumberFormat="1" applyFont="1" applyBorder="1" applyAlignment="1">
      <alignment horizontal="center" vertical="center" wrapText="1"/>
    </xf>
    <xf numFmtId="4" fontId="12" fillId="2" borderId="25" xfId="0" applyNumberFormat="1" applyFont="1" applyFill="1" applyBorder="1" applyAlignment="1">
      <alignment horizontal="center" vertical="center" wrapText="1"/>
    </xf>
    <xf numFmtId="4" fontId="12" fillId="2" borderId="46" xfId="0" applyNumberFormat="1" applyFont="1" applyFill="1" applyBorder="1" applyAlignment="1">
      <alignment horizontal="center" vertical="center" wrapText="1"/>
    </xf>
    <xf numFmtId="4" fontId="12" fillId="2" borderId="26" xfId="0" applyNumberFormat="1" applyFont="1" applyFill="1" applyBorder="1" applyAlignment="1">
      <alignment horizontal="center" vertical="center" wrapText="1"/>
    </xf>
    <xf numFmtId="4" fontId="12" fillId="0" borderId="0" xfId="0" applyNumberFormat="1" applyFont="1" applyAlignment="1">
      <alignment horizontal="center" wrapText="1"/>
    </xf>
    <xf numFmtId="4" fontId="12" fillId="0" borderId="0" xfId="0" applyNumberFormat="1" applyFont="1" applyAlignment="1">
      <alignment horizontal="center"/>
    </xf>
    <xf numFmtId="4" fontId="12" fillId="2" borderId="25" xfId="0" applyNumberFormat="1" applyFont="1" applyFill="1" applyBorder="1" applyAlignment="1">
      <alignment horizontal="center" vertical="center"/>
    </xf>
    <xf numFmtId="4" fontId="12" fillId="2" borderId="46" xfId="0" applyNumberFormat="1" applyFont="1" applyFill="1" applyBorder="1" applyAlignment="1">
      <alignment horizontal="center" vertical="center"/>
    </xf>
    <xf numFmtId="4" fontId="12" fillId="2" borderId="26" xfId="0" applyNumberFormat="1" applyFont="1" applyFill="1" applyBorder="1" applyAlignment="1">
      <alignment horizontal="center" vertical="center"/>
    </xf>
    <xf numFmtId="4" fontId="15" fillId="3" borderId="33" xfId="0" applyNumberFormat="1" applyFont="1" applyFill="1" applyBorder="1" applyAlignment="1">
      <alignment vertical="center"/>
    </xf>
    <xf numFmtId="4" fontId="15" fillId="3" borderId="6" xfId="0" applyNumberFormat="1" applyFont="1" applyFill="1" applyBorder="1" applyAlignment="1">
      <alignment vertical="center"/>
    </xf>
    <xf numFmtId="4" fontId="15" fillId="3" borderId="31" xfId="0" applyNumberFormat="1" applyFont="1" applyFill="1" applyBorder="1" applyAlignment="1">
      <alignment vertical="center"/>
    </xf>
    <xf numFmtId="4" fontId="15" fillId="6" borderId="34" xfId="0" applyNumberFormat="1" applyFont="1" applyFill="1" applyBorder="1" applyAlignment="1">
      <alignment horizontal="center" vertical="center"/>
    </xf>
    <xf numFmtId="4" fontId="15" fillId="6" borderId="27" xfId="0" applyNumberFormat="1" applyFont="1" applyFill="1" applyBorder="1" applyAlignment="1">
      <alignment horizontal="center" vertical="center"/>
    </xf>
    <xf numFmtId="4" fontId="15" fillId="6" borderId="30" xfId="0" applyNumberFormat="1" applyFont="1" applyFill="1" applyBorder="1" applyAlignment="1">
      <alignment horizontal="center" vertical="center"/>
    </xf>
    <xf numFmtId="4" fontId="11" fillId="0" borderId="1" xfId="0" applyNumberFormat="1" applyFont="1" applyBorder="1" applyAlignment="1">
      <alignment vertical="top"/>
    </xf>
    <xf numFmtId="4" fontId="11" fillId="0" borderId="5" xfId="0" applyNumberFormat="1" applyFont="1" applyBorder="1" applyAlignment="1">
      <alignment vertical="top"/>
    </xf>
    <xf numFmtId="4" fontId="11" fillId="0" borderId="50" xfId="0" applyNumberFormat="1" applyFont="1" applyBorder="1" applyAlignment="1">
      <alignment horizontal="center" vertical="center" wrapText="1"/>
    </xf>
    <xf numFmtId="4" fontId="11" fillId="0" borderId="51" xfId="0" applyNumberFormat="1" applyFont="1" applyBorder="1" applyAlignment="1">
      <alignment horizontal="center" vertical="center" wrapText="1"/>
    </xf>
    <xf numFmtId="4" fontId="11" fillId="0" borderId="42" xfId="0" applyNumberFormat="1" applyFont="1" applyBorder="1" applyAlignment="1">
      <alignment horizontal="center" vertical="center" wrapText="1"/>
    </xf>
    <xf numFmtId="4" fontId="11" fillId="0" borderId="43" xfId="0" applyNumberFormat="1" applyFont="1" applyBorder="1" applyAlignment="1">
      <alignment horizontal="center" vertical="center" wrapText="1"/>
    </xf>
    <xf numFmtId="4" fontId="11" fillId="0" borderId="44" xfId="0" applyNumberFormat="1" applyFont="1" applyBorder="1" applyAlignment="1">
      <alignment horizontal="center" vertical="center" wrapText="1"/>
    </xf>
    <xf numFmtId="4" fontId="11" fillId="0" borderId="45" xfId="0" applyNumberFormat="1" applyFont="1" applyBorder="1" applyAlignment="1">
      <alignment horizontal="center" vertical="center" wrapText="1"/>
    </xf>
    <xf numFmtId="4" fontId="11" fillId="0" borderId="19" xfId="0" applyNumberFormat="1" applyFont="1" applyBorder="1" applyAlignment="1">
      <alignment horizontal="center" vertical="center" wrapText="1"/>
    </xf>
    <xf numFmtId="4" fontId="11" fillId="0" borderId="8" xfId="0" applyNumberFormat="1" applyFont="1" applyBorder="1" applyAlignment="1">
      <alignment horizontal="center" vertical="center" wrapText="1"/>
    </xf>
    <xf numFmtId="4" fontId="11" fillId="0" borderId="10" xfId="0" applyNumberFormat="1" applyFont="1" applyBorder="1" applyAlignment="1">
      <alignment horizontal="center" vertical="center" wrapText="1"/>
    </xf>
    <xf numFmtId="4" fontId="11" fillId="0" borderId="8" xfId="0" applyNumberFormat="1" applyFont="1" applyBorder="1" applyAlignment="1">
      <alignment horizontal="center" vertical="center"/>
    </xf>
    <xf numFmtId="4" fontId="11" fillId="0" borderId="2" xfId="0" applyNumberFormat="1" applyFont="1" applyBorder="1" applyAlignment="1">
      <alignment horizontal="center" vertical="center"/>
    </xf>
    <xf numFmtId="4" fontId="11" fillId="0" borderId="3" xfId="0" applyNumberFormat="1" applyFont="1" applyBorder="1" applyAlignment="1">
      <alignment horizontal="center" vertical="center"/>
    </xf>
    <xf numFmtId="4" fontId="11" fillId="0" borderId="37" xfId="0" applyNumberFormat="1" applyFont="1" applyBorder="1" applyAlignment="1">
      <alignment horizontal="center" vertical="center"/>
    </xf>
    <xf numFmtId="4" fontId="11" fillId="0" borderId="47" xfId="0" applyNumberFormat="1" applyFont="1" applyBorder="1" applyAlignment="1">
      <alignment horizontal="center" vertical="center"/>
    </xf>
    <xf numFmtId="4" fontId="11" fillId="0" borderId="38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vertical="center"/>
    </xf>
    <xf numFmtId="4" fontId="11" fillId="0" borderId="5" xfId="0" applyNumberFormat="1" applyFont="1" applyBorder="1" applyAlignment="1">
      <alignment vertical="center"/>
    </xf>
    <xf numFmtId="4" fontId="11" fillId="4" borderId="7" xfId="0" applyNumberFormat="1" applyFont="1" applyFill="1" applyBorder="1" applyAlignment="1">
      <alignment vertical="center"/>
    </xf>
    <xf numFmtId="4" fontId="11" fillId="4" borderId="1" xfId="0" applyNumberFormat="1" applyFont="1" applyFill="1" applyBorder="1" applyAlignment="1">
      <alignment vertical="center"/>
    </xf>
    <xf numFmtId="4" fontId="11" fillId="4" borderId="5" xfId="0" applyNumberFormat="1" applyFont="1" applyFill="1" applyBorder="1" applyAlignment="1">
      <alignment vertical="center"/>
    </xf>
    <xf numFmtId="4" fontId="15" fillId="6" borderId="7" xfId="0" applyNumberFormat="1" applyFont="1" applyFill="1" applyBorder="1" applyAlignment="1">
      <alignment horizontal="left" vertical="center"/>
    </xf>
    <xf numFmtId="4" fontId="15" fillId="6" borderId="1" xfId="0" applyNumberFormat="1" applyFont="1" applyFill="1" applyBorder="1" applyAlignment="1">
      <alignment horizontal="left" vertical="center"/>
    </xf>
    <xf numFmtId="4" fontId="15" fillId="6" borderId="5" xfId="0" applyNumberFormat="1" applyFont="1" applyFill="1" applyBorder="1" applyAlignment="1">
      <alignment horizontal="left" vertical="center"/>
    </xf>
    <xf numFmtId="4" fontId="15" fillId="3" borderId="7" xfId="0" applyNumberFormat="1" applyFont="1" applyFill="1" applyBorder="1" applyAlignment="1">
      <alignment horizontal="center" vertical="center"/>
    </xf>
    <xf numFmtId="4" fontId="15" fillId="3" borderId="1" xfId="0" applyNumberFormat="1" applyFont="1" applyFill="1" applyBorder="1" applyAlignment="1">
      <alignment horizontal="center" vertical="center"/>
    </xf>
    <xf numFmtId="4" fontId="15" fillId="3" borderId="5" xfId="0" applyNumberFormat="1" applyFont="1" applyFill="1" applyBorder="1" applyAlignment="1">
      <alignment horizontal="center" vertical="center"/>
    </xf>
    <xf numFmtId="4" fontId="10" fillId="0" borderId="1" xfId="0" applyNumberFormat="1" applyFont="1" applyBorder="1" applyAlignment="1">
      <alignment vertical="center"/>
    </xf>
    <xf numFmtId="4" fontId="10" fillId="0" borderId="5" xfId="0" applyNumberFormat="1" applyFont="1" applyBorder="1" applyAlignment="1">
      <alignment vertical="center"/>
    </xf>
    <xf numFmtId="4" fontId="10" fillId="0" borderId="1" xfId="0" applyNumberFormat="1" applyFont="1" applyBorder="1"/>
    <xf numFmtId="4" fontId="10" fillId="0" borderId="5" xfId="0" applyNumberFormat="1" applyFont="1" applyBorder="1"/>
    <xf numFmtId="4" fontId="25" fillId="0" borderId="51" xfId="0" applyNumberFormat="1" applyFont="1" applyBorder="1" applyAlignment="1">
      <alignment horizontal="center" vertical="center" wrapText="1"/>
    </xf>
    <xf numFmtId="4" fontId="11" fillId="0" borderId="52" xfId="0" applyNumberFormat="1" applyFont="1" applyBorder="1" applyAlignment="1">
      <alignment horizontal="center" vertical="center" wrapText="1"/>
    </xf>
    <xf numFmtId="4" fontId="11" fillId="0" borderId="53" xfId="0" applyNumberFormat="1" applyFont="1" applyBorder="1" applyAlignment="1">
      <alignment horizontal="center" vertical="center" wrapText="1"/>
    </xf>
    <xf numFmtId="4" fontId="0" fillId="0" borderId="46" xfId="0" applyNumberFormat="1" applyBorder="1" applyAlignment="1">
      <alignment vertical="center" wrapText="1"/>
    </xf>
    <xf numFmtId="4" fontId="0" fillId="0" borderId="26" xfId="0" applyNumberFormat="1" applyBorder="1" applyAlignment="1">
      <alignment vertical="center" wrapText="1"/>
    </xf>
    <xf numFmtId="4" fontId="10" fillId="2" borderId="25" xfId="0" applyNumberFormat="1" applyFont="1" applyFill="1" applyBorder="1" applyAlignment="1">
      <alignment horizontal="center" vertical="center"/>
    </xf>
    <xf numFmtId="4" fontId="10" fillId="2" borderId="46" xfId="0" applyNumberFormat="1" applyFont="1" applyFill="1" applyBorder="1" applyAlignment="1">
      <alignment horizontal="center" vertical="center"/>
    </xf>
    <xf numFmtId="4" fontId="10" fillId="2" borderId="26" xfId="0" applyNumberFormat="1" applyFont="1" applyFill="1" applyBorder="1" applyAlignment="1">
      <alignment horizontal="center" vertical="center"/>
    </xf>
  </cellXfs>
  <cellStyles count="1861">
    <cellStyle name=" 1" xfId="1"/>
    <cellStyle name=" 10" xfId="2"/>
    <cellStyle name=" 10 2" xfId="746"/>
    <cellStyle name=" 10 3" xfId="506"/>
    <cellStyle name=" 11" xfId="3"/>
    <cellStyle name=" 11 2" xfId="747"/>
    <cellStyle name=" 11 3" xfId="507"/>
    <cellStyle name=" 12" xfId="4"/>
    <cellStyle name=" 13" xfId="5"/>
    <cellStyle name=" 14" xfId="6"/>
    <cellStyle name=" 15" xfId="7"/>
    <cellStyle name=" 16" xfId="8"/>
    <cellStyle name=" 17" xfId="9"/>
    <cellStyle name=" 18" xfId="10"/>
    <cellStyle name=" 18 2" xfId="748"/>
    <cellStyle name=" 18 3" xfId="508"/>
    <cellStyle name=" 19" xfId="11"/>
    <cellStyle name=" 19 2" xfId="749"/>
    <cellStyle name=" 19 3" xfId="509"/>
    <cellStyle name=" 2" xfId="12"/>
    <cellStyle name=" 20" xfId="13"/>
    <cellStyle name=" 21" xfId="14"/>
    <cellStyle name=" 22" xfId="15"/>
    <cellStyle name=" 22 2" xfId="750"/>
    <cellStyle name=" 22 3" xfId="510"/>
    <cellStyle name=" 23" xfId="16"/>
    <cellStyle name=" 3" xfId="17"/>
    <cellStyle name=" 3 2" xfId="751"/>
    <cellStyle name=" 3 3" xfId="511"/>
    <cellStyle name=" 4" xfId="18"/>
    <cellStyle name=" 5" xfId="19"/>
    <cellStyle name=" 6" xfId="20"/>
    <cellStyle name=" 7" xfId="21"/>
    <cellStyle name=" 8" xfId="22"/>
    <cellStyle name=" 9" xfId="23"/>
    <cellStyle name="_0434BESZ" xfId="24"/>
    <cellStyle name="_0434BESZ_1" xfId="25"/>
    <cellStyle name="_0434BESZ_1 2" xfId="26"/>
    <cellStyle name="_0434BESZ_1 2 2" xfId="753"/>
    <cellStyle name="_0434BESZ_1 2 3" xfId="513"/>
    <cellStyle name="_0434BESZ_1 3" xfId="27"/>
    <cellStyle name="_0434BESZ_1 3 2" xfId="754"/>
    <cellStyle name="_0434BESZ_1 3 2 2" xfId="1370"/>
    <cellStyle name="_0434BESZ_1 3 3" xfId="1369"/>
    <cellStyle name="_0434BESZ_1 3 4" xfId="514"/>
    <cellStyle name="_0434BESZ_1 4" xfId="28"/>
    <cellStyle name="_0434BESZ_1 4 2" xfId="755"/>
    <cellStyle name="_0434BESZ_1 4 3" xfId="515"/>
    <cellStyle name="_0434BESZ_1 5" xfId="29"/>
    <cellStyle name="_0434BESZ_1 5 2" xfId="756"/>
    <cellStyle name="_0434BESZ_1 5 2 2" xfId="1372"/>
    <cellStyle name="_0434BESZ_1 5 3" xfId="1371"/>
    <cellStyle name="_0434BESZ_1 5 4" xfId="516"/>
    <cellStyle name="_0434BESZ_1 6" xfId="752"/>
    <cellStyle name="_0434BESZ_1 6 2" xfId="1373"/>
    <cellStyle name="_0434BESZ_1 7" xfId="512"/>
    <cellStyle name="_0434BESZ_1_TartalékKötvényLekötésekEgyebek2014" xfId="986"/>
    <cellStyle name="_0434BESZ_1_TartalékKötvényLekötésekEgyebek2014 2" xfId="1374"/>
    <cellStyle name="_0434BESZ_TartalékKötvényLekötésekEgyebek2014" xfId="987"/>
    <cellStyle name="_04FELBEV" xfId="30"/>
    <cellStyle name="_04FELBEV_1" xfId="31"/>
    <cellStyle name="_04FELBEV_1 2" xfId="32"/>
    <cellStyle name="_04FELBEV_1 2 2" xfId="758"/>
    <cellStyle name="_04FELBEV_1 2 3" xfId="518"/>
    <cellStyle name="_04FELBEV_1 3" xfId="33"/>
    <cellStyle name="_04FELBEV_1 3 2" xfId="759"/>
    <cellStyle name="_04FELBEV_1 3 2 2" xfId="1376"/>
    <cellStyle name="_04FELBEV_1 3 3" xfId="1375"/>
    <cellStyle name="_04FELBEV_1 3 4" xfId="519"/>
    <cellStyle name="_04FELBEV_1 4" xfId="34"/>
    <cellStyle name="_04FELBEV_1 4 2" xfId="760"/>
    <cellStyle name="_04FELBEV_1 4 3" xfId="520"/>
    <cellStyle name="_04FELBEV_1 5" xfId="35"/>
    <cellStyle name="_04FELBEV_1 5 2" xfId="761"/>
    <cellStyle name="_04FELBEV_1 5 2 2" xfId="1378"/>
    <cellStyle name="_04FELBEV_1 5 3" xfId="1377"/>
    <cellStyle name="_04FELBEV_1 5 4" xfId="521"/>
    <cellStyle name="_04FELBEV_1 6" xfId="757"/>
    <cellStyle name="_04FELBEV_1 6 2" xfId="1379"/>
    <cellStyle name="_04FELBEV_1 7" xfId="517"/>
    <cellStyle name="_04FELBEV_1_TartalékKötvényLekötésekEgyebek2014" xfId="988"/>
    <cellStyle name="_04FELBEV_1_TartalékKötvényLekötésekEgyebek2014 2" xfId="1380"/>
    <cellStyle name="_04FELBEV_2" xfId="36"/>
    <cellStyle name="_04FELBEV_2_PH KVI 2014 KV 2014 02 20 elfogadott TEST2" xfId="37"/>
    <cellStyle name="_04FELBEV_2_TartalékKötvényLekötésekEgyebek2014" xfId="989"/>
    <cellStyle name="_04FELBEV_TartalékKötvényLekötésekEgyebek2014" xfId="990"/>
    <cellStyle name="_05FELBE" xfId="38"/>
    <cellStyle name="_05FELBE_1" xfId="39"/>
    <cellStyle name="_05FELBE_1 2" xfId="40"/>
    <cellStyle name="_05FELBE_1 2 2" xfId="763"/>
    <cellStyle name="_05FELBE_1 2 3" xfId="523"/>
    <cellStyle name="_05FELBE_1 3" xfId="41"/>
    <cellStyle name="_05FELBE_1 3 2" xfId="764"/>
    <cellStyle name="_05FELBE_1 3 2 2" xfId="1382"/>
    <cellStyle name="_05FELBE_1 3 3" xfId="1381"/>
    <cellStyle name="_05FELBE_1 3 4" xfId="524"/>
    <cellStyle name="_05FELBE_1 4" xfId="42"/>
    <cellStyle name="_05FELBE_1 4 2" xfId="765"/>
    <cellStyle name="_05FELBE_1 4 3" xfId="525"/>
    <cellStyle name="_05FELBE_1 5" xfId="43"/>
    <cellStyle name="_05FELBE_1 5 2" xfId="766"/>
    <cellStyle name="_05FELBE_1 5 2 2" xfId="1384"/>
    <cellStyle name="_05FELBE_1 5 3" xfId="1383"/>
    <cellStyle name="_05FELBE_1 5 4" xfId="526"/>
    <cellStyle name="_05FELBE_1 6" xfId="762"/>
    <cellStyle name="_05FELBE_1 6 2" xfId="1385"/>
    <cellStyle name="_05FELBE_1 7" xfId="522"/>
    <cellStyle name="_05FELBE_1_TartalékKötvényLekötésekEgyebek2014" xfId="991"/>
    <cellStyle name="_05FELBE_1_TartalékKötvényLekötésekEgyebek2014 2" xfId="1386"/>
    <cellStyle name="_05FELBE_PH KVI 2014 KV 2014 02 20 elfogadott TEST2" xfId="44"/>
    <cellStyle name="_05FELBE_TartalékKötvényLekötésekEgyebek2014" xfId="992"/>
    <cellStyle name="_06FELBE" xfId="45"/>
    <cellStyle name="_06FELBE 2" xfId="46"/>
    <cellStyle name="_06FELBE 2 2" xfId="768"/>
    <cellStyle name="_06FELBE 2 3" xfId="528"/>
    <cellStyle name="_06FELBE 3" xfId="47"/>
    <cellStyle name="_06FELBE 3 2" xfId="769"/>
    <cellStyle name="_06FELBE 3 3" xfId="529"/>
    <cellStyle name="_06FELBE 4" xfId="767"/>
    <cellStyle name="_06FELBE 5" xfId="527"/>
    <cellStyle name="_06FELBE_1" xfId="48"/>
    <cellStyle name="_06FELBE_1_TartalékKötvényLekötésekEgyebek2014" xfId="993"/>
    <cellStyle name="_06FELBE_TartalékKötvényLekötésekEgyebek2014" xfId="994"/>
    <cellStyle name="_06FELBE_TartalékKötvényLekötésekEgyebek2014 2" xfId="1387"/>
    <cellStyle name="_06FELBEküld" xfId="49"/>
    <cellStyle name="_06FELBEküld_1" xfId="50"/>
    <cellStyle name="_06FELBEküld_1_TartalékKötvényLekötésekEgyebek2014" xfId="995"/>
    <cellStyle name="_06FELBEküld_PH KVI 2014 KV 2014 02 20 elfogadott TEST2" xfId="51"/>
    <cellStyle name="_06FELBEküld_TartalékKötvényLekötésekEgyebek2014" xfId="996"/>
    <cellStyle name="_07háromnegyedBesz" xfId="52"/>
    <cellStyle name="_07háromnegyedBesz 2" xfId="53"/>
    <cellStyle name="_07háromnegyedBesz 2 2" xfId="771"/>
    <cellStyle name="_07háromnegyedBesz 2 3" xfId="531"/>
    <cellStyle name="_07háromnegyedBesz 3" xfId="54"/>
    <cellStyle name="_07háromnegyedBesz 3 2" xfId="772"/>
    <cellStyle name="_07háromnegyedBesz 3 2 2" xfId="1389"/>
    <cellStyle name="_07háromnegyedBesz 3 3" xfId="1388"/>
    <cellStyle name="_07háromnegyedBesz 3 4" xfId="532"/>
    <cellStyle name="_07háromnegyedBesz 4" xfId="55"/>
    <cellStyle name="_07háromnegyedBesz 4 2" xfId="773"/>
    <cellStyle name="_07háromnegyedBesz 4 3" xfId="533"/>
    <cellStyle name="_07háromnegyedBesz 5" xfId="56"/>
    <cellStyle name="_07háromnegyedBesz 5 2" xfId="774"/>
    <cellStyle name="_07háromnegyedBesz 5 2 2" xfId="1391"/>
    <cellStyle name="_07háromnegyedBesz 5 3" xfId="1390"/>
    <cellStyle name="_07háromnegyedBesz 5 4" xfId="534"/>
    <cellStyle name="_07háromnegyedBesz 6" xfId="770"/>
    <cellStyle name="_07háromnegyedBesz 6 2" xfId="1392"/>
    <cellStyle name="_07háromnegyedBesz 7" xfId="530"/>
    <cellStyle name="_07háromnegyedBesz_1" xfId="57"/>
    <cellStyle name="_07háromnegyedBesz_1_TartalékKötvényLekötésekEgyebek2014" xfId="997"/>
    <cellStyle name="_07háromnegyedBesz_TartalékKötvényLekötésekEgyebek2014" xfId="998"/>
    <cellStyle name="_07háromnegyedBesz_TartalékKötvényLekötésekEgyebek2014 2" xfId="1393"/>
    <cellStyle name="_08FELBE" xfId="58"/>
    <cellStyle name="_08FELBE 2" xfId="59"/>
    <cellStyle name="_08FELBE 2 2" xfId="776"/>
    <cellStyle name="_08FELBE 2 3" xfId="536"/>
    <cellStyle name="_08FELBE 3" xfId="60"/>
    <cellStyle name="_08FELBE 3 2" xfId="777"/>
    <cellStyle name="_08FELBE 3 2 2" xfId="1395"/>
    <cellStyle name="_08FELBE 3 3" xfId="1394"/>
    <cellStyle name="_08FELBE 3 4" xfId="537"/>
    <cellStyle name="_08FELBE 4" xfId="61"/>
    <cellStyle name="_08FELBE 4 2" xfId="778"/>
    <cellStyle name="_08FELBE 4 3" xfId="538"/>
    <cellStyle name="_08FELBE 5" xfId="62"/>
    <cellStyle name="_08FELBE 5 2" xfId="779"/>
    <cellStyle name="_08FELBE 5 2 2" xfId="1397"/>
    <cellStyle name="_08FELBE 5 3" xfId="1396"/>
    <cellStyle name="_08FELBE 5 4" xfId="539"/>
    <cellStyle name="_08FELBE 6" xfId="775"/>
    <cellStyle name="_08FELBE 6 2" xfId="1398"/>
    <cellStyle name="_08FELBE 7" xfId="535"/>
    <cellStyle name="_08FELBE_1" xfId="63"/>
    <cellStyle name="_08FELBE_1_TartalékKötvényLekötésekEgyebek2014" xfId="999"/>
    <cellStyle name="_08FELBE_TartalékKötvényLekötésekEgyebek2014" xfId="1000"/>
    <cellStyle name="_08FELBE_TartalékKötvényLekötésekEgyebek2014 2" xfId="1399"/>
    <cellStyle name="_09FELBE" xfId="64"/>
    <cellStyle name="_09FELBE_1" xfId="65"/>
    <cellStyle name="_09FELBE_1 2" xfId="66"/>
    <cellStyle name="_09FELBE_1 2 2" xfId="781"/>
    <cellStyle name="_09FELBE_1 2 3" xfId="541"/>
    <cellStyle name="_09FELBE_1 3" xfId="67"/>
    <cellStyle name="_09FELBE_1 3 2" xfId="782"/>
    <cellStyle name="_09FELBE_1 3 3" xfId="542"/>
    <cellStyle name="_09FELBE_1 4" xfId="780"/>
    <cellStyle name="_09FELBE_1 5" xfId="540"/>
    <cellStyle name="_09FELBE_1_TartalékKötvényLekötésekEgyebek2014" xfId="1001"/>
    <cellStyle name="_09FELBE_1_TartalékKötvényLekötésekEgyebek2014 2" xfId="1400"/>
    <cellStyle name="_09FELBE_TartalékKötvényLekötésekEgyebek2014" xfId="1002"/>
    <cellStyle name="_09FELBEküld" xfId="68"/>
    <cellStyle name="_09FELBEküld 2" xfId="69"/>
    <cellStyle name="_09FELBEküld 2 2" xfId="784"/>
    <cellStyle name="_09FELBEküld 2 3" xfId="544"/>
    <cellStyle name="_09FELBEküld 3" xfId="70"/>
    <cellStyle name="_09FELBEküld 3 2" xfId="785"/>
    <cellStyle name="_09FELBEküld 3 3" xfId="545"/>
    <cellStyle name="_09FELBEküld 4" xfId="783"/>
    <cellStyle name="_09FELBEküld 5" xfId="543"/>
    <cellStyle name="_09FELBEküld_1" xfId="71"/>
    <cellStyle name="_09FELBEküld_1_TartalékKötvényLekötésekEgyebek2014" xfId="1003"/>
    <cellStyle name="_09FELBEküld_TartalékKötvényLekötésekEgyebek2014" xfId="1004"/>
    <cellStyle name="_09FELBEküld_TartalékKötvényLekötésekEgyebek2014 2" xfId="1401"/>
    <cellStyle name="_09FELBEotthoni" xfId="72"/>
    <cellStyle name="_09FELBEotthoni 2" xfId="73"/>
    <cellStyle name="_09FELBEotthoni 2 2" xfId="787"/>
    <cellStyle name="_09FELBEotthoni 2 3" xfId="547"/>
    <cellStyle name="_09FELBEotthoni 3" xfId="74"/>
    <cellStyle name="_09FELBEotthoni 3 2" xfId="788"/>
    <cellStyle name="_09FELBEotthoni 3 3" xfId="548"/>
    <cellStyle name="_09FELBEotthoni 4" xfId="786"/>
    <cellStyle name="_09FELBEotthoni 5" xfId="546"/>
    <cellStyle name="_09FELBEotthoni_1" xfId="75"/>
    <cellStyle name="_09FELBEotthoni_1_TartalékKötvényLekötésekEgyebek2014" xfId="1005"/>
    <cellStyle name="_09FELBEotthoni_2" xfId="76"/>
    <cellStyle name="_09FELBEotthoni_2_TartalékKötvényLekötésekEgyebek2014" xfId="1006"/>
    <cellStyle name="_09FELBEotthoni_TartalékKötvényLekötésekEgyebek2014" xfId="1007"/>
    <cellStyle name="_09FELBEotthoni_TartalékKötvényLekötésekEgyebek2014 2" xfId="1402"/>
    <cellStyle name="_09háromnegyedBESZ" xfId="77"/>
    <cellStyle name="_09háromnegyedBESZ_1" xfId="78"/>
    <cellStyle name="_09háromnegyedBESZ_1 2" xfId="79"/>
    <cellStyle name="_09háromnegyedBESZ_1 2 2" xfId="790"/>
    <cellStyle name="_09háromnegyedBESZ_1 2 3" xfId="550"/>
    <cellStyle name="_09háromnegyedBESZ_1 3" xfId="80"/>
    <cellStyle name="_09háromnegyedBESZ_1 3 2" xfId="791"/>
    <cellStyle name="_09háromnegyedBESZ_1 3 3" xfId="551"/>
    <cellStyle name="_09háromnegyedBESZ_1 4" xfId="789"/>
    <cellStyle name="_09háromnegyedBESZ_1 5" xfId="549"/>
    <cellStyle name="_09háromnegyedBESZ_1_TartalékKötvényLekötésekEgyebek2014" xfId="1008"/>
    <cellStyle name="_09háromnegyedBESZ_1_TartalékKötvényLekötésekEgyebek2014 2" xfId="1403"/>
    <cellStyle name="_09háromnegyedBESZ_TartalékKötvényLekötésekEgyebek2014" xfId="1009"/>
    <cellStyle name="_2006.évi első rendelet-módosítás" xfId="81"/>
    <cellStyle name="_2006.évi első rendelet-módosítás 2" xfId="82"/>
    <cellStyle name="_2006.évi első rendelet-módosítás 2 2" xfId="793"/>
    <cellStyle name="_2006.évi első rendelet-módosítás 2 3" xfId="553"/>
    <cellStyle name="_2006.évi első rendelet-módosítás 3" xfId="83"/>
    <cellStyle name="_2006.évi első rendelet-módosítás 3 2" xfId="794"/>
    <cellStyle name="_2006.évi első rendelet-módosítás 3 3" xfId="554"/>
    <cellStyle name="_2006.évi első rendelet-módosítás 4" xfId="792"/>
    <cellStyle name="_2006.évi első rendelet-módosítás 5" xfId="552"/>
    <cellStyle name="_2006.évi első rendelet-módosítás_1" xfId="84"/>
    <cellStyle name="_2006.évi első rendelet-módosítás_1_TartalékKötvényLekötésekEgyebek2014" xfId="1010"/>
    <cellStyle name="_2006.évi első rendelet-módosítás_2" xfId="85"/>
    <cellStyle name="_2006.évi első rendelet-módosítás_2_TartalékKötvényLekötésekEgyebek2014" xfId="1011"/>
    <cellStyle name="_2006.évi első rendelet-módosítás_3" xfId="86"/>
    <cellStyle name="_2006.évi első rendelet-módosítás_3_TartalékKötvényLekötésekEgyebek2014" xfId="1012"/>
    <cellStyle name="_2006.évi első rendelet-módosítás_4" xfId="87"/>
    <cellStyle name="_2006.évi első rendelet-módosítás_4_TartalékKötvényLekötésekEgyebek2014" xfId="1013"/>
    <cellStyle name="_2006.évi első rendelet-módosítás_TartalékKötvényLekötésekEgyebek2014" xfId="1014"/>
    <cellStyle name="_2006.évi első rendelet-módosítás_TartalékKötvényLekötésekEgyebek2014 2" xfId="1404"/>
    <cellStyle name="_2006.évi hatodik rendelet-módosítás" xfId="88"/>
    <cellStyle name="_2006.évi hatodik rendelet-módosítás_1" xfId="89"/>
    <cellStyle name="_2006.évi hatodik rendelet-módosítás_1_TartalékKötvényLekötésekEgyebek2014" xfId="1015"/>
    <cellStyle name="_2006.évi hatodik rendelet-módosítás_2" xfId="90"/>
    <cellStyle name="_2006.évi hatodik rendelet-módosítás_2_TartalékKötvényLekötésekEgyebek2014" xfId="1016"/>
    <cellStyle name="_2006.évi hatodik rendelet-módosítás_3" xfId="91"/>
    <cellStyle name="_2006.évi hatodik rendelet-módosítás_3_TartalékKötvényLekötésekEgyebek2014" xfId="1017"/>
    <cellStyle name="_2006.évi hatodik rendelet-módosítás_4" xfId="92"/>
    <cellStyle name="_2006.évi hatodik rendelet-módosítás_4 2" xfId="93"/>
    <cellStyle name="_2006.évi hatodik rendelet-módosítás_4 2 2" xfId="796"/>
    <cellStyle name="_2006.évi hatodik rendelet-módosítás_4 2 3" xfId="556"/>
    <cellStyle name="_2006.évi hatodik rendelet-módosítás_4 3" xfId="94"/>
    <cellStyle name="_2006.évi hatodik rendelet-módosítás_4 3 2" xfId="797"/>
    <cellStyle name="_2006.évi hatodik rendelet-módosítás_4 3 3" xfId="557"/>
    <cellStyle name="_2006.évi hatodik rendelet-módosítás_4 4" xfId="795"/>
    <cellStyle name="_2006.évi hatodik rendelet-módosítás_4 5" xfId="555"/>
    <cellStyle name="_2006.évi hatodik rendelet-módosítás_4_TartalékKötvényLekötésekEgyebek2014" xfId="1018"/>
    <cellStyle name="_2006.évi hatodik rendelet-módosítás_4_TartalékKötvényLekötésekEgyebek2014 2" xfId="1405"/>
    <cellStyle name="_2006.évi hatodik rendelet-módosítás_TartalékKötvényLekötésekEgyebek2014" xfId="1019"/>
    <cellStyle name="_2006.évi második rendelet-módosítás" xfId="95"/>
    <cellStyle name="_2006.évi második rendelet-módosítás_1" xfId="96"/>
    <cellStyle name="_2006.évi második rendelet-módosítás_1 2" xfId="97"/>
    <cellStyle name="_2006.évi második rendelet-módosítás_1 2 2" xfId="799"/>
    <cellStyle name="_2006.évi második rendelet-módosítás_1 2 3" xfId="559"/>
    <cellStyle name="_2006.évi második rendelet-módosítás_1 3" xfId="98"/>
    <cellStyle name="_2006.évi második rendelet-módosítás_1 3 2" xfId="800"/>
    <cellStyle name="_2006.évi második rendelet-módosítás_1 3 3" xfId="560"/>
    <cellStyle name="_2006.évi második rendelet-módosítás_1 4" xfId="798"/>
    <cellStyle name="_2006.évi második rendelet-módosítás_1 5" xfId="558"/>
    <cellStyle name="_2006.évi második rendelet-módosítás_1_TartalékKötvényLekötésekEgyebek2014" xfId="1020"/>
    <cellStyle name="_2006.évi második rendelet-módosítás_1_TartalékKötvényLekötésekEgyebek2014 2" xfId="1406"/>
    <cellStyle name="_2006.évi második rendelet-módosítás_2" xfId="99"/>
    <cellStyle name="_2006.évi második rendelet-módosítás_2_TartalékKötvényLekötésekEgyebek2014" xfId="1021"/>
    <cellStyle name="_2006.évi második rendelet-módosítás_3" xfId="100"/>
    <cellStyle name="_2006.évi második rendelet-módosítás_3_TartalékKötvényLekötésekEgyebek2014" xfId="1022"/>
    <cellStyle name="_2006.évi második rendelet-módosítás_TartalékKötvényLekötésekEgyebek2014" xfId="1023"/>
    <cellStyle name="_2006.évi ötödik rendelet-módosítás" xfId="101"/>
    <cellStyle name="_2006.évi ötödik rendelet-módosítás_1" xfId="102"/>
    <cellStyle name="_2006.évi ötödik rendelet-módosítás_1_TartalékKötvényLekötésekEgyebek2014" xfId="1024"/>
    <cellStyle name="_2006.évi ötödik rendelet-módosítás_2" xfId="103"/>
    <cellStyle name="_2006.évi ötödik rendelet-módosítás_2_TartalékKötvényLekötésekEgyebek2014" xfId="1025"/>
    <cellStyle name="_2006.évi ötödik rendelet-módosítás_3" xfId="104"/>
    <cellStyle name="_2006.évi ötödik rendelet-módosítás_3_TartalékKötvényLekötésekEgyebek2014" xfId="1026"/>
    <cellStyle name="_2006.évi ötödik rendelet-módosítás_TartalékKötvényLekötésekEgyebek2014" xfId="1027"/>
    <cellStyle name="_2006KVI0307" xfId="105"/>
    <cellStyle name="_2006KVI0307_PH KVI 2014 KV 2014 02 20 elfogadott TEST2" xfId="106"/>
    <cellStyle name="_2006KVI0307_TartalékKötvényLekötésekEgyebek2014" xfId="1028"/>
    <cellStyle name="_2006KVI0307alapokÚJ" xfId="107"/>
    <cellStyle name="_2006KVI0307alapokÚJ 2" xfId="1029"/>
    <cellStyle name="_2006KVI0307alapokÚJ_ÖNK FORRÁS JELENLEGI 2013 02 11" xfId="108"/>
    <cellStyle name="_2006KVI0307alapokÚJ_ÖNK FORRÁS JELENLEGI 2013 02 11_PH KVI 2014 KV 2014 02 20 elfogadott TEST2" xfId="109"/>
    <cellStyle name="_2006KVI0307alapokÚJ_TartalékKötvényLekötésekEgyebek2014" xfId="1030"/>
    <cellStyle name="_2007.évi második rendelet-módosítás" xfId="110"/>
    <cellStyle name="_2007.évi második rendelet-módosítás 2" xfId="111"/>
    <cellStyle name="_2007.évi második rendelet-módosítás 2 2" xfId="802"/>
    <cellStyle name="_2007.évi második rendelet-módosítás 2 3" xfId="562"/>
    <cellStyle name="_2007.évi második rendelet-módosítás 3" xfId="112"/>
    <cellStyle name="_2007.évi második rendelet-módosítás 3 2" xfId="803"/>
    <cellStyle name="_2007.évi második rendelet-módosítás 3 3" xfId="563"/>
    <cellStyle name="_2007.évi második rendelet-módosítás 4" xfId="801"/>
    <cellStyle name="_2007.évi második rendelet-módosítás 5" xfId="561"/>
    <cellStyle name="_2007.évi második rendelet-módosítás_1" xfId="113"/>
    <cellStyle name="_2007.évi második rendelet-módosítás_1_TartalékKötvényLekötésekEgyebek2014" xfId="1031"/>
    <cellStyle name="_2007.évi második rendelet-módosítás_2" xfId="114"/>
    <cellStyle name="_2007.évi második rendelet-módosítás_2_TartalékKötvényLekötésekEgyebek2014" xfId="1032"/>
    <cellStyle name="_2007.évi második rendelet-módosítás_3" xfId="115"/>
    <cellStyle name="_2007.évi második rendelet-módosítás_3_TartalékKötvényLekötésekEgyebek2014" xfId="1033"/>
    <cellStyle name="_2007.évi második rendelet-módosítás_TartalékKötvényLekötésekEgyebek2014" xfId="1034"/>
    <cellStyle name="_2007.évi második rendelet-módosítás_TartalékKötvényLekötésekEgyebek2014 2" xfId="1407"/>
    <cellStyle name="_2007.évi negyedik rendelet-módosítás" xfId="116"/>
    <cellStyle name="_2007.évi negyedik rendelet-módosítás 2" xfId="117"/>
    <cellStyle name="_2007.évi negyedik rendelet-módosítás 2 2" xfId="805"/>
    <cellStyle name="_2007.évi negyedik rendelet-módosítás 2 3" xfId="565"/>
    <cellStyle name="_2007.évi negyedik rendelet-módosítás 3" xfId="118"/>
    <cellStyle name="_2007.évi negyedik rendelet-módosítás 3 2" xfId="806"/>
    <cellStyle name="_2007.évi negyedik rendelet-módosítás 3 3" xfId="566"/>
    <cellStyle name="_2007.évi negyedik rendelet-módosítás 4" xfId="804"/>
    <cellStyle name="_2007.évi negyedik rendelet-módosítás 5" xfId="564"/>
    <cellStyle name="_2007.évi negyedik rendelet-módosítás_1" xfId="119"/>
    <cellStyle name="_2007.évi negyedik rendelet-módosítás_1_TartalékKötvényLekötésekEgyebek2014" xfId="1035"/>
    <cellStyle name="_2007.évi negyedik rendelet-módosítás_2" xfId="120"/>
    <cellStyle name="_2007.évi negyedik rendelet-módosítás_2_TartalékKötvényLekötésekEgyebek2014" xfId="1036"/>
    <cellStyle name="_2007.évi negyedik rendelet-módosítás_3" xfId="121"/>
    <cellStyle name="_2007.évi negyedik rendelet-módosítás_3_TartalékKötvényLekötésekEgyebek2014" xfId="1037"/>
    <cellStyle name="_2007.évi negyedik rendelet-módosítás_TartalékKötvényLekötésekEgyebek2014" xfId="1038"/>
    <cellStyle name="_2007.évi negyedik rendelet-módosítás_TartalékKötvényLekötésekEgyebek2014 2" xfId="1408"/>
    <cellStyle name="_2007.évi ötödik rendelet-módosítás" xfId="122"/>
    <cellStyle name="_2007.évi ötödik rendelet-módosítás_1" xfId="123"/>
    <cellStyle name="_2007.évi ötödik rendelet-módosítás_1_TartalékKötvényLekötésekEgyebek2014" xfId="1039"/>
    <cellStyle name="_2007.évi ötödik rendelet-módosítás_2" xfId="124"/>
    <cellStyle name="_2007.évi ötödik rendelet-módosítás_2 2" xfId="125"/>
    <cellStyle name="_2007.évi ötödik rendelet-módosítás_2 2 2" xfId="808"/>
    <cellStyle name="_2007.évi ötödik rendelet-módosítás_2 2 3" xfId="568"/>
    <cellStyle name="_2007.évi ötödik rendelet-módosítás_2 3" xfId="126"/>
    <cellStyle name="_2007.évi ötödik rendelet-módosítás_2 3 2" xfId="809"/>
    <cellStyle name="_2007.évi ötödik rendelet-módosítás_2 3 3" xfId="569"/>
    <cellStyle name="_2007.évi ötödik rendelet-módosítás_2 4" xfId="807"/>
    <cellStyle name="_2007.évi ötödik rendelet-módosítás_2 5" xfId="567"/>
    <cellStyle name="_2007.évi ötödik rendelet-módosítás_2_TartalékKötvényLekötésekEgyebek2014" xfId="1040"/>
    <cellStyle name="_2007.évi ötödik rendelet-módosítás_2_TartalékKötvényLekötésekEgyebek2014 2" xfId="1409"/>
    <cellStyle name="_2007.évi ötödik rendelet-módosítás_3" xfId="127"/>
    <cellStyle name="_2007.évi ötödik rendelet-módosítás_3_TartalékKötvényLekötésekEgyebek2014" xfId="1041"/>
    <cellStyle name="_2007.évi ötödik rendelet-módosítás_TartalékKötvényLekötésekEgyebek2014" xfId="1042"/>
    <cellStyle name="_2007KVI2" xfId="128"/>
    <cellStyle name="_2007KVI2_TartalékKötvényLekötésekEgyebek2014" xfId="1043"/>
    <cellStyle name="_2007KVIvégleges20070306alapok" xfId="129"/>
    <cellStyle name="_2007KVIvégleges20070306alapok_ÖNK FORRÁS JELENLEGI 2013 02 11" xfId="130"/>
    <cellStyle name="_2007KVIvégleges20070306alapok_ÖNK FORRÁS JELENLEGI 2013 02 11_PH KVI 2014 KV 2014 02 20 elfogadott TEST2" xfId="131"/>
    <cellStyle name="_2007KVIvégleges20070306alapok_TartalékKötvényLekötésekEgyebek2014" xfId="1044"/>
    <cellStyle name="_2008.évi első rendelet-módosítás" xfId="132"/>
    <cellStyle name="_2008.évi első rendelet-módosítás_1" xfId="133"/>
    <cellStyle name="_2008.évi első rendelet-módosítás_1_TartalékKötvényLekötésekEgyebek2014" xfId="1045"/>
    <cellStyle name="_2008.évi első rendelet-módosítás_2" xfId="134"/>
    <cellStyle name="_2008.évi első rendelet-módosítás_2 2" xfId="135"/>
    <cellStyle name="_2008.évi első rendelet-módosítás_2 2 2" xfId="811"/>
    <cellStyle name="_2008.évi első rendelet-módosítás_2 2 3" xfId="571"/>
    <cellStyle name="_2008.évi első rendelet-módosítás_2 3" xfId="136"/>
    <cellStyle name="_2008.évi első rendelet-módosítás_2 3 2" xfId="812"/>
    <cellStyle name="_2008.évi első rendelet-módosítás_2 3 3" xfId="572"/>
    <cellStyle name="_2008.évi első rendelet-módosítás_2 4" xfId="810"/>
    <cellStyle name="_2008.évi első rendelet-módosítás_2 5" xfId="570"/>
    <cellStyle name="_2008.évi első rendelet-módosítás_2_TartalékKötvényLekötésekEgyebek2014" xfId="1046"/>
    <cellStyle name="_2008.évi első rendelet-módosítás_2_TartalékKötvényLekötésekEgyebek2014 2" xfId="1410"/>
    <cellStyle name="_2008.évi első rendelet-módosítás_3" xfId="137"/>
    <cellStyle name="_2008.évi első rendelet-módosítás_3_TartalékKötvényLekötésekEgyebek2014" xfId="1047"/>
    <cellStyle name="_2008.évi első rendelet-módosítás_TartalékKötvényLekötésekEgyebek2014" xfId="1048"/>
    <cellStyle name="_2008.évi első rendelet-módosításküld" xfId="138"/>
    <cellStyle name="_2008.évi első rendelet-módosításküld_1" xfId="139"/>
    <cellStyle name="_2008.évi első rendelet-módosításküld_1_TartalékKötvényLekötésekEgyebek2014" xfId="1049"/>
    <cellStyle name="_2008.évi első rendelet-módosításküld_2" xfId="140"/>
    <cellStyle name="_2008.évi első rendelet-módosításküld_2 2" xfId="141"/>
    <cellStyle name="_2008.évi első rendelet-módosításküld_2 2 2" xfId="814"/>
    <cellStyle name="_2008.évi első rendelet-módosításküld_2 2 3" xfId="574"/>
    <cellStyle name="_2008.évi első rendelet-módosításküld_2 3" xfId="142"/>
    <cellStyle name="_2008.évi első rendelet-módosításküld_2 3 2" xfId="815"/>
    <cellStyle name="_2008.évi első rendelet-módosításküld_2 3 3" xfId="575"/>
    <cellStyle name="_2008.évi első rendelet-módosításküld_2 4" xfId="813"/>
    <cellStyle name="_2008.évi első rendelet-módosításküld_2 5" xfId="573"/>
    <cellStyle name="_2008.évi első rendelet-módosításküld_2_TartalékKötvényLekötésekEgyebek2014" xfId="1050"/>
    <cellStyle name="_2008.évi első rendelet-módosításküld_2_TartalékKötvényLekötésekEgyebek2014 2" xfId="1411"/>
    <cellStyle name="_2008.évi első rendelet-módosításküld_3" xfId="143"/>
    <cellStyle name="_2008.évi első rendelet-módosításküld_3_TartalékKötvényLekötésekEgyebek2014" xfId="1051"/>
    <cellStyle name="_2008.évi első rendelet-módosításküld_TartalékKötvényLekötésekEgyebek2014" xfId="1052"/>
    <cellStyle name="_2008.évi harmadik rendelet-módosítás intézményi" xfId="144"/>
    <cellStyle name="_2008.évi harmadik rendelet-módosítás intézményi_1" xfId="145"/>
    <cellStyle name="_2008.évi harmadik rendelet-módosítás intézményi_1 2" xfId="146"/>
    <cellStyle name="_2008.évi harmadik rendelet-módosítás intézményi_1 2 2" xfId="817"/>
    <cellStyle name="_2008.évi harmadik rendelet-módosítás intézményi_1 2 3" xfId="577"/>
    <cellStyle name="_2008.évi harmadik rendelet-módosítás intézményi_1 3" xfId="147"/>
    <cellStyle name="_2008.évi harmadik rendelet-módosítás intézményi_1 3 2" xfId="818"/>
    <cellStyle name="_2008.évi harmadik rendelet-módosítás intézményi_1 3 3" xfId="578"/>
    <cellStyle name="_2008.évi harmadik rendelet-módosítás intézményi_1 4" xfId="816"/>
    <cellStyle name="_2008.évi harmadik rendelet-módosítás intézményi_1 5" xfId="576"/>
    <cellStyle name="_2008.évi harmadik rendelet-módosítás intézményi_1_TartalékKötvényLekötésekEgyebek2014" xfId="1053"/>
    <cellStyle name="_2008.évi harmadik rendelet-módosítás intézményi_1_TartalékKötvényLekötésekEgyebek2014 2" xfId="1412"/>
    <cellStyle name="_2008.évi harmadik rendelet-módosítás intézményi_2" xfId="148"/>
    <cellStyle name="_2008.évi harmadik rendelet-módosítás intézményi_2_TartalékKötvényLekötésekEgyebek2014" xfId="1054"/>
    <cellStyle name="_2008.évi harmadik rendelet-módosítás intézményi_3" xfId="149"/>
    <cellStyle name="_2008.évi harmadik rendelet-módosítás intézményi_3_TartalékKötvényLekötésekEgyebek2014" xfId="1055"/>
    <cellStyle name="_2008.évi harmadik rendelet-módosítás intézményi_4" xfId="150"/>
    <cellStyle name="_2008.évi harmadik rendelet-módosítás intézményi_4_TartalékKötvényLekötésekEgyebek2014" xfId="1056"/>
    <cellStyle name="_2008.évi harmadik rendelet-módosítás intézményi_TartalékKötvényLekötésekEgyebek2014" xfId="1057"/>
    <cellStyle name="_2008.évi második rendelet-módosítás" xfId="151"/>
    <cellStyle name="_2008.évi második rendelet-módosítás_1" xfId="152"/>
    <cellStyle name="_2008.évi második rendelet-módosítás_1_2008beszküldvégleges" xfId="1058"/>
    <cellStyle name="_2008.évi második rendelet-módosítás_1_2008beszküldvégleges_TartalékKötvényLekötésekEgyebek2014" xfId="1059"/>
    <cellStyle name="_2008.évi második rendelet-módosítás_1_2009besz" xfId="153"/>
    <cellStyle name="_2008.évi második rendelet-módosítás_1_2009besz_TartalékKötvényLekötésekEgyebek2014" xfId="1060"/>
    <cellStyle name="_2008.évi második rendelet-módosítás_1_2010besz" xfId="1061"/>
    <cellStyle name="_2008.évi második rendelet-módosítás_1_2010besz_TartalékKötvényLekötésekEgyebek2014" xfId="1062"/>
    <cellStyle name="_2008.évi második rendelet-módosítás_1_2010FELBEküld" xfId="154"/>
    <cellStyle name="_2008.évi második rendelet-módosítás_1_2010FELBEküld_TartalékKötvényLekötésekEgyebek2014" xfId="1063"/>
    <cellStyle name="_2008.évi második rendelet-módosítás_1_2011. évi második rendelet-módosítás" xfId="155"/>
    <cellStyle name="_2008.évi második rendelet-módosítás_1_2011. évi második rendelet-módosítás_TartalékKötvényLekötésekEgyebek2014" xfId="1064"/>
    <cellStyle name="_2008.évi második rendelet-módosítás_1_2011besz" xfId="1065"/>
    <cellStyle name="_2008.évi második rendelet-módosítás_1_2011besz_TartalékKötvényLekötésekEgyebek2014" xfId="1066"/>
    <cellStyle name="_2008.évi második rendelet-módosítás_1_2012KVI változat 20120223" xfId="1067"/>
    <cellStyle name="_2008.évi második rendelet-módosítás_1_2012KVI változat 20120223_TartalékKötvényLekötésekEgyebek2014" xfId="1068"/>
    <cellStyle name="_2008.évi második rendelet-módosítás_1_2012KVI változat 3" xfId="1069"/>
    <cellStyle name="_2008.évi második rendelet-módosítás_1_2012KVI változat 3_TartalékKötvényLekötésekEgyebek2014" xfId="1070"/>
    <cellStyle name="_2008.évi második rendelet-módosítás_1_8. melléklet tartalékok" xfId="1071"/>
    <cellStyle name="_2008.évi második rendelet-módosítás_1_8. melléklet tartalékok_TartalékKötvényLekötésekEgyebek2014" xfId="1072"/>
    <cellStyle name="_2008.évi második rendelet-módosítás_1_adósságszolgálat 2013 05 06" xfId="1073"/>
    <cellStyle name="_2008.évi második rendelet-módosítás_1_adósságszolgálat 2013 05 06_TartalékKötvényLekötésekEgyebek2014" xfId="1074"/>
    <cellStyle name="_2008.évi második rendelet-módosítás_1_adósságszolgálat alakulása" xfId="1075"/>
    <cellStyle name="_2008.évi második rendelet-módosítás_1_adósságszolgálatlegújabb 2013 01 09" xfId="1076"/>
    <cellStyle name="_2008.évi második rendelet-módosítás_1_adósságszolgálatlegújabb 2013 01 09_TartalékKötvényLekötésekEgyebek2014" xfId="1077"/>
    <cellStyle name="_2008.évi második rendelet-módosítás_1_futamidős törlesztés alakulása" xfId="156"/>
    <cellStyle name="_2008.évi második rendelet-módosítás_1_futamidős törlesztés alakulása_TartalékKötvényLekötésekEgyebek2014" xfId="1078"/>
    <cellStyle name="_2008.évi második rendelet-módosítás_1_kötvénylekötés és kamatbevétel" xfId="157"/>
    <cellStyle name="_2008.évi második rendelet-módosítás_1_kötvénylekötés és kamatbevétel_TartalékKötvényLekötésekEgyebek2014" xfId="1079"/>
    <cellStyle name="_2008.évi második rendelet-módosítás_1_TaralékKötvényLekötésEgyebek2011" xfId="158"/>
    <cellStyle name="_2008.évi második rendelet-módosítás_1_TaralékKötvényLekötésEgyebek2011_TartalékKötvényLekötésekEgyebek2014" xfId="1080"/>
    <cellStyle name="_2008.évi második rendelet-módosítás_1_TartalékKötvényLekötésEgyebek2011" xfId="159"/>
    <cellStyle name="_2008.évi második rendelet-módosítás_1_TartalékKötvényLekötésEgyebek2011_TartalékKötvényLekötésekEgyebek2014" xfId="1081"/>
    <cellStyle name="_2008.évi második rendelet-módosítás_1_TartalékKötvényLekötésekEgyebek2011" xfId="160"/>
    <cellStyle name="_2008.évi második rendelet-módosítás_1_TartalékKötvényLekötésekEgyebek2011_TartalékKötvényLekötésekEgyebek2014" xfId="1082"/>
    <cellStyle name="_2008.évi második rendelet-módosítás_1_TartalékKötvényLekötésekEgyebek2012" xfId="161"/>
    <cellStyle name="_2008.évi második rendelet-módosítás_1_TartalékKötvényLekötésekEgyebek2012_TartalékKötvényLekötésekEgyebek2014" xfId="1083"/>
    <cellStyle name="_2008.évi második rendelet-módosítás_1_TartalékKötvényLekötésekEgyebek2013 év végi rendezés" xfId="1084"/>
    <cellStyle name="_2008.évi második rendelet-módosítás_1_TartalékKötvényLekötésekEgyebek2014" xfId="1085"/>
    <cellStyle name="_2008.évi második rendelet-módosítás_2" xfId="162"/>
    <cellStyle name="_2008.évi második rendelet-módosítás_2 2" xfId="163"/>
    <cellStyle name="_2008.évi második rendelet-módosítás_2 2 2" xfId="820"/>
    <cellStyle name="_2008.évi második rendelet-módosítás_2 2 3" xfId="580"/>
    <cellStyle name="_2008.évi második rendelet-módosítás_2 3" xfId="164"/>
    <cellStyle name="_2008.évi második rendelet-módosítás_2 3 2" xfId="821"/>
    <cellStyle name="_2008.évi második rendelet-módosítás_2 3 3" xfId="581"/>
    <cellStyle name="_2008.évi második rendelet-módosítás_2 4" xfId="819"/>
    <cellStyle name="_2008.évi második rendelet-módosítás_2 5" xfId="579"/>
    <cellStyle name="_2008.évi második rendelet-módosítás_2_2008beszküldvégleges" xfId="1086"/>
    <cellStyle name="_2008.évi második rendelet-módosítás_2_2008beszküldvégleges 2" xfId="1413"/>
    <cellStyle name="_2008.évi második rendelet-módosítás_2_2008beszküldvégleges_TartalékKötvényLekötésekEgyebek2014" xfId="1087"/>
    <cellStyle name="_2008.évi második rendelet-módosítás_2_2008beszküldvégleges_TartalékKötvényLekötésekEgyebek2014 2" xfId="1414"/>
    <cellStyle name="_2008.évi második rendelet-módosítás_2_2009besz" xfId="165"/>
    <cellStyle name="_2008.évi második rendelet-módosítás_2_2009besz 2" xfId="166"/>
    <cellStyle name="_2008.évi második rendelet-módosítás_2_2009besz 2 2" xfId="823"/>
    <cellStyle name="_2008.évi második rendelet-módosítás_2_2009besz 2 3" xfId="583"/>
    <cellStyle name="_2008.évi második rendelet-módosítás_2_2009besz 3" xfId="167"/>
    <cellStyle name="_2008.évi második rendelet-módosítás_2_2009besz 3 2" xfId="824"/>
    <cellStyle name="_2008.évi második rendelet-módosítás_2_2009besz 3 3" xfId="584"/>
    <cellStyle name="_2008.évi második rendelet-módosítás_2_2009besz 4" xfId="822"/>
    <cellStyle name="_2008.évi második rendelet-módosítás_2_2009besz 5" xfId="582"/>
    <cellStyle name="_2008.évi második rendelet-módosítás_2_2009besz_TartalékKötvényLekötésekEgyebek2014" xfId="1088"/>
    <cellStyle name="_2008.évi második rendelet-módosítás_2_2009besz_TartalékKötvényLekötésekEgyebek2014 2" xfId="1415"/>
    <cellStyle name="_2008.évi második rendelet-módosítás_2_2010besz" xfId="1089"/>
    <cellStyle name="_2008.évi második rendelet-módosítás_2_2010besz 2" xfId="1416"/>
    <cellStyle name="_2008.évi második rendelet-módosítás_2_2010besz_TartalékKötvényLekötésekEgyebek2014" xfId="1090"/>
    <cellStyle name="_2008.évi második rendelet-módosítás_2_2010besz_TartalékKötvényLekötésekEgyebek2014 2" xfId="1417"/>
    <cellStyle name="_2008.évi második rendelet-módosítás_2_2010FELBEküld" xfId="168"/>
    <cellStyle name="_2008.évi második rendelet-módosítás_2_2010FELBEküld 2" xfId="169"/>
    <cellStyle name="_2008.évi második rendelet-módosítás_2_2010FELBEküld 2 2" xfId="826"/>
    <cellStyle name="_2008.évi második rendelet-módosítás_2_2010FELBEküld 2 3" xfId="586"/>
    <cellStyle name="_2008.évi második rendelet-módosítás_2_2010FELBEküld 3" xfId="170"/>
    <cellStyle name="_2008.évi második rendelet-módosítás_2_2010FELBEküld 3 2" xfId="827"/>
    <cellStyle name="_2008.évi második rendelet-módosítás_2_2010FELBEküld 3 3" xfId="587"/>
    <cellStyle name="_2008.évi második rendelet-módosítás_2_2010FELBEküld 4" xfId="825"/>
    <cellStyle name="_2008.évi második rendelet-módosítás_2_2010FELBEküld 5" xfId="585"/>
    <cellStyle name="_2008.évi második rendelet-módosítás_2_2010FELBEküld_TartalékKötvényLekötésekEgyebek2014" xfId="1091"/>
    <cellStyle name="_2008.évi második rendelet-módosítás_2_2010FELBEküld_TartalékKötvényLekötésekEgyebek2014 2" xfId="1418"/>
    <cellStyle name="_2008.évi második rendelet-módosítás_2_2011. évi második rendelet-módosítás" xfId="171"/>
    <cellStyle name="_2008.évi második rendelet-módosítás_2_2011. évi második rendelet-módosítás 2" xfId="172"/>
    <cellStyle name="_2008.évi második rendelet-módosítás_2_2011. évi második rendelet-módosítás 2 2" xfId="829"/>
    <cellStyle name="_2008.évi második rendelet-módosítás_2_2011. évi második rendelet-módosítás 2 3" xfId="589"/>
    <cellStyle name="_2008.évi második rendelet-módosítás_2_2011. évi második rendelet-módosítás 3" xfId="173"/>
    <cellStyle name="_2008.évi második rendelet-módosítás_2_2011. évi második rendelet-módosítás 3 2" xfId="830"/>
    <cellStyle name="_2008.évi második rendelet-módosítás_2_2011. évi második rendelet-módosítás 3 3" xfId="590"/>
    <cellStyle name="_2008.évi második rendelet-módosítás_2_2011. évi második rendelet-módosítás 4" xfId="828"/>
    <cellStyle name="_2008.évi második rendelet-módosítás_2_2011. évi második rendelet-módosítás 5" xfId="588"/>
    <cellStyle name="_2008.évi második rendelet-módosítás_2_2011. évi második rendelet-módosítás_TartalékKötvényLekötésekEgyebek2014" xfId="1092"/>
    <cellStyle name="_2008.évi második rendelet-módosítás_2_2011. évi második rendelet-módosítás_TartalékKötvényLekötésekEgyebek2014 2" xfId="1419"/>
    <cellStyle name="_2008.évi második rendelet-módosítás_2_2011besz" xfId="1093"/>
    <cellStyle name="_2008.évi második rendelet-módosítás_2_2011besz 2" xfId="1420"/>
    <cellStyle name="_2008.évi második rendelet-módosítás_2_2011besz_TartalékKötvényLekötésekEgyebek2014" xfId="1094"/>
    <cellStyle name="_2008.évi második rendelet-módosítás_2_2011besz_TartalékKötvényLekötésekEgyebek2014 2" xfId="1421"/>
    <cellStyle name="_2008.évi második rendelet-módosítás_2_2012KVI változat 20120223" xfId="1095"/>
    <cellStyle name="_2008.évi második rendelet-módosítás_2_2012KVI változat 20120223 2" xfId="1422"/>
    <cellStyle name="_2008.évi második rendelet-módosítás_2_2012KVI változat 20120223_TartalékKötvényLekötésekEgyebek2014" xfId="1096"/>
    <cellStyle name="_2008.évi második rendelet-módosítás_2_2012KVI változat 20120223_TartalékKötvényLekötésekEgyebek2014 2" xfId="1423"/>
    <cellStyle name="_2008.évi második rendelet-módosítás_2_2012KVI változat 3" xfId="1097"/>
    <cellStyle name="_2008.évi második rendelet-módosítás_2_2012KVI változat 3 2" xfId="1424"/>
    <cellStyle name="_2008.évi második rendelet-módosítás_2_2012KVI változat 3_TartalékKötvényLekötésekEgyebek2014" xfId="1098"/>
    <cellStyle name="_2008.évi második rendelet-módosítás_2_2012KVI változat 3_TartalékKötvényLekötésekEgyebek2014 2" xfId="1425"/>
    <cellStyle name="_2008.évi második rendelet-módosítás_2_8. melléklet tartalékok" xfId="1099"/>
    <cellStyle name="_2008.évi második rendelet-módosítás_2_8. melléklet tartalékok_TartalékKötvényLekötésekEgyebek2014" xfId="1100"/>
    <cellStyle name="_2008.évi második rendelet-módosítás_2_adósságszolgálat 2013 05 06" xfId="1101"/>
    <cellStyle name="_2008.évi második rendelet-módosítás_2_adósságszolgálat 2013 05 06 2" xfId="1426"/>
    <cellStyle name="_2008.évi második rendelet-módosítás_2_adósságszolgálat 2013 05 06_TartalékKötvényLekötésekEgyebek2014" xfId="1102"/>
    <cellStyle name="_2008.évi második rendelet-módosítás_2_adósságszolgálat 2013 05 06_TartalékKötvényLekötésekEgyebek2014 2" xfId="1427"/>
    <cellStyle name="_2008.évi második rendelet-módosítás_2_adósságszolgálat alakulása" xfId="1103"/>
    <cellStyle name="_2008.évi második rendelet-módosítás_2_adósságszolgálatlegújabb 2013 01 09" xfId="1104"/>
    <cellStyle name="_2008.évi második rendelet-módosítás_2_adósságszolgálatlegújabb 2013 01 09_TartalékKötvényLekötésekEgyebek2014" xfId="1105"/>
    <cellStyle name="_2008.évi második rendelet-módosítás_2_futamidős törlesztés alakulása" xfId="174"/>
    <cellStyle name="_2008.évi második rendelet-módosítás_2_futamidős törlesztés alakulása_TartalékKötvényLekötésekEgyebek2014" xfId="1106"/>
    <cellStyle name="_2008.évi második rendelet-módosítás_2_kötvénylekötés és kamatbevétel" xfId="175"/>
    <cellStyle name="_2008.évi második rendelet-módosítás_2_kötvénylekötés és kamatbevétel_TartalékKötvényLekötésekEgyebek2014" xfId="1107"/>
    <cellStyle name="_2008.évi második rendelet-módosítás_2_TaralékKötvényLekötésEgyebek2011" xfId="176"/>
    <cellStyle name="_2008.évi második rendelet-módosítás_2_TaralékKötvényLekötésEgyebek2011_TartalékKötvényLekötésekEgyebek2014" xfId="1108"/>
    <cellStyle name="_2008.évi második rendelet-módosítás_2_TartalékKötvényLekötésEgyebek2011" xfId="177"/>
    <cellStyle name="_2008.évi második rendelet-módosítás_2_TartalékKötvényLekötésEgyebek2011_TartalékKötvényLekötésekEgyebek2014" xfId="1109"/>
    <cellStyle name="_2008.évi második rendelet-módosítás_2_TartalékKötvényLekötésekEgyebek2011" xfId="178"/>
    <cellStyle name="_2008.évi második rendelet-módosítás_2_TartalékKötvényLekötésekEgyebek2011_TartalékKötvényLekötésekEgyebek2014" xfId="1110"/>
    <cellStyle name="_2008.évi második rendelet-módosítás_2_TartalékKötvényLekötésekEgyebek2012" xfId="179"/>
    <cellStyle name="_2008.évi második rendelet-módosítás_2_TartalékKötvényLekötésekEgyebek2012_TartalékKötvényLekötésekEgyebek2014" xfId="1111"/>
    <cellStyle name="_2008.évi második rendelet-módosítás_2_TartalékKötvényLekötésekEgyebek2013 év végi rendezés" xfId="1112"/>
    <cellStyle name="_2008.évi második rendelet-módosítás_2_TartalékKötvényLekötésekEgyebek2014" xfId="1113"/>
    <cellStyle name="_2008.évi második rendelet-módosítás_2008beszküldvégleges" xfId="1114"/>
    <cellStyle name="_2008.évi második rendelet-módosítás_2008beszküldvégleges_TartalékKötvényLekötésekEgyebek2014" xfId="1115"/>
    <cellStyle name="_2008.évi második rendelet-módosítás_2009besz" xfId="180"/>
    <cellStyle name="_2008.évi második rendelet-módosítás_2009besz_TartalékKötvényLekötésekEgyebek2014" xfId="1116"/>
    <cellStyle name="_2008.évi második rendelet-módosítás_2010besz" xfId="1117"/>
    <cellStyle name="_2008.évi második rendelet-módosítás_2010besz_TartalékKötvényLekötésekEgyebek2014" xfId="1118"/>
    <cellStyle name="_2008.évi második rendelet-módosítás_2010FELBEküld" xfId="181"/>
    <cellStyle name="_2008.évi második rendelet-módosítás_2010FELBEküld_TartalékKötvényLekötésekEgyebek2014" xfId="1119"/>
    <cellStyle name="_2008.évi második rendelet-módosítás_2011. évi második rendelet-módosítás" xfId="182"/>
    <cellStyle name="_2008.évi második rendelet-módosítás_2011. évi második rendelet-módosítás_TartalékKötvényLekötésekEgyebek2014" xfId="1120"/>
    <cellStyle name="_2008.évi második rendelet-módosítás_2011besz" xfId="1121"/>
    <cellStyle name="_2008.évi második rendelet-módosítás_2011besz_TartalékKötvényLekötésekEgyebek2014" xfId="1122"/>
    <cellStyle name="_2008.évi második rendelet-módosítás_2012KVI változat 20120223" xfId="1123"/>
    <cellStyle name="_2008.évi második rendelet-módosítás_2012KVI változat 20120223_TartalékKötvényLekötésekEgyebek2014" xfId="1124"/>
    <cellStyle name="_2008.évi második rendelet-módosítás_2012KVI változat 3" xfId="1125"/>
    <cellStyle name="_2008.évi második rendelet-módosítás_2012KVI változat 3_TartalékKötvényLekötésekEgyebek2014" xfId="1126"/>
    <cellStyle name="_2008.évi második rendelet-módosítás_3" xfId="183"/>
    <cellStyle name="_2008.évi második rendelet-módosítás_3_2008beszküldvégleges" xfId="1127"/>
    <cellStyle name="_2008.évi második rendelet-módosítás_3_2008beszküldvégleges_TartalékKötvényLekötésekEgyebek2014" xfId="1128"/>
    <cellStyle name="_2008.évi második rendelet-módosítás_3_2009besz" xfId="184"/>
    <cellStyle name="_2008.évi második rendelet-módosítás_3_2009besz_TartalékKötvényLekötésekEgyebek2014" xfId="1129"/>
    <cellStyle name="_2008.évi második rendelet-módosítás_3_2010besz" xfId="1130"/>
    <cellStyle name="_2008.évi második rendelet-módosítás_3_2010besz_TartalékKötvényLekötésekEgyebek2014" xfId="1131"/>
    <cellStyle name="_2008.évi második rendelet-módosítás_3_2010FELBEküld" xfId="185"/>
    <cellStyle name="_2008.évi második rendelet-módosítás_3_2010FELBEküld_TartalékKötvényLekötésekEgyebek2014" xfId="1132"/>
    <cellStyle name="_2008.évi második rendelet-módosítás_3_2011. évi második rendelet-módosítás" xfId="186"/>
    <cellStyle name="_2008.évi második rendelet-módosítás_3_2011. évi második rendelet-módosítás_TartalékKötvényLekötésekEgyebek2014" xfId="1133"/>
    <cellStyle name="_2008.évi második rendelet-módosítás_3_2011besz" xfId="1134"/>
    <cellStyle name="_2008.évi második rendelet-módosítás_3_2011besz_TartalékKötvényLekötésekEgyebek2014" xfId="1135"/>
    <cellStyle name="_2008.évi második rendelet-módosítás_3_2012KVI változat 20120223" xfId="1136"/>
    <cellStyle name="_2008.évi második rendelet-módosítás_3_2012KVI változat 20120223_TartalékKötvényLekötésekEgyebek2014" xfId="1137"/>
    <cellStyle name="_2008.évi második rendelet-módosítás_3_2012KVI változat 3" xfId="1138"/>
    <cellStyle name="_2008.évi második rendelet-módosítás_3_2012KVI változat 3_TartalékKötvényLekötésekEgyebek2014" xfId="1139"/>
    <cellStyle name="_2008.évi második rendelet-módosítás_3_8. melléklet tartalékok" xfId="1140"/>
    <cellStyle name="_2008.évi második rendelet-módosítás_3_8. melléklet tartalékok_TartalékKötvényLekötésekEgyebek2014" xfId="1141"/>
    <cellStyle name="_2008.évi második rendelet-módosítás_3_adósságszolgálat 2013 05 06" xfId="1142"/>
    <cellStyle name="_2008.évi második rendelet-módosítás_3_adósságszolgálat 2013 05 06_TartalékKötvényLekötésekEgyebek2014" xfId="1143"/>
    <cellStyle name="_2008.évi második rendelet-módosítás_3_adósságszolgálat alakulása" xfId="1144"/>
    <cellStyle name="_2008.évi második rendelet-módosítás_3_adósságszolgálatlegújabb 2013 01 09" xfId="1145"/>
    <cellStyle name="_2008.évi második rendelet-módosítás_3_adósságszolgálatlegújabb 2013 01 09_TartalékKötvényLekötésekEgyebek2014" xfId="1146"/>
    <cellStyle name="_2008.évi második rendelet-módosítás_3_futamidős törlesztés alakulása" xfId="187"/>
    <cellStyle name="_2008.évi második rendelet-módosítás_3_futamidős törlesztés alakulása_TartalékKötvényLekötésekEgyebek2014" xfId="1147"/>
    <cellStyle name="_2008.évi második rendelet-módosítás_3_kötvénylekötés és kamatbevétel" xfId="188"/>
    <cellStyle name="_2008.évi második rendelet-módosítás_3_kötvénylekötés és kamatbevétel_TartalékKötvényLekötésekEgyebek2014" xfId="1148"/>
    <cellStyle name="_2008.évi második rendelet-módosítás_3_TaralékKötvényLekötésEgyebek2011" xfId="189"/>
    <cellStyle name="_2008.évi második rendelet-módosítás_3_TaralékKötvényLekötésEgyebek2011_TartalékKötvényLekötésekEgyebek2014" xfId="1149"/>
    <cellStyle name="_2008.évi második rendelet-módosítás_3_TartalékKötvényLekötésEgyebek2011" xfId="190"/>
    <cellStyle name="_2008.évi második rendelet-módosítás_3_TartalékKötvényLekötésEgyebek2011_TartalékKötvényLekötésekEgyebek2014" xfId="1150"/>
    <cellStyle name="_2008.évi második rendelet-módosítás_3_TartalékKötvényLekötésekEgyebek2011" xfId="191"/>
    <cellStyle name="_2008.évi második rendelet-módosítás_3_TartalékKötvényLekötésekEgyebek2011_TartalékKötvényLekötésekEgyebek2014" xfId="1151"/>
    <cellStyle name="_2008.évi második rendelet-módosítás_3_TartalékKötvényLekötésekEgyebek2012" xfId="192"/>
    <cellStyle name="_2008.évi második rendelet-módosítás_3_TartalékKötvényLekötésekEgyebek2012_TartalékKötvényLekötésekEgyebek2014" xfId="1152"/>
    <cellStyle name="_2008.évi második rendelet-módosítás_3_TartalékKötvényLekötésekEgyebek2013 év végi rendezés" xfId="1153"/>
    <cellStyle name="_2008.évi második rendelet-módosítás_3_TartalékKötvényLekötésekEgyebek2014" xfId="1154"/>
    <cellStyle name="_2008.évi második rendelet-módosítás_8. melléklet tartalékok" xfId="1155"/>
    <cellStyle name="_2008.évi második rendelet-módosítás_8. melléklet tartalékok 2" xfId="1428"/>
    <cellStyle name="_2008.évi második rendelet-módosítás_8. melléklet tartalékok_TartalékKötvényLekötésekEgyebek2014" xfId="1156"/>
    <cellStyle name="_2008.évi második rendelet-módosítás_8. melléklet tartalékok_TartalékKötvényLekötésekEgyebek2014 2" xfId="1429"/>
    <cellStyle name="_2008.évi második rendelet-módosítás_adósságszolgálat 2013 05 06" xfId="1157"/>
    <cellStyle name="_2008.évi második rendelet-módosítás_adósságszolgálat 2013 05 06_TartalékKötvényLekötésekEgyebek2014" xfId="1158"/>
    <cellStyle name="_2008.évi második rendelet-módosítás_adósságszolgálat alakulása" xfId="1159"/>
    <cellStyle name="_2008.évi második rendelet-módosítás_adósságszolgálat alakulása 2" xfId="1430"/>
    <cellStyle name="_2008.évi második rendelet-módosítás_adósságszolgálatlegújabb 2013 01 09" xfId="1160"/>
    <cellStyle name="_2008.évi második rendelet-módosítás_adósságszolgálatlegújabb 2013 01 09 2" xfId="1431"/>
    <cellStyle name="_2008.évi második rendelet-módosítás_adósságszolgálatlegújabb 2013 01 09_TartalékKötvényLekötésekEgyebek2014" xfId="1161"/>
    <cellStyle name="_2008.évi második rendelet-módosítás_adósságszolgálatlegújabb 2013 01 09_TartalékKötvényLekötésekEgyebek2014 2" xfId="1432"/>
    <cellStyle name="_2008.évi második rendelet-módosítás_futamidős törlesztés alakulása" xfId="193"/>
    <cellStyle name="_2008.évi második rendelet-módosítás_futamidős törlesztés alakulása 2" xfId="194"/>
    <cellStyle name="_2008.évi második rendelet-módosítás_futamidős törlesztés alakulása 2 2" xfId="832"/>
    <cellStyle name="_2008.évi második rendelet-módosítás_futamidős törlesztés alakulása 2 3" xfId="592"/>
    <cellStyle name="_2008.évi második rendelet-módosítás_futamidős törlesztés alakulása 3" xfId="195"/>
    <cellStyle name="_2008.évi második rendelet-módosítás_futamidős törlesztés alakulása 3 2" xfId="833"/>
    <cellStyle name="_2008.évi második rendelet-módosítás_futamidős törlesztés alakulása 3 3" xfId="593"/>
    <cellStyle name="_2008.évi második rendelet-módosítás_futamidős törlesztés alakulása 4" xfId="831"/>
    <cellStyle name="_2008.évi második rendelet-módosítás_futamidős törlesztés alakulása 5" xfId="591"/>
    <cellStyle name="_2008.évi második rendelet-módosítás_futamidős törlesztés alakulása_TartalékKötvényLekötésekEgyebek2014" xfId="1162"/>
    <cellStyle name="_2008.évi második rendelet-módosítás_futamidős törlesztés alakulása_TartalékKötvényLekötésekEgyebek2014 2" xfId="1433"/>
    <cellStyle name="_2008.évi második rendelet-módosítás_kötvénylekötés és kamatbevétel" xfId="196"/>
    <cellStyle name="_2008.évi második rendelet-módosítás_kötvénylekötés és kamatbevétel 2" xfId="197"/>
    <cellStyle name="_2008.évi második rendelet-módosítás_kötvénylekötés és kamatbevétel 2 2" xfId="835"/>
    <cellStyle name="_2008.évi második rendelet-módosítás_kötvénylekötés és kamatbevétel 2 3" xfId="595"/>
    <cellStyle name="_2008.évi második rendelet-módosítás_kötvénylekötés és kamatbevétel 3" xfId="198"/>
    <cellStyle name="_2008.évi második rendelet-módosítás_kötvénylekötés és kamatbevétel 3 2" xfId="836"/>
    <cellStyle name="_2008.évi második rendelet-módosítás_kötvénylekötés és kamatbevétel 3 3" xfId="596"/>
    <cellStyle name="_2008.évi második rendelet-módosítás_kötvénylekötés és kamatbevétel 4" xfId="834"/>
    <cellStyle name="_2008.évi második rendelet-módosítás_kötvénylekötés és kamatbevétel 5" xfId="594"/>
    <cellStyle name="_2008.évi második rendelet-módosítás_kötvénylekötés és kamatbevétel_TartalékKötvényLekötésekEgyebek2014" xfId="1163"/>
    <cellStyle name="_2008.évi második rendelet-módosítás_kötvénylekötés és kamatbevétel_TartalékKötvényLekötésekEgyebek2014 2" xfId="1434"/>
    <cellStyle name="_2008.évi második rendelet-módosítás_TaralékKötvényLekötésEgyebek2011" xfId="199"/>
    <cellStyle name="_2008.évi második rendelet-módosítás_TaralékKötvényLekötésEgyebek2011 2" xfId="200"/>
    <cellStyle name="_2008.évi második rendelet-módosítás_TaralékKötvényLekötésEgyebek2011 2 2" xfId="838"/>
    <cellStyle name="_2008.évi második rendelet-módosítás_TaralékKötvényLekötésEgyebek2011 2 3" xfId="598"/>
    <cellStyle name="_2008.évi második rendelet-módosítás_TaralékKötvényLekötésEgyebek2011 3" xfId="201"/>
    <cellStyle name="_2008.évi második rendelet-módosítás_TaralékKötvényLekötésEgyebek2011 3 2" xfId="839"/>
    <cellStyle name="_2008.évi második rendelet-módosítás_TaralékKötvényLekötésEgyebek2011 3 3" xfId="599"/>
    <cellStyle name="_2008.évi második rendelet-módosítás_TaralékKötvényLekötésEgyebek2011 4" xfId="837"/>
    <cellStyle name="_2008.évi második rendelet-módosítás_TaralékKötvényLekötésEgyebek2011 5" xfId="597"/>
    <cellStyle name="_2008.évi második rendelet-módosítás_TaralékKötvényLekötésEgyebek2011_TartalékKötvényLekötésekEgyebek2014" xfId="1164"/>
    <cellStyle name="_2008.évi második rendelet-módosítás_TaralékKötvényLekötésEgyebek2011_TartalékKötvényLekötésekEgyebek2014 2" xfId="1435"/>
    <cellStyle name="_2008.évi második rendelet-módosítás_TartalékKötvényLekötésEgyebek2011" xfId="202"/>
    <cellStyle name="_2008.évi második rendelet-módosítás_TartalékKötvényLekötésEgyebek2011 2" xfId="203"/>
    <cellStyle name="_2008.évi második rendelet-módosítás_TartalékKötvényLekötésEgyebek2011 2 2" xfId="841"/>
    <cellStyle name="_2008.évi második rendelet-módosítás_TartalékKötvényLekötésEgyebek2011 2 3" xfId="601"/>
    <cellStyle name="_2008.évi második rendelet-módosítás_TartalékKötvényLekötésEgyebek2011 3" xfId="204"/>
    <cellStyle name="_2008.évi második rendelet-módosítás_TartalékKötvényLekötésEgyebek2011 3 2" xfId="842"/>
    <cellStyle name="_2008.évi második rendelet-módosítás_TartalékKötvényLekötésEgyebek2011 3 3" xfId="602"/>
    <cellStyle name="_2008.évi második rendelet-módosítás_TartalékKötvényLekötésEgyebek2011 4" xfId="840"/>
    <cellStyle name="_2008.évi második rendelet-módosítás_TartalékKötvényLekötésEgyebek2011 5" xfId="600"/>
    <cellStyle name="_2008.évi második rendelet-módosítás_TartalékKötvényLekötésEgyebek2011_TartalékKötvényLekötésekEgyebek2014" xfId="1165"/>
    <cellStyle name="_2008.évi második rendelet-módosítás_TartalékKötvényLekötésEgyebek2011_TartalékKötvényLekötésekEgyebek2014 2" xfId="1436"/>
    <cellStyle name="_2008.évi második rendelet-módosítás_TartalékKötvényLekötésekEgyebek2011" xfId="205"/>
    <cellStyle name="_2008.évi második rendelet-módosítás_TartalékKötvényLekötésekEgyebek2011 2" xfId="206"/>
    <cellStyle name="_2008.évi második rendelet-módosítás_TartalékKötvényLekötésekEgyebek2011 2 2" xfId="844"/>
    <cellStyle name="_2008.évi második rendelet-módosítás_TartalékKötvényLekötésekEgyebek2011 2 3" xfId="604"/>
    <cellStyle name="_2008.évi második rendelet-módosítás_TartalékKötvényLekötésekEgyebek2011 3" xfId="207"/>
    <cellStyle name="_2008.évi második rendelet-módosítás_TartalékKötvényLekötésekEgyebek2011 3 2" xfId="845"/>
    <cellStyle name="_2008.évi második rendelet-módosítás_TartalékKötvényLekötésekEgyebek2011 3 3" xfId="605"/>
    <cellStyle name="_2008.évi második rendelet-módosítás_TartalékKötvényLekötésekEgyebek2011 4" xfId="843"/>
    <cellStyle name="_2008.évi második rendelet-módosítás_TartalékKötvényLekötésekEgyebek2011 5" xfId="603"/>
    <cellStyle name="_2008.évi második rendelet-módosítás_TartalékKötvényLekötésekEgyebek2011_TartalékKötvényLekötésekEgyebek2014" xfId="1166"/>
    <cellStyle name="_2008.évi második rendelet-módosítás_TartalékKötvényLekötésekEgyebek2011_TartalékKötvényLekötésekEgyebek2014 2" xfId="1437"/>
    <cellStyle name="_2008.évi második rendelet-módosítás_TartalékKötvényLekötésekEgyebek2012" xfId="208"/>
    <cellStyle name="_2008.évi második rendelet-módosítás_TartalékKötvényLekötésekEgyebek2012 2" xfId="209"/>
    <cellStyle name="_2008.évi második rendelet-módosítás_TartalékKötvényLekötésekEgyebek2012 2 2" xfId="847"/>
    <cellStyle name="_2008.évi második rendelet-módosítás_TartalékKötvényLekötésekEgyebek2012 2 3" xfId="607"/>
    <cellStyle name="_2008.évi második rendelet-módosítás_TartalékKötvényLekötésekEgyebek2012 3" xfId="210"/>
    <cellStyle name="_2008.évi második rendelet-módosítás_TartalékKötvényLekötésekEgyebek2012 3 2" xfId="848"/>
    <cellStyle name="_2008.évi második rendelet-módosítás_TartalékKötvényLekötésekEgyebek2012 3 3" xfId="608"/>
    <cellStyle name="_2008.évi második rendelet-módosítás_TartalékKötvényLekötésekEgyebek2012 4" xfId="846"/>
    <cellStyle name="_2008.évi második rendelet-módosítás_TartalékKötvényLekötésekEgyebek2012 5" xfId="606"/>
    <cellStyle name="_2008.évi második rendelet-módosítás_TartalékKötvényLekötésekEgyebek2012_TartalékKötvényLekötésekEgyebek2014" xfId="1167"/>
    <cellStyle name="_2008.évi második rendelet-módosítás_TartalékKötvényLekötésekEgyebek2012_TartalékKötvényLekötésekEgyebek2014 2" xfId="1438"/>
    <cellStyle name="_2008.évi második rendelet-módosítás_TartalékKötvényLekötésekEgyebek2013 év végi rendezés" xfId="1168"/>
    <cellStyle name="_2008.évi második rendelet-módosítás_TartalékKötvényLekötésekEgyebek2013 év végi rendezés 2" xfId="1439"/>
    <cellStyle name="_2008.évi második rendelet-módosítás_TartalékKötvényLekötésekEgyebek2014" xfId="1169"/>
    <cellStyle name="_2008.évi második rendelet-módosítás_TartalékKötvényLekötésekEgyebek2014 2" xfId="1440"/>
    <cellStyle name="_2008.évi negyedik rendelet-módosítás" xfId="211"/>
    <cellStyle name="_2008.évi negyedik rendelet-módosítás 2" xfId="212"/>
    <cellStyle name="_2008.évi negyedik rendelet-módosítás 2 2" xfId="850"/>
    <cellStyle name="_2008.évi negyedik rendelet-módosítás 2 3" xfId="610"/>
    <cellStyle name="_2008.évi negyedik rendelet-módosítás 3" xfId="213"/>
    <cellStyle name="_2008.évi negyedik rendelet-módosítás 3 2" xfId="851"/>
    <cellStyle name="_2008.évi negyedik rendelet-módosítás 3 3" xfId="611"/>
    <cellStyle name="_2008.évi negyedik rendelet-módosítás 4" xfId="849"/>
    <cellStyle name="_2008.évi negyedik rendelet-módosítás 5" xfId="609"/>
    <cellStyle name="_2008.évi negyedik rendelet-módosítás intézményi" xfId="214"/>
    <cellStyle name="_2008.évi negyedik rendelet-módosítás intézményi_1" xfId="215"/>
    <cellStyle name="_2008.évi negyedik rendelet-módosítás intézményi_1 2" xfId="216"/>
    <cellStyle name="_2008.évi negyedik rendelet-módosítás intézményi_1 2 2" xfId="853"/>
    <cellStyle name="_2008.évi negyedik rendelet-módosítás intézményi_1 2 3" xfId="613"/>
    <cellStyle name="_2008.évi negyedik rendelet-módosítás intézményi_1 3" xfId="217"/>
    <cellStyle name="_2008.évi negyedik rendelet-módosítás intézményi_1 3 2" xfId="854"/>
    <cellStyle name="_2008.évi negyedik rendelet-módosítás intézményi_1 3 3" xfId="614"/>
    <cellStyle name="_2008.évi negyedik rendelet-módosítás intézményi_1 4" xfId="852"/>
    <cellStyle name="_2008.évi negyedik rendelet-módosítás intézményi_1 5" xfId="612"/>
    <cellStyle name="_2008.évi negyedik rendelet-módosítás intézményi_1_TartalékKötvényLekötésekEgyebek2014" xfId="1170"/>
    <cellStyle name="_2008.évi negyedik rendelet-módosítás intézményi_1_TartalékKötvényLekötésekEgyebek2014 2" xfId="1441"/>
    <cellStyle name="_2008.évi negyedik rendelet-módosítás intézményi_2" xfId="218"/>
    <cellStyle name="_2008.évi negyedik rendelet-módosítás intézményi_2_TartalékKötvényLekötésekEgyebek2014" xfId="1171"/>
    <cellStyle name="_2008.évi negyedik rendelet-módosítás intézményi_3" xfId="219"/>
    <cellStyle name="_2008.évi negyedik rendelet-módosítás intézményi_3_TartalékKötvényLekötésekEgyebek2014" xfId="1172"/>
    <cellStyle name="_2008.évi negyedik rendelet-módosítás intézményi_TartalékKötvényLekötésekEgyebek2014" xfId="1173"/>
    <cellStyle name="_2008.évi negyedik rendelet-módosítás_1" xfId="220"/>
    <cellStyle name="_2008.évi negyedik rendelet-módosítás_1_TartalékKötvényLekötésekEgyebek2014" xfId="1174"/>
    <cellStyle name="_2008.évi negyedik rendelet-módosítás_2" xfId="221"/>
    <cellStyle name="_2008.évi negyedik rendelet-módosítás_2_TartalékKötvényLekötésekEgyebek2014" xfId="1175"/>
    <cellStyle name="_2008.évi negyedik rendelet-módosítás_3" xfId="222"/>
    <cellStyle name="_2008.évi negyedik rendelet-módosítás_3_TartalékKötvényLekötésekEgyebek2014" xfId="1176"/>
    <cellStyle name="_2008.évi negyedik rendelet-módosítás_4" xfId="223"/>
    <cellStyle name="_2008.évi negyedik rendelet-módosítás_4_PH KVI 2014 KV 2014 02 20 elfogadott TEST2" xfId="224"/>
    <cellStyle name="_2008.évi negyedik rendelet-módosítás_4_TartalékKötvényLekötésekEgyebek2014" xfId="1177"/>
    <cellStyle name="_2008.évi negyedik rendelet-módosítás_TartalékKötvényLekötésekEgyebek2014" xfId="1178"/>
    <cellStyle name="_2008.évi negyedik rendelet-módosítás_TartalékKötvényLekötésekEgyebek2014 2" xfId="1442"/>
    <cellStyle name="_2008KVIvégleges20080306alapok" xfId="225"/>
    <cellStyle name="_2008KVIvégleges20080306alapok_PH KVI 2014 KV 2014 02 20 elfogadott TEST2" xfId="226"/>
    <cellStyle name="_2008KVIvégleges20080306alapok_TartalékKötvényLekötésekEgyebek2014" xfId="1179"/>
    <cellStyle name="_2009.évi első rendelet-módosítás" xfId="227"/>
    <cellStyle name="_2009.évi első rendelet-módosítás 2" xfId="228"/>
    <cellStyle name="_2009.évi első rendelet-módosítás 2 2" xfId="856"/>
    <cellStyle name="_2009.évi első rendelet-módosítás 2 3" xfId="616"/>
    <cellStyle name="_2009.évi első rendelet-módosítás 3" xfId="229"/>
    <cellStyle name="_2009.évi első rendelet-módosítás 3 2" xfId="857"/>
    <cellStyle name="_2009.évi első rendelet-módosítás 3 3" xfId="617"/>
    <cellStyle name="_2009.évi első rendelet-módosítás 4" xfId="855"/>
    <cellStyle name="_2009.évi első rendelet-módosítás 5" xfId="615"/>
    <cellStyle name="_2009.évi első rendelet-módosítás_1" xfId="230"/>
    <cellStyle name="_2009.évi első rendelet-módosítás_1_TartalékKötvényLekötésekEgyebek2014" xfId="1180"/>
    <cellStyle name="_2009.évi első rendelet-módosítás_2" xfId="231"/>
    <cellStyle name="_2009.évi első rendelet-módosítás_2_TartalékKötvényLekötésekEgyebek2014" xfId="1181"/>
    <cellStyle name="_2009.évi első rendelet-módosítás_3" xfId="232"/>
    <cellStyle name="_2009.évi első rendelet-módosítás_3_TartalékKötvényLekötésekEgyebek2014" xfId="1182"/>
    <cellStyle name="_2009.évi első rendelet-módosítás_4" xfId="233"/>
    <cellStyle name="_2009.évi első rendelet-módosítás_4_TartalékKötvényLekötésekEgyebek2014" xfId="1183"/>
    <cellStyle name="_2009.évi első rendelet-módosítás_TartalékKötvényLekötésekEgyebek2014" xfId="1184"/>
    <cellStyle name="_2009.évi első rendelet-módosítás_TartalékKötvényLekötésekEgyebek2014 2" xfId="1443"/>
    <cellStyle name="_2009.évi harmadik rendelet-módosítás" xfId="234"/>
    <cellStyle name="_2009.évi harmadik rendelet-módosítás_1" xfId="235"/>
    <cellStyle name="_2009.évi harmadik rendelet-módosítás_1_TartalékKötvényLekötésekEgyebek2014" xfId="1185"/>
    <cellStyle name="_2009.évi harmadik rendelet-módosítás_2" xfId="236"/>
    <cellStyle name="_2009.évi harmadik rendelet-módosítás_2_TartalékKötvényLekötésekEgyebek2014" xfId="1186"/>
    <cellStyle name="_2009.évi harmadik rendelet-módosítás_3" xfId="237"/>
    <cellStyle name="_2009.évi harmadik rendelet-módosítás_3_TartalékKötvényLekötésekEgyebek2014" xfId="1187"/>
    <cellStyle name="_2009.évi harmadik rendelet-módosítás_TartalékKötvényLekötésekEgyebek2014" xfId="1188"/>
    <cellStyle name="_2009.évi második rendelet-módosítás" xfId="238"/>
    <cellStyle name="_2009.évi második rendelet-módosítás intézményi" xfId="239"/>
    <cellStyle name="_2009.évi második rendelet-módosítás intézményi 2" xfId="240"/>
    <cellStyle name="_2009.évi második rendelet-módosítás intézményi 2 2" xfId="859"/>
    <cellStyle name="_2009.évi második rendelet-módosítás intézményi 2 3" xfId="619"/>
    <cellStyle name="_2009.évi második rendelet-módosítás intézményi 3" xfId="241"/>
    <cellStyle name="_2009.évi második rendelet-módosítás intézményi 3 2" xfId="860"/>
    <cellStyle name="_2009.évi második rendelet-módosítás intézményi 3 3" xfId="620"/>
    <cellStyle name="_2009.évi második rendelet-módosítás intézményi 4" xfId="858"/>
    <cellStyle name="_2009.évi második rendelet-módosítás intézményi 5" xfId="618"/>
    <cellStyle name="_2009.évi második rendelet-módosítás intézményi_1" xfId="242"/>
    <cellStyle name="_2009.évi második rendelet-módosítás intézményi_1_TartalékKötvényLekötésekEgyebek2014" xfId="1189"/>
    <cellStyle name="_2009.évi második rendelet-módosítás intézményi_2" xfId="243"/>
    <cellStyle name="_2009.évi második rendelet-módosítás intézményi_2_TartalékKötvényLekötésekEgyebek2014" xfId="1190"/>
    <cellStyle name="_2009.évi második rendelet-módosítás intézményi_3" xfId="244"/>
    <cellStyle name="_2009.évi második rendelet-módosítás intézményi_3_TartalékKötvényLekötésekEgyebek2014" xfId="1191"/>
    <cellStyle name="_2009.évi második rendelet-módosítás intézményi_TartalékKötvényLekötésekEgyebek2014" xfId="1192"/>
    <cellStyle name="_2009.évi második rendelet-módosítás intézményi_TartalékKötvényLekötésekEgyebek2014 2" xfId="1444"/>
    <cellStyle name="_2009.évi második rendelet-módosítás_1" xfId="245"/>
    <cellStyle name="_2009.évi második rendelet-módosítás_1_TartalékKötvényLekötésekEgyebek2014" xfId="1193"/>
    <cellStyle name="_2009.évi második rendelet-módosítás_2" xfId="246"/>
    <cellStyle name="_2009.évi második rendelet-módosítás_2 2" xfId="247"/>
    <cellStyle name="_2009.évi második rendelet-módosítás_2 2 2" xfId="862"/>
    <cellStyle name="_2009.évi második rendelet-módosítás_2 2 3" xfId="622"/>
    <cellStyle name="_2009.évi második rendelet-módosítás_2 3" xfId="248"/>
    <cellStyle name="_2009.évi második rendelet-módosítás_2 3 2" xfId="863"/>
    <cellStyle name="_2009.évi második rendelet-módosítás_2 3 3" xfId="623"/>
    <cellStyle name="_2009.évi második rendelet-módosítás_2 4" xfId="861"/>
    <cellStyle name="_2009.évi második rendelet-módosítás_2 5" xfId="621"/>
    <cellStyle name="_2009.évi második rendelet-módosítás_2_TartalékKötvényLekötésekEgyebek2014" xfId="1194"/>
    <cellStyle name="_2009.évi második rendelet-módosítás_2_TartalékKötvényLekötésekEgyebek2014 2" xfId="1445"/>
    <cellStyle name="_2009.évi második rendelet-módosítás_3" xfId="249"/>
    <cellStyle name="_2009.évi második rendelet-módosítás_3_TartalékKötvényLekötésekEgyebek2014" xfId="1195"/>
    <cellStyle name="_2009.évi második rendelet-módosítás_4" xfId="250"/>
    <cellStyle name="_2009.évi második rendelet-módosítás_4_TartalékKötvényLekötésekEgyebek2014" xfId="1196"/>
    <cellStyle name="_2009.évi második rendelet-módosítás_TartalékKötvényLekötésekEgyebek2014" xfId="1197"/>
    <cellStyle name="_2009KVIvéglegesküld" xfId="251"/>
    <cellStyle name="_2009KVIvéglegesküld_TartalékKötvényLekötésekEgyebek2014" xfId="1198"/>
    <cellStyle name="_2010. évi ötödik rendelet-módosítás küld" xfId="252"/>
    <cellStyle name="_2010. évi ötödik rendelet-módosítás küld 2" xfId="253"/>
    <cellStyle name="_2010. évi ötödik rendelet-módosítás küld 2 2" xfId="865"/>
    <cellStyle name="_2010. évi ötödik rendelet-módosítás küld 2 3" xfId="625"/>
    <cellStyle name="_2010. évi ötödik rendelet-módosítás küld 3" xfId="254"/>
    <cellStyle name="_2010. évi ötödik rendelet-módosítás küld 3 2" xfId="866"/>
    <cellStyle name="_2010. évi ötödik rendelet-módosítás küld 3 3" xfId="626"/>
    <cellStyle name="_2010. évi ötödik rendelet-módosítás küld 4" xfId="864"/>
    <cellStyle name="_2010. évi ötödik rendelet-módosítás küld 5" xfId="624"/>
    <cellStyle name="_2010. évi ötödik rendelet-módosítás küld_1" xfId="255"/>
    <cellStyle name="_2010. évi ötödik rendelet-módosítás küld_1_TartalékKötvényLekötésekEgyebek2014" xfId="1199"/>
    <cellStyle name="_2010. évi ötödik rendelet-módosítás küld_2" xfId="256"/>
    <cellStyle name="_2010. évi ötödik rendelet-módosítás küld_2_TartalékKötvényLekötésekEgyebek2014" xfId="1200"/>
    <cellStyle name="_2010. évi ötödik rendelet-módosítás küld_3" xfId="257"/>
    <cellStyle name="_2010. évi ötödik rendelet-módosítás küld_3_TartalékKötvényLekötésekEgyebek2014" xfId="1201"/>
    <cellStyle name="_2010. évi ötödik rendelet-módosítás küld_4" xfId="258"/>
    <cellStyle name="_2010. évi ötödik rendelet-módosítás küld_4_TartalékKötvényLekötésekEgyebek2014" xfId="1202"/>
    <cellStyle name="_2010. évi ötödik rendelet-módosítás küld_TartalékKötvényLekötésekEgyebek2014" xfId="1203"/>
    <cellStyle name="_2010. évi ötödik rendelet-módosítás küld_TartalékKötvényLekötésekEgyebek2014 2" xfId="1446"/>
    <cellStyle name="_2010.évi első rendelet-módosítás" xfId="259"/>
    <cellStyle name="_2010.évi első rendelet-módosítás 2" xfId="260"/>
    <cellStyle name="_2010.évi első rendelet-módosítás 2 2" xfId="868"/>
    <cellStyle name="_2010.évi első rendelet-módosítás 2 3" xfId="628"/>
    <cellStyle name="_2010.évi első rendelet-módosítás 3" xfId="261"/>
    <cellStyle name="_2010.évi első rendelet-módosítás 3 2" xfId="869"/>
    <cellStyle name="_2010.évi első rendelet-módosítás 3 3" xfId="629"/>
    <cellStyle name="_2010.évi első rendelet-módosítás 4" xfId="867"/>
    <cellStyle name="_2010.évi első rendelet-módosítás 5" xfId="627"/>
    <cellStyle name="_2010.évi első rendelet-módosítás_1" xfId="262"/>
    <cellStyle name="_2010.évi első rendelet-módosítás_1_TartalékKötvényLekötésekEgyebek2014" xfId="1204"/>
    <cellStyle name="_2010.évi első rendelet-módosítás_2" xfId="263"/>
    <cellStyle name="_2010.évi első rendelet-módosítás_2_TartalékKötvényLekötésekEgyebek2014" xfId="1205"/>
    <cellStyle name="_2010.évi első rendelet-módosítás_3" xfId="264"/>
    <cellStyle name="_2010.évi első rendelet-módosítás_3_TartalékKötvényLekötésekEgyebek2014" xfId="1206"/>
    <cellStyle name="_2010.évi első rendelet-módosítás_TartalékKötvényLekötésekEgyebek2014" xfId="1207"/>
    <cellStyle name="_2010.évi első rendelet-módosítás_TartalékKötvényLekötésekEgyebek2014 2" xfId="1447"/>
    <cellStyle name="_2010.évi harmadik rendelet-módosítás" xfId="265"/>
    <cellStyle name="_2010.évi harmadik rendelet-módosítás_1" xfId="266"/>
    <cellStyle name="_2010.évi harmadik rendelet-módosítás_1 2" xfId="267"/>
    <cellStyle name="_2010.évi harmadik rendelet-módosítás_1 2 2" xfId="871"/>
    <cellStyle name="_2010.évi harmadik rendelet-módosítás_1 2 3" xfId="631"/>
    <cellStyle name="_2010.évi harmadik rendelet-módosítás_1 3" xfId="268"/>
    <cellStyle name="_2010.évi harmadik rendelet-módosítás_1 3 2" xfId="872"/>
    <cellStyle name="_2010.évi harmadik rendelet-módosítás_1 3 3" xfId="632"/>
    <cellStyle name="_2010.évi harmadik rendelet-módosítás_1 4" xfId="870"/>
    <cellStyle name="_2010.évi harmadik rendelet-módosítás_1 5" xfId="630"/>
    <cellStyle name="_2010.évi harmadik rendelet-módosítás_1_TartalékKötvényLekötésekEgyebek2014" xfId="1208"/>
    <cellStyle name="_2010.évi harmadik rendelet-módosítás_1_TartalékKötvényLekötésekEgyebek2014 2" xfId="1448"/>
    <cellStyle name="_2010.évi harmadik rendelet-módosítás_2" xfId="269"/>
    <cellStyle name="_2010.évi harmadik rendelet-módosítás_2_TartalékKötvényLekötésekEgyebek2014" xfId="1209"/>
    <cellStyle name="_2010.évi harmadik rendelet-módosítás_3" xfId="270"/>
    <cellStyle name="_2010.évi harmadik rendelet-módosítás_3_TartalékKötvényLekötésekEgyebek2014" xfId="1210"/>
    <cellStyle name="_2010.évi harmadik rendelet-módosítás_TartalékKötvényLekötésekEgyebek2014" xfId="1211"/>
    <cellStyle name="_2010.évi második rendelet-módosítás küld" xfId="271"/>
    <cellStyle name="_2010.évi második rendelet-módosítás küld_1" xfId="272"/>
    <cellStyle name="_2010.évi második rendelet-módosítás küld_1_TartalékKötvényLekötésekEgyebek2014" xfId="1212"/>
    <cellStyle name="_2010.évi második rendelet-módosítás küld_2" xfId="273"/>
    <cellStyle name="_2010.évi második rendelet-módosítás küld_2_TartalékKötvényLekötésekEgyebek2014" xfId="1213"/>
    <cellStyle name="_2010.évi második rendelet-módosítás küld_3" xfId="274"/>
    <cellStyle name="_2010.évi második rendelet-módosítás küld_3_TartalékKötvényLekötésekEgyebek2014" xfId="1214"/>
    <cellStyle name="_2010.évi második rendelet-módosítás küld_TartalékKötvényLekötésekEgyebek2014" xfId="1215"/>
    <cellStyle name="_2010FELBE" xfId="275"/>
    <cellStyle name="_2010FELBE 2" xfId="276"/>
    <cellStyle name="_2010FELBE 2 2" xfId="874"/>
    <cellStyle name="_2010FELBE 2 3" xfId="634"/>
    <cellStyle name="_2010FELBE 3" xfId="277"/>
    <cellStyle name="_2010FELBE 3 2" xfId="875"/>
    <cellStyle name="_2010FELBE 3 3" xfId="635"/>
    <cellStyle name="_2010FELBE 4" xfId="873"/>
    <cellStyle name="_2010FELBE 5" xfId="633"/>
    <cellStyle name="_2010FELBE_1" xfId="278"/>
    <cellStyle name="_2010FELBE_1_TartalékKötvényLekötésekEgyebek2014" xfId="1216"/>
    <cellStyle name="_2010FELBE_TartalékKötvényLekötésekEgyebek2014" xfId="1217"/>
    <cellStyle name="_2010FELBE_TartalékKötvényLekötésekEgyebek2014 2" xfId="1449"/>
    <cellStyle name="_2010FELBEküld" xfId="279"/>
    <cellStyle name="_2010FELBEküld 2" xfId="280"/>
    <cellStyle name="_2010FELBEküld 2 2" xfId="877"/>
    <cellStyle name="_2010FELBEküld 2 3" xfId="637"/>
    <cellStyle name="_2010FELBEküld 3" xfId="281"/>
    <cellStyle name="_2010FELBEküld 3 2" xfId="878"/>
    <cellStyle name="_2010FELBEküld 3 3" xfId="638"/>
    <cellStyle name="_2010FELBEküld 4" xfId="876"/>
    <cellStyle name="_2010FELBEküld 5" xfId="636"/>
    <cellStyle name="_2010FELBEküld_1" xfId="282"/>
    <cellStyle name="_2010FELBEküld_1_TartalékKötvényLekötésekEgyebek2014" xfId="1218"/>
    <cellStyle name="_2010FELBEküld_TartalékKötvényLekötésekEgyebek2014" xfId="1219"/>
    <cellStyle name="_2010FELBEküld_TartalékKötvényLekötésekEgyebek2014 2" xfId="1450"/>
    <cellStyle name="_2010háromnegyedBesz küld" xfId="283"/>
    <cellStyle name="_2010háromnegyedBesz küld 2" xfId="284"/>
    <cellStyle name="_2010háromnegyedBesz küld 2 2" xfId="880"/>
    <cellStyle name="_2010háromnegyedBesz küld 2 3" xfId="640"/>
    <cellStyle name="_2010háromnegyedBesz küld 3" xfId="285"/>
    <cellStyle name="_2010háromnegyedBesz küld 3 2" xfId="881"/>
    <cellStyle name="_2010háromnegyedBesz küld 3 3" xfId="641"/>
    <cellStyle name="_2010háromnegyedBesz küld 4" xfId="879"/>
    <cellStyle name="_2010háromnegyedBesz küld 5" xfId="639"/>
    <cellStyle name="_2010háromnegyedBesz küld_1" xfId="286"/>
    <cellStyle name="_2010háromnegyedBesz küld_1_TartalékKötvényLekötésekEgyebek2014" xfId="1220"/>
    <cellStyle name="_2010háromnegyedBesz küld_TartalékKötvényLekötésekEgyebek2014" xfId="1221"/>
    <cellStyle name="_2010háromnegyedBesz küld_TartalékKötvényLekötésekEgyebek2014 2" xfId="1451"/>
    <cellStyle name="_2010KVI_végleges küld" xfId="287"/>
    <cellStyle name="_2010KVI_végleges küld_TartalékKötvényLekötésekEgyebek2014" xfId="1222"/>
    <cellStyle name="_2011 háromnegyed besz küld" xfId="1223"/>
    <cellStyle name="_2011 háromnegyed besz küld 2" xfId="1452"/>
    <cellStyle name="_2011 háromnegyed besz küld_1" xfId="1224"/>
    <cellStyle name="_2011 háromnegyed besz küld_1_TartalékKötvényLekötésekEgyebek2014" xfId="1225"/>
    <cellStyle name="_2011 háromnegyed besz küld_TartalékKötvényLekötésekEgyebek2014" xfId="1226"/>
    <cellStyle name="_2011 háromnegyed besz küld_TartalékKötvényLekötésekEgyebek2014 2" xfId="1453"/>
    <cellStyle name="_2011. évi harmadik rendelet-módosítás" xfId="288"/>
    <cellStyle name="_2011. évi harmadik rendelet-módosítás_1" xfId="289"/>
    <cellStyle name="_2011. évi harmadik rendelet-módosítás_2" xfId="290"/>
    <cellStyle name="_2011. évi harmadik rendelet-módosítás_3" xfId="291"/>
    <cellStyle name="_2011. évi második rendelet-módosítás" xfId="292"/>
    <cellStyle name="_2011. évi második rendelet-módosítás_1" xfId="293"/>
    <cellStyle name="_2011. évi második rendelet-módosítás_1 2" xfId="294"/>
    <cellStyle name="_2011. évi második rendelet-módosítás_1 2 2" xfId="883"/>
    <cellStyle name="_2011. évi második rendelet-módosítás_1 2 3" xfId="643"/>
    <cellStyle name="_2011. évi második rendelet-módosítás_1 3" xfId="295"/>
    <cellStyle name="_2011. évi második rendelet-módosítás_1 4" xfId="296"/>
    <cellStyle name="_2011. évi második rendelet-módosítás_1 4 2" xfId="884"/>
    <cellStyle name="_2011. évi második rendelet-módosítás_1 4 3" xfId="644"/>
    <cellStyle name="_2011. évi második rendelet-módosítás_1 5" xfId="882"/>
    <cellStyle name="_2011. évi második rendelet-módosítás_1 6" xfId="642"/>
    <cellStyle name="_2011. évi második rendelet-módosítás_1_TartalékKötvényLekötésekEgyebek2014" xfId="1227"/>
    <cellStyle name="_2011. évi második rendelet-módosítás_1_TartalékKötvényLekötésekEgyebek2014 2" xfId="1454"/>
    <cellStyle name="_2011. évi második rendelet-módosítás_2" xfId="297"/>
    <cellStyle name="_2011. évi második rendelet-módosítás_2_TartalékKötvényLekötésekEgyebek2014" xfId="1228"/>
    <cellStyle name="_2011. évi második rendelet-módosítás_3" xfId="298"/>
    <cellStyle name="_2011. évi második rendelet-módosítás_3_TartalékKötvényLekötésekEgyebek2014" xfId="1229"/>
    <cellStyle name="_2011. évi második rendelet-módosítás_TartalékKötvényLekötésekEgyebek2014" xfId="1230"/>
    <cellStyle name="_2011. évi ötödik rendelet-módosítás" xfId="299"/>
    <cellStyle name="_2011. évi ötödik rendelet-módosítás 2" xfId="885"/>
    <cellStyle name="_2011. évi ötödik rendelet-módosítás 3" xfId="645"/>
    <cellStyle name="_2011. évi ötödik rendelet-módosítás_1" xfId="300"/>
    <cellStyle name="_2011. évi ötödik rendelet-módosítás_2" xfId="301"/>
    <cellStyle name="_2011. évi ötödik rendelet-módosítás_3" xfId="302"/>
    <cellStyle name="_2011. évi ötödik rendelet-módosítás_4" xfId="303"/>
    <cellStyle name="_2011. évi Saját Hatáskör November EÜ " xfId="304"/>
    <cellStyle name="_2011. évi Saját Hatáskör November EÜ _1" xfId="305"/>
    <cellStyle name="_2011. évi Saját Hatáskör November EÜ _2" xfId="306"/>
    <cellStyle name="_2011. évi Saját Hatáskör November EÜ _2 2" xfId="886"/>
    <cellStyle name="_2011. évi Saját Hatáskör November EÜ _2 3" xfId="646"/>
    <cellStyle name="_2011. évi Saját Hatáskör November EÜ _3" xfId="307"/>
    <cellStyle name="_2011. évi Saját Hatáskör November EÜ _4" xfId="308"/>
    <cellStyle name="_2011FELBEküld" xfId="309"/>
    <cellStyle name="_2011FELBEküld 2" xfId="310"/>
    <cellStyle name="_2011FELBEküld 2 2" xfId="888"/>
    <cellStyle name="_2011FELBEküld 2 3" xfId="648"/>
    <cellStyle name="_2011FELBEküld 3" xfId="311"/>
    <cellStyle name="_2011FELBEküld 3 2" xfId="889"/>
    <cellStyle name="_2011FELBEküld 3 3" xfId="649"/>
    <cellStyle name="_2011FELBEküld 4" xfId="887"/>
    <cellStyle name="_2011FELBEküld 5" xfId="647"/>
    <cellStyle name="_2011FELBEküld_1" xfId="312"/>
    <cellStyle name="_2011FELBEküld_1_2011besz" xfId="1231"/>
    <cellStyle name="_2011FELBEküld_1_2011besz_TartalékKötvényLekötésekEgyebek2014" xfId="1232"/>
    <cellStyle name="_2011FELBEküld_1_Kötvényből megvalósúló feladatok 2008-tól Ágika 2012 04 11" xfId="1233"/>
    <cellStyle name="_2011FELBEküld_1_Kötvényből megvalósúló feladatok 2008-tól Ágika 2012 04 11_TartalékKötvényLekötésekEgyebek2014" xfId="1234"/>
    <cellStyle name="_2011FELBEküld_1_Kötvényből megvalósúló feladatok 2008-tól Ágika 2013 03 20" xfId="1235"/>
    <cellStyle name="_2011FELBEküld_1_Kötvényből megvalósúló feladatok 2008-tól Ágika 2013 03 20_TartalékKötvényLekötésekEgyebek2014" xfId="1236"/>
    <cellStyle name="_2011FELBEküld_1_Kötvényből megvalósúló feladatok 2008-tól Ágika 2014 01 15" xfId="1237"/>
    <cellStyle name="_2011FELBEküld_1_TartalékKötvényLekötésekEgyebek2014" xfId="1238"/>
    <cellStyle name="_2011FELBEküld_TartalékKötvényLekötésekEgyebek2014" xfId="1239"/>
    <cellStyle name="_2011FELBEküld_TartalékKötvényLekötésekEgyebek2014 2" xfId="1455"/>
    <cellStyle name="_2011KVI     2011 03 10" xfId="313"/>
    <cellStyle name="_2011KVI     2011 03 10_TartalékKötvényLekötésekEgyebek2014" xfId="1240"/>
    <cellStyle name="_2012. évi NEGYEDIK rendelet-módosítás ÖNK testületi része" xfId="314"/>
    <cellStyle name="_2012. évi NEGYEDIK rendelet-módosítás ÖNK testületi része_1" xfId="315"/>
    <cellStyle name="_2012. évi NEGYEDIK rendelet-módosítás ÖNK testületi része_2" xfId="316"/>
    <cellStyle name="_2012. évi NEGYEDIK rendelet-módosítás ÖNK testületi része_2 2" xfId="890"/>
    <cellStyle name="_2012. évi NEGYEDIK rendelet-módosítás ÖNK testületi része_2 3" xfId="650"/>
    <cellStyle name="_2012. évi NEGYEDIK rendelet-módosítás ÖNK testületi része_3" xfId="317"/>
    <cellStyle name="_2012.évi első rendelet-módosítás fkvi felosztás ÖNK" xfId="318"/>
    <cellStyle name="_2012.évi első rendelet-módosítás fkvi felosztás ÖNK 2" xfId="891"/>
    <cellStyle name="_2012.évi első rendelet-módosítás fkvi felosztás ÖNK 3" xfId="651"/>
    <cellStyle name="_2012.évi első rendelet-módosítás fkvi felosztás ÖNK_1" xfId="319"/>
    <cellStyle name="_2012.évi első rendelet-módosítás fkvi felosztás ÖNK_2" xfId="320"/>
    <cellStyle name="_2012.évi első rendelet-módosítás fkvi felosztás ÖNK_3" xfId="321"/>
    <cellStyle name="_2012.évi első rendelet-módosítás fkvi felosztás PH" xfId="322"/>
    <cellStyle name="_2012.évi első rendelet-módosítás fkvi felosztás PH_1" xfId="323"/>
    <cellStyle name="_2012.évi első rendelet-módosítás fkvi felosztás PH_1 2" xfId="892"/>
    <cellStyle name="_2012.évi első rendelet-módosítás fkvi felosztás PH_1 3" xfId="652"/>
    <cellStyle name="_2012.évi első rendelet-módosítás fkvi felosztás PH_2" xfId="324"/>
    <cellStyle name="_2012.évi első rendelet-módosítás fkvi felosztás PH_3" xfId="325"/>
    <cellStyle name="_2013. évi MÁSODIK rendelet-módosítás ÖNK testületi része" xfId="326"/>
    <cellStyle name="_2013. évi MÁSODIK rendelet-módosítás ÖNK testületi része_1" xfId="327"/>
    <cellStyle name="_2013. évi MÁSODIK rendelet-módosítás ÖNK testületi része_2" xfId="328"/>
    <cellStyle name="_2013. évi MÁSODIK rendelet-módosítás ÖNK testületi része_2 2" xfId="893"/>
    <cellStyle name="_2013. évi MÁSODIK rendelet-módosítás ÖNK testületi része_2 3" xfId="653"/>
    <cellStyle name="_2013. évi MÁSODIK rendelet-módosítás ÖNK testületi része_3" xfId="329"/>
    <cellStyle name="_2013. évi MÁSODIK rendelet-módosítás PH testületi része" xfId="330"/>
    <cellStyle name="_2013. évi MÁSODIK rendelet-módosítás PH testületi része 2" xfId="894"/>
    <cellStyle name="_2013. évi MÁSODIK rendelet-módosítás PH testületi része 3" xfId="654"/>
    <cellStyle name="_2013. évi MÁSODIK rendelet-módosítás PH testületi része_1" xfId="331"/>
    <cellStyle name="_2013. évi MÁSODIK rendelet-módosítás PH testületi része_2" xfId="332"/>
    <cellStyle name="_2013. évi MÁSODIK rendelet-módosítás PH testületi része_3" xfId="333"/>
    <cellStyle name="_2013. évi MÁSODIK rendelet-módosítás ZESZ testületi része" xfId="334"/>
    <cellStyle name="_2013. évi MÁSODIK rendelet-módosítás ZESZ testületi része_1" xfId="335"/>
    <cellStyle name="_2013. évi MÁSODIK rendelet-módosítás ZESZ testületi része_2" xfId="336"/>
    <cellStyle name="_2013. évi MÁSODIK rendelet-módosítás ZESZ testületi része_2 2" xfId="895"/>
    <cellStyle name="_2013. évi MÁSODIK rendelet-módosítás ZESZ testületi része_2 3" xfId="655"/>
    <cellStyle name="_2013. évi MÁSODIK rendelet-módosítás ZESZ testületi része_3" xfId="337"/>
    <cellStyle name="_34BESZ2005" xfId="338"/>
    <cellStyle name="_34BESZ2005_1" xfId="339"/>
    <cellStyle name="_34BESZ2005_1 2" xfId="340"/>
    <cellStyle name="_34BESZ2005_1 2 2" xfId="897"/>
    <cellStyle name="_34BESZ2005_1 2 3" xfId="657"/>
    <cellStyle name="_34BESZ2005_1 3" xfId="341"/>
    <cellStyle name="_34BESZ2005_1 3 2" xfId="898"/>
    <cellStyle name="_34BESZ2005_1 3 2 2" xfId="1457"/>
    <cellStyle name="_34BESZ2005_1 3 3" xfId="1456"/>
    <cellStyle name="_34BESZ2005_1 3 4" xfId="658"/>
    <cellStyle name="_34BESZ2005_1 4" xfId="342"/>
    <cellStyle name="_34BESZ2005_1 4 2" xfId="899"/>
    <cellStyle name="_34BESZ2005_1 4 3" xfId="659"/>
    <cellStyle name="_34BESZ2005_1 5" xfId="343"/>
    <cellStyle name="_34BESZ2005_1 5 2" xfId="900"/>
    <cellStyle name="_34BESZ2005_1 5 2 2" xfId="1459"/>
    <cellStyle name="_34BESZ2005_1 5 3" xfId="1458"/>
    <cellStyle name="_34BESZ2005_1 5 4" xfId="660"/>
    <cellStyle name="_34BESZ2005_1 6" xfId="896"/>
    <cellStyle name="_34BESZ2005_1 6 2" xfId="1460"/>
    <cellStyle name="_34BESZ2005_1 7" xfId="656"/>
    <cellStyle name="_34BESZ2005_1_TartalékKötvényLekötésekEgyebek2014" xfId="1241"/>
    <cellStyle name="_34BESZ2005_1_TartalékKötvényLekötésekEgyebek2014 2" xfId="1461"/>
    <cellStyle name="_34BESZ2005_TartalékKötvényLekötésekEgyebek2014" xfId="1242"/>
    <cellStyle name="_34BESZ2006" xfId="344"/>
    <cellStyle name="_34BESZ2006 2" xfId="345"/>
    <cellStyle name="_34BESZ2006 2 2" xfId="902"/>
    <cellStyle name="_34BESZ2006 2 3" xfId="662"/>
    <cellStyle name="_34BESZ2006 3" xfId="346"/>
    <cellStyle name="_34BESZ2006 3 2" xfId="903"/>
    <cellStyle name="_34BESZ2006 3 2 2" xfId="1463"/>
    <cellStyle name="_34BESZ2006 3 3" xfId="1462"/>
    <cellStyle name="_34BESZ2006 3 4" xfId="663"/>
    <cellStyle name="_34BESZ2006 4" xfId="347"/>
    <cellStyle name="_34BESZ2006 4 2" xfId="904"/>
    <cellStyle name="_34BESZ2006 4 3" xfId="664"/>
    <cellStyle name="_34BESZ2006 5" xfId="348"/>
    <cellStyle name="_34BESZ2006 5 2" xfId="905"/>
    <cellStyle name="_34BESZ2006 5 2 2" xfId="1465"/>
    <cellStyle name="_34BESZ2006 5 3" xfId="1464"/>
    <cellStyle name="_34BESZ2006 5 4" xfId="665"/>
    <cellStyle name="_34BESZ2006 6" xfId="901"/>
    <cellStyle name="_34BESZ2006 6 2" xfId="1466"/>
    <cellStyle name="_34BESZ2006 7" xfId="661"/>
    <cellStyle name="_34BESZ2006_1" xfId="349"/>
    <cellStyle name="_34BESZ2006_1_TartalékKötvényLekötésekEgyebek2014" xfId="1243"/>
    <cellStyle name="_34BESZ2006_2" xfId="350"/>
    <cellStyle name="_34BESZ2006_2_PH KVI 2014 KV 2014 02 20 elfogadott TEST2" xfId="351"/>
    <cellStyle name="_34BESZ2006_2_TartalékKötvényLekötésekEgyebek2014" xfId="1244"/>
    <cellStyle name="_34BESZ2006_TartalékKötvényLekötésekEgyebek2014" xfId="1245"/>
    <cellStyle name="_34BESZ2006_TartalékKötvényLekötésekEgyebek2014 2" xfId="1467"/>
    <cellStyle name="_34BESZ2006bőv" xfId="352"/>
    <cellStyle name="_34BESZ2006bőv_1" xfId="353"/>
    <cellStyle name="_34BESZ2006bőv_1_PH KVI 2014 KV 2014 02 20 elfogadott TEST2" xfId="354"/>
    <cellStyle name="_34BESZ2006bőv_1_TartalékKötvényLekötésekEgyebek2014" xfId="1246"/>
    <cellStyle name="_34BESZ2006bőv_TartalékKötvényLekötésekEgyebek2014" xfId="1247"/>
    <cellStyle name="_34BESZ2006bőv1" xfId="355"/>
    <cellStyle name="_34BESZ2006bőv1_1" xfId="356"/>
    <cellStyle name="_34BESZ2006bőv1_1 2" xfId="357"/>
    <cellStyle name="_34BESZ2006bőv1_1 2 2" xfId="907"/>
    <cellStyle name="_34BESZ2006bőv1_1 2 3" xfId="667"/>
    <cellStyle name="_34BESZ2006bőv1_1 3" xfId="358"/>
    <cellStyle name="_34BESZ2006bőv1_1 3 2" xfId="908"/>
    <cellStyle name="_34BESZ2006bőv1_1 3 2 2" xfId="1469"/>
    <cellStyle name="_34BESZ2006bőv1_1 3 3" xfId="1468"/>
    <cellStyle name="_34BESZ2006bőv1_1 3 4" xfId="668"/>
    <cellStyle name="_34BESZ2006bőv1_1 4" xfId="359"/>
    <cellStyle name="_34BESZ2006bőv1_1 4 2" xfId="909"/>
    <cellStyle name="_34BESZ2006bőv1_1 4 3" xfId="669"/>
    <cellStyle name="_34BESZ2006bőv1_1 5" xfId="360"/>
    <cellStyle name="_34BESZ2006bőv1_1 5 2" xfId="910"/>
    <cellStyle name="_34BESZ2006bőv1_1 5 2 2" xfId="1471"/>
    <cellStyle name="_34BESZ2006bőv1_1 5 3" xfId="1470"/>
    <cellStyle name="_34BESZ2006bőv1_1 5 4" xfId="670"/>
    <cellStyle name="_34BESZ2006bőv1_1 6" xfId="906"/>
    <cellStyle name="_34BESZ2006bőv1_1 6 2" xfId="1472"/>
    <cellStyle name="_34BESZ2006bőv1_1 7" xfId="666"/>
    <cellStyle name="_34BESZ2006bőv1_1_Munkafüzet2" xfId="361"/>
    <cellStyle name="_34BESZ2006bőv1_1_Munkafüzet2_PH KVI 2014 KV 2014 02 20 elfogadott TEST2" xfId="362"/>
    <cellStyle name="_34BESZ2006bőv1_1_Munkafüzet2_TartalékKötvényLekötésekEgyebek2014" xfId="1248"/>
    <cellStyle name="_34BESZ2006bőv1_1_TartalékKötvényLekötésekEgyebek2014" xfId="1249"/>
    <cellStyle name="_34BESZ2006bőv1_1_TartalékKötvényLekötésekEgyebek2014 2" xfId="1473"/>
    <cellStyle name="_34BESZ2006bőv1_TartalékKötvényLekötésekEgyebek2014" xfId="1250"/>
    <cellStyle name="_34BESZ2006otthon" xfId="363"/>
    <cellStyle name="_34BESZ2006otthon 2" xfId="364"/>
    <cellStyle name="_34BESZ2006otthon 2 2" xfId="912"/>
    <cellStyle name="_34BESZ2006otthon 2 3" xfId="672"/>
    <cellStyle name="_34BESZ2006otthon 3" xfId="365"/>
    <cellStyle name="_34BESZ2006otthon 3 2" xfId="913"/>
    <cellStyle name="_34BESZ2006otthon 3 2 2" xfId="1475"/>
    <cellStyle name="_34BESZ2006otthon 3 3" xfId="1474"/>
    <cellStyle name="_34BESZ2006otthon 3 4" xfId="673"/>
    <cellStyle name="_34BESZ2006otthon 4" xfId="366"/>
    <cellStyle name="_34BESZ2006otthon 4 2" xfId="914"/>
    <cellStyle name="_34BESZ2006otthon 4 3" xfId="674"/>
    <cellStyle name="_34BESZ2006otthon 5" xfId="367"/>
    <cellStyle name="_34BESZ2006otthon 5 2" xfId="915"/>
    <cellStyle name="_34BESZ2006otthon 5 2 2" xfId="1477"/>
    <cellStyle name="_34BESZ2006otthon 5 3" xfId="1476"/>
    <cellStyle name="_34BESZ2006otthon 5 4" xfId="675"/>
    <cellStyle name="_34BESZ2006otthon 6" xfId="911"/>
    <cellStyle name="_34BESZ2006otthon 6 2" xfId="1478"/>
    <cellStyle name="_34BESZ2006otthon 7" xfId="671"/>
    <cellStyle name="_34BESZ2006otthon_1" xfId="368"/>
    <cellStyle name="_34BESZ2006otthon_1_TartalékKötvényLekötésekEgyebek2014" xfId="1251"/>
    <cellStyle name="_34BESZ2006otthon_TartalékKötvényLekötésekEgyebek2014" xfId="1252"/>
    <cellStyle name="_34BESZ2006otthon_TartalékKötvényLekötésekEgyebek2014 2" xfId="1479"/>
    <cellStyle name="_alapokmányok" xfId="369"/>
    <cellStyle name="_alapokmányok_PH KVI 2014 KV 2014 02 20 elfogadott TEST2" xfId="370"/>
    <cellStyle name="_alapokmányok_TartalékKötvényLekötésekEgyebek2014" xfId="1253"/>
    <cellStyle name="_EUs pályázatok intézmények felé" xfId="371"/>
    <cellStyle name="_EUs pályázatok intézmények felé_TartalékKötvényLekötésekEgyebek2014" xfId="1254"/>
    <cellStyle name="_költségvetési ALAPtábla rendelet módosításhoz" xfId="372"/>
    <cellStyle name="_költségvetési ALAPtábla rendelet módosításhoz_1" xfId="373"/>
    <cellStyle name="_költségvetési ALAPtábla rendelet módosításhoz_1 2" xfId="916"/>
    <cellStyle name="_költségvetési ALAPtábla rendelet módosításhoz_1 3" xfId="676"/>
    <cellStyle name="_költségvetési ALAPtábla rendelet módosításhoz_2" xfId="374"/>
    <cellStyle name="_költségvetési ALAPtábla rendelet módosításhoz_3" xfId="375"/>
    <cellStyle name="_költségvetési ALAPtábla rendelet módosításhoz_4" xfId="376"/>
    <cellStyle name="_Kötvény törlesztés éls kamat alakulása" xfId="377"/>
    <cellStyle name="_Kötvény törlesztés éls kamat alakulása_TartalékKötvényLekötésekEgyebek2014" xfId="1255"/>
    <cellStyle name="_kötvénylekötés és kamatbevétel" xfId="378"/>
    <cellStyle name="_kötvénylekötés és kamatbevétel_TartalékKötvényLekötésekEgyebek2014" xfId="1256"/>
    <cellStyle name="_Másolat eredetije2006.évi harmadik rendelet-módosításO" xfId="379"/>
    <cellStyle name="_Másolat eredetije2006.évi harmadik rendelet-módosításO_1" xfId="380"/>
    <cellStyle name="_Másolat eredetije2006.évi harmadik rendelet-módosításO_1 2" xfId="381"/>
    <cellStyle name="_Másolat eredetije2006.évi harmadik rendelet-módosításO_1 2 2" xfId="918"/>
    <cellStyle name="_Másolat eredetije2006.évi harmadik rendelet-módosításO_1 2 3" xfId="678"/>
    <cellStyle name="_Másolat eredetije2006.évi harmadik rendelet-módosításO_1 3" xfId="382"/>
    <cellStyle name="_Másolat eredetije2006.évi harmadik rendelet-módosításO_1 3 2" xfId="919"/>
    <cellStyle name="_Másolat eredetije2006.évi harmadik rendelet-módosításO_1 3 3" xfId="679"/>
    <cellStyle name="_Másolat eredetije2006.évi harmadik rendelet-módosításO_1 4" xfId="917"/>
    <cellStyle name="_Másolat eredetije2006.évi harmadik rendelet-módosításO_1 5" xfId="677"/>
    <cellStyle name="_Másolat eredetije2006.évi harmadik rendelet-módosításO_1_TartalékKötvényLekötésekEgyebek2014" xfId="1257"/>
    <cellStyle name="_Másolat eredetije2006.évi harmadik rendelet-módosításO_1_TartalékKötvényLekötésekEgyebek2014 2" xfId="1480"/>
    <cellStyle name="_Másolat eredetije2006.évi harmadik rendelet-módosításO_2" xfId="383"/>
    <cellStyle name="_Másolat eredetije2006.évi harmadik rendelet-módosításO_2_TartalékKötvényLekötésekEgyebek2014" xfId="1258"/>
    <cellStyle name="_Másolat eredetije2006.évi harmadik rendelet-módosításO_3" xfId="384"/>
    <cellStyle name="_Másolat eredetije2006.évi harmadik rendelet-módosításO_3_TartalékKötvényLekötésekEgyebek2014" xfId="1259"/>
    <cellStyle name="_Másolat eredetije2006.évi harmadik rendelet-módosításO_4" xfId="385"/>
    <cellStyle name="_Másolat eredetije2006.évi harmadik rendelet-módosításO_4_TartalékKötvényLekötésekEgyebek2014" xfId="1260"/>
    <cellStyle name="_Másolat eredetije2006.évi harmadik rendelet-módosításO_TartalékKötvényLekötésekEgyebek2014" xfId="1261"/>
    <cellStyle name="_Munkafüzet2" xfId="386"/>
    <cellStyle name="_Munkafüzet2_TartalékKötvényLekötésekEgyebek2014" xfId="1262"/>
    <cellStyle name="_TÁMOP félévesGesz" xfId="387"/>
    <cellStyle name="_TÁMOP félévesGesz_TartalékKötvényLekötésekEgyebek2014" xfId="1263"/>
    <cellStyle name="_TartalékKötvényLekötésekEgyebek2011" xfId="388"/>
    <cellStyle name="_TartalékKötvényLekötésekEgyebek2011_TartalékKötvényLekötésekEgyebek2014" xfId="1264"/>
    <cellStyle name="_TEST1" xfId="389"/>
    <cellStyle name="_TEST1 2" xfId="390"/>
    <cellStyle name="_TEST1 2 2" xfId="921"/>
    <cellStyle name="_TEST1 2 3" xfId="681"/>
    <cellStyle name="_TEST1 3" xfId="391"/>
    <cellStyle name="_TEST1 3 2" xfId="922"/>
    <cellStyle name="_TEST1 3 2 2" xfId="1482"/>
    <cellStyle name="_TEST1 3 3" xfId="1481"/>
    <cellStyle name="_TEST1 3 4" xfId="682"/>
    <cellStyle name="_TEST1 4" xfId="392"/>
    <cellStyle name="_TEST1 4 2" xfId="923"/>
    <cellStyle name="_TEST1 4 3" xfId="683"/>
    <cellStyle name="_TEST1 5" xfId="393"/>
    <cellStyle name="_TEST1 5 2" xfId="924"/>
    <cellStyle name="_TEST1 5 2 2" xfId="1484"/>
    <cellStyle name="_TEST1 5 3" xfId="1483"/>
    <cellStyle name="_TEST1 5 4" xfId="684"/>
    <cellStyle name="_TEST1 6" xfId="920"/>
    <cellStyle name="_TEST1 6 2" xfId="1485"/>
    <cellStyle name="_TEST1 7" xfId="680"/>
    <cellStyle name="_TEST1_1" xfId="394"/>
    <cellStyle name="_TEST1_1_TartalékKötvényLekötésekEgyebek2014" xfId="1265"/>
    <cellStyle name="_TEST1_TartalékKötvényLekötésekEgyebek2014" xfId="1266"/>
    <cellStyle name="_TEST1_TartalékKötvényLekötésekEgyebek2014 2" xfId="1486"/>
    <cellStyle name="_TEST2" xfId="395"/>
    <cellStyle name="_TEST2 2" xfId="396"/>
    <cellStyle name="_TEST2 2 2" xfId="926"/>
    <cellStyle name="_TEST2 2 3" xfId="686"/>
    <cellStyle name="_TEST2 3" xfId="397"/>
    <cellStyle name="_TEST2 3 2" xfId="927"/>
    <cellStyle name="_TEST2 3 2 2" xfId="1488"/>
    <cellStyle name="_TEST2 3 3" xfId="1487"/>
    <cellStyle name="_TEST2 3 4" xfId="687"/>
    <cellStyle name="_TEST2 4" xfId="398"/>
    <cellStyle name="_TEST2 4 2" xfId="928"/>
    <cellStyle name="_TEST2 4 3" xfId="688"/>
    <cellStyle name="_TEST2 5" xfId="399"/>
    <cellStyle name="_TEST2 5 2" xfId="929"/>
    <cellStyle name="_TEST2 5 2 2" xfId="1490"/>
    <cellStyle name="_TEST2 5 3" xfId="1489"/>
    <cellStyle name="_TEST2 5 4" xfId="689"/>
    <cellStyle name="_TEST2 6" xfId="925"/>
    <cellStyle name="_TEST2 6 2" xfId="1491"/>
    <cellStyle name="_TEST2 7" xfId="685"/>
    <cellStyle name="_TEST2_1" xfId="400"/>
    <cellStyle name="_TEST2_1_TartalékKötvényLekötésekEgyebek2014" xfId="1267"/>
    <cellStyle name="_TEST2_2" xfId="401"/>
    <cellStyle name="_TEST2_2_PH KVI 2014 KV 2014 02 20 elfogadott TEST2" xfId="402"/>
    <cellStyle name="_TEST2_2_TartalékKötvényLekötésekEgyebek2014" xfId="1268"/>
    <cellStyle name="_TEST2_TartalékKötvényLekötésekEgyebek2014" xfId="1269"/>
    <cellStyle name="_TEST2_TartalékKötvényLekötésekEgyebek2014 2" xfId="1492"/>
    <cellStyle name="_TEST3" xfId="403"/>
    <cellStyle name="_TEST3 2" xfId="404"/>
    <cellStyle name="_TEST3 2 2" xfId="931"/>
    <cellStyle name="_TEST3 2 3" xfId="691"/>
    <cellStyle name="_TEST3 3" xfId="405"/>
    <cellStyle name="_TEST3 3 2" xfId="932"/>
    <cellStyle name="_TEST3 3 2 2" xfId="1494"/>
    <cellStyle name="_TEST3 3 3" xfId="1493"/>
    <cellStyle name="_TEST3 3 4" xfId="692"/>
    <cellStyle name="_TEST3 4" xfId="406"/>
    <cellStyle name="_TEST3 4 2" xfId="933"/>
    <cellStyle name="_TEST3 4 3" xfId="693"/>
    <cellStyle name="_TEST3 5" xfId="407"/>
    <cellStyle name="_TEST3 5 2" xfId="934"/>
    <cellStyle name="_TEST3 5 2 2" xfId="1496"/>
    <cellStyle name="_TEST3 5 3" xfId="1495"/>
    <cellStyle name="_TEST3 5 4" xfId="694"/>
    <cellStyle name="_TEST3 6" xfId="930"/>
    <cellStyle name="_TEST3 6 2" xfId="1497"/>
    <cellStyle name="_TEST3 7" xfId="690"/>
    <cellStyle name="_TEST3_1" xfId="408"/>
    <cellStyle name="_TEST3_1_TartalékKötvényLekötésekEgyebek2014" xfId="1270"/>
    <cellStyle name="_TEST3_TartalékKötvényLekötésekEgyebek2014" xfId="1271"/>
    <cellStyle name="_TEST3_TartalékKötvényLekötésekEgyebek2014 2" xfId="1498"/>
    <cellStyle name="_TEST3V" xfId="409"/>
    <cellStyle name="_TEST3V_1" xfId="410"/>
    <cellStyle name="_TEST3V_1_TartalékKötvényLekötésekEgyebek2014" xfId="1272"/>
    <cellStyle name="_TEST3V_2" xfId="411"/>
    <cellStyle name="_TEST3V_2_PH KVI 2014 KV 2014 02 20 elfogadott TEST2" xfId="412"/>
    <cellStyle name="_TEST3V_2_TartalékKötvényLekötésekEgyebek2014" xfId="1273"/>
    <cellStyle name="_TEST3V_3" xfId="413"/>
    <cellStyle name="_TEST3V_3_TartalékKötvényLekötésekEgyebek2014" xfId="1274"/>
    <cellStyle name="_TEST3V_4" xfId="414"/>
    <cellStyle name="_TEST3V_4 2" xfId="415"/>
    <cellStyle name="_TEST3V_4 2 2" xfId="936"/>
    <cellStyle name="_TEST3V_4 2 3" xfId="696"/>
    <cellStyle name="_TEST3V_4 3" xfId="416"/>
    <cellStyle name="_TEST3V_4 3 2" xfId="937"/>
    <cellStyle name="_TEST3V_4 3 2 2" xfId="1500"/>
    <cellStyle name="_TEST3V_4 3 3" xfId="1499"/>
    <cellStyle name="_TEST3V_4 3 4" xfId="697"/>
    <cellStyle name="_TEST3V_4 4" xfId="417"/>
    <cellStyle name="_TEST3V_4 4 2" xfId="938"/>
    <cellStyle name="_TEST3V_4 4 3" xfId="698"/>
    <cellStyle name="_TEST3V_4 5" xfId="418"/>
    <cellStyle name="_TEST3V_4 5 2" xfId="939"/>
    <cellStyle name="_TEST3V_4 5 2 2" xfId="1502"/>
    <cellStyle name="_TEST3V_4 5 3" xfId="1501"/>
    <cellStyle name="_TEST3V_4 5 4" xfId="699"/>
    <cellStyle name="_TEST3V_4 6" xfId="935"/>
    <cellStyle name="_TEST3V_4 6 2" xfId="1503"/>
    <cellStyle name="_TEST3V_4 7" xfId="695"/>
    <cellStyle name="_TEST3V_4_TartalékKötvényLekötésekEgyebek2014" xfId="1275"/>
    <cellStyle name="_TEST3V_4_TartalékKötvényLekötésekEgyebek2014 2" xfId="1504"/>
    <cellStyle name="_TEST3V_TartalékKötvényLekötésekEgyebek2014" xfId="1276"/>
    <cellStyle name="_test4" xfId="419"/>
    <cellStyle name="_test4 2" xfId="420"/>
    <cellStyle name="_test4 2 2" xfId="941"/>
    <cellStyle name="_test4 2 3" xfId="701"/>
    <cellStyle name="_test4 3" xfId="421"/>
    <cellStyle name="_test4 3 2" xfId="942"/>
    <cellStyle name="_test4 3 3" xfId="702"/>
    <cellStyle name="_test4 4" xfId="940"/>
    <cellStyle name="_test4 5" xfId="700"/>
    <cellStyle name="_test4_1" xfId="422"/>
    <cellStyle name="_test4_1_TartalékKötvényLekötésekEgyebek2014" xfId="1277"/>
    <cellStyle name="_test4_2" xfId="423"/>
    <cellStyle name="_test4_2_TartalékKötvényLekötésekEgyebek2014" xfId="1278"/>
    <cellStyle name="_test4_3" xfId="424"/>
    <cellStyle name="_test4_3_TartalékKötvényLekötésekEgyebek2014" xfId="1279"/>
    <cellStyle name="_test4_4" xfId="425"/>
    <cellStyle name="_test4_4_TartalékKötvényLekötésekEgyebek2014" xfId="1280"/>
    <cellStyle name="_test4_TartalékKötvényLekötésekEgyebek2014" xfId="1281"/>
    <cellStyle name="_test4_TartalékKötvényLekötésekEgyebek2014 2" xfId="1505"/>
    <cellStyle name="_TEST5" xfId="426"/>
    <cellStyle name="_TEST5_1" xfId="427"/>
    <cellStyle name="_TEST5_1_TartalékKötvényLekötésekEgyebek2014" xfId="1282"/>
    <cellStyle name="_TEST5_2" xfId="428"/>
    <cellStyle name="_TEST5_2 2" xfId="429"/>
    <cellStyle name="_TEST5_2 2 2" xfId="944"/>
    <cellStyle name="_TEST5_2 2 3" xfId="704"/>
    <cellStyle name="_TEST5_2 3" xfId="430"/>
    <cellStyle name="_TEST5_2 3 2" xfId="945"/>
    <cellStyle name="_TEST5_2 3 2 2" xfId="1507"/>
    <cellStyle name="_TEST5_2 3 3" xfId="1506"/>
    <cellStyle name="_TEST5_2 3 4" xfId="705"/>
    <cellStyle name="_TEST5_2 4" xfId="431"/>
    <cellStyle name="_TEST5_2 4 2" xfId="946"/>
    <cellStyle name="_TEST5_2 4 3" xfId="706"/>
    <cellStyle name="_TEST5_2 5" xfId="432"/>
    <cellStyle name="_TEST5_2 5 2" xfId="947"/>
    <cellStyle name="_TEST5_2 5 2 2" xfId="1509"/>
    <cellStyle name="_TEST5_2 5 3" xfId="1508"/>
    <cellStyle name="_TEST5_2 5 4" xfId="707"/>
    <cellStyle name="_TEST5_2 6" xfId="943"/>
    <cellStyle name="_TEST5_2 6 2" xfId="1510"/>
    <cellStyle name="_TEST5_2 7" xfId="703"/>
    <cellStyle name="_TEST5_2_TartalékKötvényLekötésekEgyebek2014" xfId="1283"/>
    <cellStyle name="_TEST5_2_TartalékKötvényLekötésekEgyebek2014 2" xfId="1511"/>
    <cellStyle name="_TEST5_3" xfId="433"/>
    <cellStyle name="_TEST5_3_TartalékKötvényLekötésekEgyebek2014" xfId="1284"/>
    <cellStyle name="_TEST5_TartalékKötvényLekötésekEgyebek2014" xfId="1285"/>
    <cellStyle name="20% - Accent1" xfId="1286"/>
    <cellStyle name="20% - Accent2" xfId="1287"/>
    <cellStyle name="20% - Accent3" xfId="1288"/>
    <cellStyle name="20% - Accent4" xfId="1289"/>
    <cellStyle name="20% - Accent5" xfId="1290"/>
    <cellStyle name="20% - Accent6" xfId="1291"/>
    <cellStyle name="40% - Accent1" xfId="1292"/>
    <cellStyle name="40% - Accent2" xfId="1293"/>
    <cellStyle name="40% - Accent3" xfId="1294"/>
    <cellStyle name="40% - Accent4" xfId="1295"/>
    <cellStyle name="40% - Accent5" xfId="1296"/>
    <cellStyle name="40% - Accent6" xfId="1297"/>
    <cellStyle name="60% - Accent1" xfId="1298"/>
    <cellStyle name="60% - Accent2" xfId="1299"/>
    <cellStyle name="60% - Accent3" xfId="1300"/>
    <cellStyle name="60% - Accent4" xfId="1301"/>
    <cellStyle name="60% - Accent5" xfId="1302"/>
    <cellStyle name="60% - Accent6" xfId="1303"/>
    <cellStyle name="Accent1" xfId="1304"/>
    <cellStyle name="Accent2" xfId="1305"/>
    <cellStyle name="Accent3" xfId="1306"/>
    <cellStyle name="Accent4" xfId="1307"/>
    <cellStyle name="Accent5" xfId="1308"/>
    <cellStyle name="Accent6" xfId="1309"/>
    <cellStyle name="Bad" xfId="1310"/>
    <cellStyle name="Calculation" xfId="1311"/>
    <cellStyle name="Check Cell" xfId="1312"/>
    <cellStyle name="Explanatory Text" xfId="1313"/>
    <cellStyle name="Ezres" xfId="434" builtinId="3"/>
    <cellStyle name="Ezres 10" xfId="1613"/>
    <cellStyle name="Ezres 10 2" xfId="1799"/>
    <cellStyle name="Ezres 11" xfId="1675"/>
    <cellStyle name="Ezres 12" xfId="1314"/>
    <cellStyle name="Ezres 13" xfId="708"/>
    <cellStyle name="Ezres 2" xfId="435"/>
    <cellStyle name="Ezres 2 2" xfId="436"/>
    <cellStyle name="Ezres 2 2 2" xfId="484"/>
    <cellStyle name="Ezres 2 2 2 2" xfId="1584"/>
    <cellStyle name="Ezres 2 2 2 2 2" xfId="1770"/>
    <cellStyle name="Ezres 2 2 2 3" xfId="1646"/>
    <cellStyle name="Ezres 2 2 2 3 2" xfId="1832"/>
    <cellStyle name="Ezres 2 2 2 4" xfId="1708"/>
    <cellStyle name="Ezres 2 2 2 5" xfId="1514"/>
    <cellStyle name="Ezres 2 2 2 6" xfId="950"/>
    <cellStyle name="Ezres 2 2 3" xfId="1553"/>
    <cellStyle name="Ezres 2 2 3 2" xfId="1739"/>
    <cellStyle name="Ezres 2 2 4" xfId="1615"/>
    <cellStyle name="Ezres 2 2 4 2" xfId="1801"/>
    <cellStyle name="Ezres 2 2 5" xfId="1677"/>
    <cellStyle name="Ezres 2 2 6" xfId="1316"/>
    <cellStyle name="Ezres 2 2 7" xfId="710"/>
    <cellStyle name="Ezres 2 3" xfId="437"/>
    <cellStyle name="Ezres 2 3 2" xfId="485"/>
    <cellStyle name="Ezres 2 3 2 2" xfId="1516"/>
    <cellStyle name="Ezres 2 3 2 2 2" xfId="1586"/>
    <cellStyle name="Ezres 2 3 2 2 2 2" xfId="1772"/>
    <cellStyle name="Ezres 2 3 2 2 3" xfId="1648"/>
    <cellStyle name="Ezres 2 3 2 2 3 2" xfId="1834"/>
    <cellStyle name="Ezres 2 3 2 2 4" xfId="1710"/>
    <cellStyle name="Ezres 2 3 2 3" xfId="1555"/>
    <cellStyle name="Ezres 2 3 2 3 2" xfId="1741"/>
    <cellStyle name="Ezres 2 3 2 4" xfId="1617"/>
    <cellStyle name="Ezres 2 3 2 4 2" xfId="1803"/>
    <cellStyle name="Ezres 2 3 2 5" xfId="1679"/>
    <cellStyle name="Ezres 2 3 2 6" xfId="1318"/>
    <cellStyle name="Ezres 2 3 2 7" xfId="951"/>
    <cellStyle name="Ezres 2 3 3" xfId="1515"/>
    <cellStyle name="Ezres 2 3 3 2" xfId="1585"/>
    <cellStyle name="Ezres 2 3 3 2 2" xfId="1771"/>
    <cellStyle name="Ezres 2 3 3 3" xfId="1647"/>
    <cellStyle name="Ezres 2 3 3 3 2" xfId="1833"/>
    <cellStyle name="Ezres 2 3 3 4" xfId="1709"/>
    <cellStyle name="Ezres 2 3 4" xfId="1554"/>
    <cellStyle name="Ezres 2 3 4 2" xfId="1740"/>
    <cellStyle name="Ezres 2 3 5" xfId="1616"/>
    <cellStyle name="Ezres 2 3 5 2" xfId="1802"/>
    <cellStyle name="Ezres 2 3 6" xfId="1678"/>
    <cellStyle name="Ezres 2 3 7" xfId="1317"/>
    <cellStyle name="Ezres 2 3 8" xfId="711"/>
    <cellStyle name="Ezres 2 4" xfId="483"/>
    <cellStyle name="Ezres 2 4 2" xfId="1583"/>
    <cellStyle name="Ezres 2 4 2 2" xfId="1769"/>
    <cellStyle name="Ezres 2 4 3" xfId="1645"/>
    <cellStyle name="Ezres 2 4 3 2" xfId="1831"/>
    <cellStyle name="Ezres 2 4 4" xfId="1707"/>
    <cellStyle name="Ezres 2 4 5" xfId="1513"/>
    <cellStyle name="Ezres 2 4 6" xfId="949"/>
    <cellStyle name="Ezres 2 5" xfId="1552"/>
    <cellStyle name="Ezres 2 5 2" xfId="1738"/>
    <cellStyle name="Ezres 2 6" xfId="1614"/>
    <cellStyle name="Ezres 2 6 2" xfId="1800"/>
    <cellStyle name="Ezres 2 7" xfId="1676"/>
    <cellStyle name="Ezres 2 8" xfId="1315"/>
    <cellStyle name="Ezres 2 9" xfId="709"/>
    <cellStyle name="Ezres 3" xfId="438"/>
    <cellStyle name="Ezres 3 2" xfId="439"/>
    <cellStyle name="Ezres 3 2 2" xfId="487"/>
    <cellStyle name="Ezres 3 2 2 2" xfId="1588"/>
    <cellStyle name="Ezres 3 2 2 2 2" xfId="1774"/>
    <cellStyle name="Ezres 3 2 2 3" xfId="1650"/>
    <cellStyle name="Ezres 3 2 2 3 2" xfId="1836"/>
    <cellStyle name="Ezres 3 2 2 4" xfId="1712"/>
    <cellStyle name="Ezres 3 2 2 5" xfId="1518"/>
    <cellStyle name="Ezres 3 2 2 6" xfId="953"/>
    <cellStyle name="Ezres 3 2 3" xfId="1557"/>
    <cellStyle name="Ezres 3 2 3 2" xfId="1743"/>
    <cellStyle name="Ezres 3 2 4" xfId="1619"/>
    <cellStyle name="Ezres 3 2 4 2" xfId="1805"/>
    <cellStyle name="Ezres 3 2 5" xfId="1681"/>
    <cellStyle name="Ezres 3 2 6" xfId="1320"/>
    <cellStyle name="Ezres 3 2 7" xfId="713"/>
    <cellStyle name="Ezres 3 3" xfId="486"/>
    <cellStyle name="Ezres 3 3 2" xfId="1587"/>
    <cellStyle name="Ezres 3 3 2 2" xfId="1773"/>
    <cellStyle name="Ezres 3 3 3" xfId="1649"/>
    <cellStyle name="Ezres 3 3 3 2" xfId="1835"/>
    <cellStyle name="Ezres 3 3 4" xfId="1711"/>
    <cellStyle name="Ezres 3 3 5" xfId="1517"/>
    <cellStyle name="Ezres 3 3 6" xfId="952"/>
    <cellStyle name="Ezres 3 4" xfId="1556"/>
    <cellStyle name="Ezres 3 4 2" xfId="1742"/>
    <cellStyle name="Ezres 3 5" xfId="1618"/>
    <cellStyle name="Ezres 3 5 2" xfId="1804"/>
    <cellStyle name="Ezres 3 6" xfId="1680"/>
    <cellStyle name="Ezres 3 7" xfId="1319"/>
    <cellStyle name="Ezres 3 8" xfId="712"/>
    <cellStyle name="Ezres 4" xfId="440"/>
    <cellStyle name="Ezres 4 2" xfId="441"/>
    <cellStyle name="Ezres 4 2 2" xfId="489"/>
    <cellStyle name="Ezres 4 2 2 2" xfId="1775"/>
    <cellStyle name="Ezres 4 2 2 3" xfId="1589"/>
    <cellStyle name="Ezres 4 2 2 4" xfId="955"/>
    <cellStyle name="Ezres 4 2 3" xfId="1651"/>
    <cellStyle name="Ezres 4 2 3 2" xfId="1837"/>
    <cellStyle name="Ezres 4 2 4" xfId="1713"/>
    <cellStyle name="Ezres 4 2 5" xfId="1519"/>
    <cellStyle name="Ezres 4 2 6" xfId="715"/>
    <cellStyle name="Ezres 4 3" xfId="488"/>
    <cellStyle name="Ezres 4 3 2" xfId="1744"/>
    <cellStyle name="Ezres 4 3 3" xfId="1558"/>
    <cellStyle name="Ezres 4 3 4" xfId="954"/>
    <cellStyle name="Ezres 4 4" xfId="1620"/>
    <cellStyle name="Ezres 4 4 2" xfId="1806"/>
    <cellStyle name="Ezres 4 5" xfId="1682"/>
    <cellStyle name="Ezres 4 6" xfId="1321"/>
    <cellStyle name="Ezres 4 7" xfId="714"/>
    <cellStyle name="Ezres 5" xfId="442"/>
    <cellStyle name="Ezres 5 2" xfId="490"/>
    <cellStyle name="Ezres 5 2 2" xfId="1521"/>
    <cellStyle name="Ezres 5 2 2 2" xfId="1591"/>
    <cellStyle name="Ezres 5 2 2 2 2" xfId="1777"/>
    <cellStyle name="Ezres 5 2 2 3" xfId="1653"/>
    <cellStyle name="Ezres 5 2 2 3 2" xfId="1839"/>
    <cellStyle name="Ezres 5 2 2 4" xfId="1715"/>
    <cellStyle name="Ezres 5 2 3" xfId="1560"/>
    <cellStyle name="Ezres 5 2 3 2" xfId="1746"/>
    <cellStyle name="Ezres 5 2 4" xfId="1622"/>
    <cellStyle name="Ezres 5 2 4 2" xfId="1808"/>
    <cellStyle name="Ezres 5 2 5" xfId="1684"/>
    <cellStyle name="Ezres 5 2 6" xfId="1323"/>
    <cellStyle name="Ezres 5 2 7" xfId="956"/>
    <cellStyle name="Ezres 5 3" xfId="1520"/>
    <cellStyle name="Ezres 5 3 2" xfId="1590"/>
    <cellStyle name="Ezres 5 3 2 2" xfId="1776"/>
    <cellStyle name="Ezres 5 3 3" xfId="1652"/>
    <cellStyle name="Ezres 5 3 3 2" xfId="1838"/>
    <cellStyle name="Ezres 5 3 4" xfId="1714"/>
    <cellStyle name="Ezres 5 4" xfId="1559"/>
    <cellStyle name="Ezres 5 4 2" xfId="1745"/>
    <cellStyle name="Ezres 5 5" xfId="1621"/>
    <cellStyle name="Ezres 5 5 2" xfId="1807"/>
    <cellStyle name="Ezres 5 6" xfId="1683"/>
    <cellStyle name="Ezres 5 7" xfId="1322"/>
    <cellStyle name="Ezres 5 8" xfId="716"/>
    <cellStyle name="Ezres 6" xfId="443"/>
    <cellStyle name="Ezres 6 2" xfId="491"/>
    <cellStyle name="Ezres 6 2 2" xfId="1523"/>
    <cellStyle name="Ezres 6 2 2 2" xfId="1593"/>
    <cellStyle name="Ezres 6 2 2 2 2" xfId="1779"/>
    <cellStyle name="Ezres 6 2 2 3" xfId="1655"/>
    <cellStyle name="Ezres 6 2 2 3 2" xfId="1841"/>
    <cellStyle name="Ezres 6 2 2 4" xfId="1717"/>
    <cellStyle name="Ezres 6 2 3" xfId="1562"/>
    <cellStyle name="Ezres 6 2 3 2" xfId="1748"/>
    <cellStyle name="Ezres 6 2 4" xfId="1624"/>
    <cellStyle name="Ezres 6 2 4 2" xfId="1810"/>
    <cellStyle name="Ezres 6 2 5" xfId="1686"/>
    <cellStyle name="Ezres 6 2 6" xfId="1325"/>
    <cellStyle name="Ezres 6 2 7" xfId="957"/>
    <cellStyle name="Ezres 6 3" xfId="1522"/>
    <cellStyle name="Ezres 6 3 2" xfId="1592"/>
    <cellStyle name="Ezres 6 3 2 2" xfId="1778"/>
    <cellStyle name="Ezres 6 3 3" xfId="1654"/>
    <cellStyle name="Ezres 6 3 3 2" xfId="1840"/>
    <cellStyle name="Ezres 6 3 4" xfId="1716"/>
    <cellStyle name="Ezres 6 4" xfId="1561"/>
    <cellStyle name="Ezres 6 4 2" xfId="1747"/>
    <cellStyle name="Ezres 6 5" xfId="1623"/>
    <cellStyle name="Ezres 6 5 2" xfId="1809"/>
    <cellStyle name="Ezres 6 6" xfId="1685"/>
    <cellStyle name="Ezres 6 7" xfId="1324"/>
    <cellStyle name="Ezres 6 8" xfId="717"/>
    <cellStyle name="Ezres 7" xfId="444"/>
    <cellStyle name="Ezres 7 2" xfId="492"/>
    <cellStyle name="Ezres 7 2 2" xfId="1594"/>
    <cellStyle name="Ezres 7 2 2 2" xfId="1780"/>
    <cellStyle name="Ezres 7 2 3" xfId="1656"/>
    <cellStyle name="Ezres 7 2 3 2" xfId="1842"/>
    <cellStyle name="Ezres 7 2 4" xfId="1718"/>
    <cellStyle name="Ezres 7 2 5" xfId="1524"/>
    <cellStyle name="Ezres 7 2 6" xfId="958"/>
    <cellStyle name="Ezres 7 3" xfId="1563"/>
    <cellStyle name="Ezres 7 3 2" xfId="1749"/>
    <cellStyle name="Ezres 7 4" xfId="1625"/>
    <cellStyle name="Ezres 7 4 2" xfId="1811"/>
    <cellStyle name="Ezres 7 5" xfId="1687"/>
    <cellStyle name="Ezres 7 6" xfId="1326"/>
    <cellStyle name="Ezres 7 7" xfId="718"/>
    <cellStyle name="Ezres 8" xfId="445"/>
    <cellStyle name="Ezres 8 2" xfId="494"/>
    <cellStyle name="Ezres 8 2 2" xfId="960"/>
    <cellStyle name="Ezres 8 2 2 2" xfId="1768"/>
    <cellStyle name="Ezres 8 2 3" xfId="1582"/>
    <cellStyle name="Ezres 8 2 4" xfId="720"/>
    <cellStyle name="Ezres 8 3" xfId="493"/>
    <cellStyle name="Ezres 8 3 2" xfId="1830"/>
    <cellStyle name="Ezres 8 3 3" xfId="1644"/>
    <cellStyle name="Ezres 8 3 4" xfId="959"/>
    <cellStyle name="Ezres 8 4" xfId="1706"/>
    <cellStyle name="Ezres 8 5" xfId="1512"/>
    <cellStyle name="Ezres 8 6" xfId="719"/>
    <cellStyle name="Ezres 9" xfId="482"/>
    <cellStyle name="Ezres 9 2" xfId="1737"/>
    <cellStyle name="Ezres 9 3" xfId="1551"/>
    <cellStyle name="Ezres 9 4" xfId="948"/>
    <cellStyle name="Good" xfId="1327"/>
    <cellStyle name="Heading 1" xfId="1328"/>
    <cellStyle name="Heading 2" xfId="1329"/>
    <cellStyle name="Heading 3" xfId="1330"/>
    <cellStyle name="Heading 4" xfId="1331"/>
    <cellStyle name="Input" xfId="1332"/>
    <cellStyle name="Linked Cell" xfId="1333"/>
    <cellStyle name="Neutral" xfId="1334"/>
    <cellStyle name="Normál" xfId="0" builtinId="0"/>
    <cellStyle name="Normál 2" xfId="446"/>
    <cellStyle name="Normál 2 2" xfId="447"/>
    <cellStyle name="Normál 2 2 2" xfId="448"/>
    <cellStyle name="Normál 2 2 2 2" xfId="962"/>
    <cellStyle name="Normál 2 2 2 3" xfId="722"/>
    <cellStyle name="Normál 2 2 3" xfId="1335"/>
    <cellStyle name="Normál 2 3" xfId="449"/>
    <cellStyle name="Normál 2 3 2" xfId="495"/>
    <cellStyle name="Normál 2 3 2 2" xfId="1526"/>
    <cellStyle name="Normál 2 3 2 3" xfId="963"/>
    <cellStyle name="Normál 2 3 3" xfId="1336"/>
    <cellStyle name="Normál 2 3 4" xfId="723"/>
    <cellStyle name="Normál 2 4" xfId="961"/>
    <cellStyle name="Normál 2 4 2" xfId="1337"/>
    <cellStyle name="Normál 2 5" xfId="1525"/>
    <cellStyle name="Normál 2 6" xfId="721"/>
    <cellStyle name="Normál 2_melléklet_3_kiadás_9000_121221_penzugy" xfId="450"/>
    <cellStyle name="Normál 3" xfId="451"/>
    <cellStyle name="Normál 3 2" xfId="452"/>
    <cellStyle name="Normál 3 2 2" xfId="964"/>
    <cellStyle name="Normál 3 2 3" xfId="724"/>
    <cellStyle name="Normál 3 3" xfId="1338"/>
    <cellStyle name="Normál 4" xfId="453"/>
    <cellStyle name="Normál 4 2" xfId="454"/>
    <cellStyle name="Normál 4 2 2" xfId="966"/>
    <cellStyle name="Normál 4 2 3" xfId="726"/>
    <cellStyle name="Normál 4 3" xfId="455"/>
    <cellStyle name="Normál 4 4" xfId="965"/>
    <cellStyle name="Normál 4 5" xfId="725"/>
    <cellStyle name="Normál 5" xfId="456"/>
    <cellStyle name="Normál 5 2" xfId="457"/>
    <cellStyle name="Normál 5 2 2" xfId="967"/>
    <cellStyle name="Normál 5 2 3" xfId="727"/>
    <cellStyle name="Normál 5 3" xfId="1527"/>
    <cellStyle name="Normál 6" xfId="458"/>
    <cellStyle name="Normál 6 2" xfId="459"/>
    <cellStyle name="Normál 6 2 2" xfId="968"/>
    <cellStyle name="Normál 6 2 3" xfId="1340"/>
    <cellStyle name="Normál 6 2 4" xfId="728"/>
    <cellStyle name="Normál 6 3" xfId="1339"/>
    <cellStyle name="Normál 7" xfId="460"/>
    <cellStyle name="Normál 7 2" xfId="461"/>
    <cellStyle name="Normál 7 3" xfId="1368"/>
    <cellStyle name="Normál 8" xfId="462"/>
    <cellStyle name="Normál 8 2" xfId="463"/>
    <cellStyle name="Normál 8 2 2" xfId="969"/>
    <cellStyle name="Normál 8 2 3" xfId="729"/>
    <cellStyle name="Normál 9" xfId="505"/>
    <cellStyle name="Normal_APUT202" xfId="464"/>
    <cellStyle name="Note" xfId="1341"/>
    <cellStyle name="Output" xfId="1342"/>
    <cellStyle name="Pénznem 10" xfId="1626"/>
    <cellStyle name="Pénznem 10 2" xfId="1812"/>
    <cellStyle name="Pénznem 11" xfId="1688"/>
    <cellStyle name="Pénznem 12" xfId="1343"/>
    <cellStyle name="Pénznem 2" xfId="465"/>
    <cellStyle name="Pénznem 2 10" xfId="730"/>
    <cellStyle name="Pénznem 2 2" xfId="466"/>
    <cellStyle name="Pénznem 2 2 2" xfId="497"/>
    <cellStyle name="Pénznem 2 2 2 2" xfId="1531"/>
    <cellStyle name="Pénznem 2 2 2 2 2" xfId="1598"/>
    <cellStyle name="Pénznem 2 2 2 2 2 2" xfId="1784"/>
    <cellStyle name="Pénznem 2 2 2 2 3" xfId="1660"/>
    <cellStyle name="Pénznem 2 2 2 2 3 2" xfId="1846"/>
    <cellStyle name="Pénznem 2 2 2 2 4" xfId="1722"/>
    <cellStyle name="Pénznem 2 2 2 3" xfId="1567"/>
    <cellStyle name="Pénznem 2 2 2 3 2" xfId="1753"/>
    <cellStyle name="Pénznem 2 2 2 4" xfId="1629"/>
    <cellStyle name="Pénznem 2 2 2 4 2" xfId="1815"/>
    <cellStyle name="Pénznem 2 2 2 5" xfId="1691"/>
    <cellStyle name="Pénznem 2 2 2 6" xfId="1346"/>
    <cellStyle name="Pénznem 2 2 2 7" xfId="971"/>
    <cellStyle name="Pénznem 2 2 3" xfId="1530"/>
    <cellStyle name="Pénznem 2 2 3 2" xfId="1597"/>
    <cellStyle name="Pénznem 2 2 3 2 2" xfId="1783"/>
    <cellStyle name="Pénznem 2 2 3 3" xfId="1659"/>
    <cellStyle name="Pénznem 2 2 3 3 2" xfId="1845"/>
    <cellStyle name="Pénznem 2 2 3 4" xfId="1721"/>
    <cellStyle name="Pénznem 2 2 4" xfId="1566"/>
    <cellStyle name="Pénznem 2 2 4 2" xfId="1752"/>
    <cellStyle name="Pénznem 2 2 5" xfId="1628"/>
    <cellStyle name="Pénznem 2 2 5 2" xfId="1814"/>
    <cellStyle name="Pénznem 2 2 6" xfId="1690"/>
    <cellStyle name="Pénznem 2 2 7" xfId="1345"/>
    <cellStyle name="Pénznem 2 2 8" xfId="731"/>
    <cellStyle name="Pénznem 2 3" xfId="496"/>
    <cellStyle name="Pénznem 2 3 2" xfId="1532"/>
    <cellStyle name="Pénznem 2 3 2 2" xfId="1599"/>
    <cellStyle name="Pénznem 2 3 2 2 2" xfId="1785"/>
    <cellStyle name="Pénznem 2 3 2 3" xfId="1661"/>
    <cellStyle name="Pénznem 2 3 2 3 2" xfId="1847"/>
    <cellStyle name="Pénznem 2 3 2 4" xfId="1723"/>
    <cellStyle name="Pénznem 2 3 3" xfId="1568"/>
    <cellStyle name="Pénznem 2 3 3 2" xfId="1754"/>
    <cellStyle name="Pénznem 2 3 4" xfId="1630"/>
    <cellStyle name="Pénznem 2 3 4 2" xfId="1816"/>
    <cellStyle name="Pénznem 2 3 5" xfId="1692"/>
    <cellStyle name="Pénznem 2 3 6" xfId="1347"/>
    <cellStyle name="Pénznem 2 3 7" xfId="970"/>
    <cellStyle name="Pénznem 2 4" xfId="1348"/>
    <cellStyle name="Pénznem 2 4 2" xfId="1349"/>
    <cellStyle name="Pénznem 2 4 2 2" xfId="1534"/>
    <cellStyle name="Pénznem 2 4 2 2 2" xfId="1601"/>
    <cellStyle name="Pénznem 2 4 2 2 2 2" xfId="1787"/>
    <cellStyle name="Pénznem 2 4 2 2 3" xfId="1663"/>
    <cellStyle name="Pénznem 2 4 2 2 3 2" xfId="1849"/>
    <cellStyle name="Pénznem 2 4 2 2 4" xfId="1725"/>
    <cellStyle name="Pénznem 2 4 2 3" xfId="1570"/>
    <cellStyle name="Pénznem 2 4 2 3 2" xfId="1756"/>
    <cellStyle name="Pénznem 2 4 2 4" xfId="1632"/>
    <cellStyle name="Pénznem 2 4 2 4 2" xfId="1818"/>
    <cellStyle name="Pénznem 2 4 2 5" xfId="1694"/>
    <cellStyle name="Pénznem 2 4 3" xfId="1533"/>
    <cellStyle name="Pénznem 2 4 3 2" xfId="1600"/>
    <cellStyle name="Pénznem 2 4 3 2 2" xfId="1786"/>
    <cellStyle name="Pénznem 2 4 3 3" xfId="1662"/>
    <cellStyle name="Pénznem 2 4 3 3 2" xfId="1848"/>
    <cellStyle name="Pénznem 2 4 3 4" xfId="1724"/>
    <cellStyle name="Pénznem 2 4 4" xfId="1569"/>
    <cellStyle name="Pénznem 2 4 4 2" xfId="1755"/>
    <cellStyle name="Pénznem 2 4 5" xfId="1631"/>
    <cellStyle name="Pénznem 2 4 5 2" xfId="1817"/>
    <cellStyle name="Pénznem 2 4 6" xfId="1693"/>
    <cellStyle name="Pénznem 2 5" xfId="1529"/>
    <cellStyle name="Pénznem 2 5 2" xfId="1596"/>
    <cellStyle name="Pénznem 2 5 2 2" xfId="1782"/>
    <cellStyle name="Pénznem 2 5 3" xfId="1658"/>
    <cellStyle name="Pénznem 2 5 3 2" xfId="1844"/>
    <cellStyle name="Pénznem 2 5 4" xfId="1720"/>
    <cellStyle name="Pénznem 2 6" xfId="1565"/>
    <cellStyle name="Pénznem 2 6 2" xfId="1751"/>
    <cellStyle name="Pénznem 2 7" xfId="1627"/>
    <cellStyle name="Pénznem 2 7 2" xfId="1813"/>
    <cellStyle name="Pénznem 2 8" xfId="1689"/>
    <cellStyle name="Pénznem 2 9" xfId="1344"/>
    <cellStyle name="Pénznem 3" xfId="467"/>
    <cellStyle name="Pénznem 3 10" xfId="732"/>
    <cellStyle name="Pénznem 3 2" xfId="498"/>
    <cellStyle name="Pénznem 3 2 2" xfId="1536"/>
    <cellStyle name="Pénznem 3 2 2 2" xfId="1603"/>
    <cellStyle name="Pénznem 3 2 2 2 2" xfId="1789"/>
    <cellStyle name="Pénznem 3 2 2 3" xfId="1665"/>
    <cellStyle name="Pénznem 3 2 2 3 2" xfId="1851"/>
    <cellStyle name="Pénznem 3 2 2 4" xfId="1727"/>
    <cellStyle name="Pénznem 3 2 3" xfId="1572"/>
    <cellStyle name="Pénznem 3 2 3 2" xfId="1758"/>
    <cellStyle name="Pénznem 3 2 4" xfId="1634"/>
    <cellStyle name="Pénznem 3 2 4 2" xfId="1820"/>
    <cellStyle name="Pénznem 3 2 5" xfId="1696"/>
    <cellStyle name="Pénznem 3 2 6" xfId="1351"/>
    <cellStyle name="Pénznem 3 2 7" xfId="972"/>
    <cellStyle name="Pénznem 3 3" xfId="1352"/>
    <cellStyle name="Pénznem 3 3 2" xfId="1537"/>
    <cellStyle name="Pénznem 3 3 2 2" xfId="1604"/>
    <cellStyle name="Pénznem 3 3 2 2 2" xfId="1790"/>
    <cellStyle name="Pénznem 3 3 2 3" xfId="1666"/>
    <cellStyle name="Pénznem 3 3 2 3 2" xfId="1852"/>
    <cellStyle name="Pénznem 3 3 2 4" xfId="1728"/>
    <cellStyle name="Pénznem 3 3 3" xfId="1573"/>
    <cellStyle name="Pénznem 3 3 3 2" xfId="1759"/>
    <cellStyle name="Pénznem 3 3 4" xfId="1635"/>
    <cellStyle name="Pénznem 3 3 4 2" xfId="1821"/>
    <cellStyle name="Pénznem 3 3 5" xfId="1697"/>
    <cellStyle name="Pénznem 3 4" xfId="1353"/>
    <cellStyle name="Pénznem 3 4 2" xfId="1354"/>
    <cellStyle name="Pénznem 3 4 2 2" xfId="1539"/>
    <cellStyle name="Pénznem 3 4 2 2 2" xfId="1606"/>
    <cellStyle name="Pénznem 3 4 2 2 2 2" xfId="1792"/>
    <cellStyle name="Pénznem 3 4 2 2 3" xfId="1668"/>
    <cellStyle name="Pénznem 3 4 2 2 3 2" xfId="1854"/>
    <cellStyle name="Pénznem 3 4 2 2 4" xfId="1730"/>
    <cellStyle name="Pénznem 3 4 2 3" xfId="1575"/>
    <cellStyle name="Pénznem 3 4 2 3 2" xfId="1761"/>
    <cellStyle name="Pénznem 3 4 2 4" xfId="1637"/>
    <cellStyle name="Pénznem 3 4 2 4 2" xfId="1823"/>
    <cellStyle name="Pénznem 3 4 2 5" xfId="1699"/>
    <cellStyle name="Pénznem 3 4 3" xfId="1538"/>
    <cellStyle name="Pénznem 3 4 3 2" xfId="1605"/>
    <cellStyle name="Pénznem 3 4 3 2 2" xfId="1791"/>
    <cellStyle name="Pénznem 3 4 3 3" xfId="1667"/>
    <cellStyle name="Pénznem 3 4 3 3 2" xfId="1853"/>
    <cellStyle name="Pénznem 3 4 3 4" xfId="1729"/>
    <cellStyle name="Pénznem 3 4 4" xfId="1574"/>
    <cellStyle name="Pénznem 3 4 4 2" xfId="1760"/>
    <cellStyle name="Pénznem 3 4 5" xfId="1636"/>
    <cellStyle name="Pénznem 3 4 5 2" xfId="1822"/>
    <cellStyle name="Pénznem 3 4 6" xfId="1698"/>
    <cellStyle name="Pénznem 3 5" xfId="1535"/>
    <cellStyle name="Pénznem 3 5 2" xfId="1602"/>
    <cellStyle name="Pénznem 3 5 2 2" xfId="1788"/>
    <cellStyle name="Pénznem 3 5 3" xfId="1664"/>
    <cellStyle name="Pénznem 3 5 3 2" xfId="1850"/>
    <cellStyle name="Pénznem 3 5 4" xfId="1726"/>
    <cellStyle name="Pénznem 3 6" xfId="1571"/>
    <cellStyle name="Pénznem 3 6 2" xfId="1757"/>
    <cellStyle name="Pénznem 3 7" xfId="1633"/>
    <cellStyle name="Pénznem 3 7 2" xfId="1819"/>
    <cellStyle name="Pénznem 3 8" xfId="1695"/>
    <cellStyle name="Pénznem 3 9" xfId="1350"/>
    <cellStyle name="Pénznem 4" xfId="468"/>
    <cellStyle name="Pénznem 4 2" xfId="469"/>
    <cellStyle name="Pénznem 4 2 2" xfId="500"/>
    <cellStyle name="Pénznem 4 2 2 2" xfId="1793"/>
    <cellStyle name="Pénznem 4 2 2 3" xfId="1607"/>
    <cellStyle name="Pénznem 4 2 2 4" xfId="974"/>
    <cellStyle name="Pénznem 4 2 3" xfId="1669"/>
    <cellStyle name="Pénznem 4 2 3 2" xfId="1855"/>
    <cellStyle name="Pénznem 4 2 4" xfId="1731"/>
    <cellStyle name="Pénznem 4 2 5" xfId="1540"/>
    <cellStyle name="Pénznem 4 2 6" xfId="734"/>
    <cellStyle name="Pénznem 4 3" xfId="499"/>
    <cellStyle name="Pénznem 4 3 2" xfId="1762"/>
    <cellStyle name="Pénznem 4 3 3" xfId="1576"/>
    <cellStyle name="Pénznem 4 3 4" xfId="973"/>
    <cellStyle name="Pénznem 4 4" xfId="1638"/>
    <cellStyle name="Pénznem 4 4 2" xfId="1824"/>
    <cellStyle name="Pénznem 4 5" xfId="1700"/>
    <cellStyle name="Pénznem 4 6" xfId="1355"/>
    <cellStyle name="Pénznem 4 7" xfId="733"/>
    <cellStyle name="Pénznem 5" xfId="470"/>
    <cellStyle name="Pénznem 5 2" xfId="501"/>
    <cellStyle name="Pénznem 5 2 2" xfId="1542"/>
    <cellStyle name="Pénznem 5 2 2 2" xfId="1609"/>
    <cellStyle name="Pénznem 5 2 2 2 2" xfId="1795"/>
    <cellStyle name="Pénznem 5 2 2 3" xfId="1671"/>
    <cellStyle name="Pénznem 5 2 2 3 2" xfId="1857"/>
    <cellStyle name="Pénznem 5 2 2 4" xfId="1733"/>
    <cellStyle name="Pénznem 5 2 3" xfId="1578"/>
    <cellStyle name="Pénznem 5 2 3 2" xfId="1764"/>
    <cellStyle name="Pénznem 5 2 4" xfId="1640"/>
    <cellStyle name="Pénznem 5 2 4 2" xfId="1826"/>
    <cellStyle name="Pénznem 5 2 5" xfId="1702"/>
    <cellStyle name="Pénznem 5 2 6" xfId="1357"/>
    <cellStyle name="Pénznem 5 2 7" xfId="975"/>
    <cellStyle name="Pénznem 5 3" xfId="1541"/>
    <cellStyle name="Pénznem 5 3 2" xfId="1608"/>
    <cellStyle name="Pénznem 5 3 2 2" xfId="1794"/>
    <cellStyle name="Pénznem 5 3 3" xfId="1670"/>
    <cellStyle name="Pénznem 5 3 3 2" xfId="1856"/>
    <cellStyle name="Pénznem 5 3 4" xfId="1732"/>
    <cellStyle name="Pénznem 5 4" xfId="1577"/>
    <cellStyle name="Pénznem 5 4 2" xfId="1763"/>
    <cellStyle name="Pénznem 5 5" xfId="1639"/>
    <cellStyle name="Pénznem 5 5 2" xfId="1825"/>
    <cellStyle name="Pénznem 5 6" xfId="1701"/>
    <cellStyle name="Pénznem 5 7" xfId="1356"/>
    <cellStyle name="Pénznem 5 8" xfId="735"/>
    <cellStyle name="Pénznem 6" xfId="471"/>
    <cellStyle name="Pénznem 6 2" xfId="502"/>
    <cellStyle name="Pénznem 6 2 2" xfId="1544"/>
    <cellStyle name="Pénznem 6 2 2 2" xfId="1611"/>
    <cellStyle name="Pénznem 6 2 2 2 2" xfId="1797"/>
    <cellStyle name="Pénznem 6 2 2 3" xfId="1673"/>
    <cellStyle name="Pénznem 6 2 2 3 2" xfId="1859"/>
    <cellStyle name="Pénznem 6 2 2 4" xfId="1735"/>
    <cellStyle name="Pénznem 6 2 3" xfId="1580"/>
    <cellStyle name="Pénznem 6 2 3 2" xfId="1766"/>
    <cellStyle name="Pénznem 6 2 4" xfId="1642"/>
    <cellStyle name="Pénznem 6 2 4 2" xfId="1828"/>
    <cellStyle name="Pénznem 6 2 5" xfId="1704"/>
    <cellStyle name="Pénznem 6 2 6" xfId="1359"/>
    <cellStyle name="Pénznem 6 2 7" xfId="976"/>
    <cellStyle name="Pénznem 6 3" xfId="1543"/>
    <cellStyle name="Pénznem 6 3 2" xfId="1610"/>
    <cellStyle name="Pénznem 6 3 2 2" xfId="1796"/>
    <cellStyle name="Pénznem 6 3 3" xfId="1672"/>
    <cellStyle name="Pénznem 6 3 3 2" xfId="1858"/>
    <cellStyle name="Pénznem 6 3 4" xfId="1734"/>
    <cellStyle name="Pénznem 6 4" xfId="1579"/>
    <cellStyle name="Pénznem 6 4 2" xfId="1765"/>
    <cellStyle name="Pénznem 6 5" xfId="1641"/>
    <cellStyle name="Pénznem 6 5 2" xfId="1827"/>
    <cellStyle name="Pénznem 6 6" xfId="1703"/>
    <cellStyle name="Pénznem 6 7" xfId="1358"/>
    <cellStyle name="Pénznem 6 8" xfId="736"/>
    <cellStyle name="Pénznem 7" xfId="1360"/>
    <cellStyle name="Pénznem 7 2" xfId="1545"/>
    <cellStyle name="Pénznem 7 2 2" xfId="1612"/>
    <cellStyle name="Pénznem 7 2 2 2" xfId="1798"/>
    <cellStyle name="Pénznem 7 2 3" xfId="1674"/>
    <cellStyle name="Pénznem 7 2 3 2" xfId="1860"/>
    <cellStyle name="Pénznem 7 2 4" xfId="1736"/>
    <cellStyle name="Pénznem 7 3" xfId="1581"/>
    <cellStyle name="Pénznem 7 3 2" xfId="1767"/>
    <cellStyle name="Pénznem 7 4" xfId="1643"/>
    <cellStyle name="Pénznem 7 4 2" xfId="1829"/>
    <cellStyle name="Pénznem 7 5" xfId="1705"/>
    <cellStyle name="Pénznem 8" xfId="1528"/>
    <cellStyle name="Pénznem 8 2" xfId="1595"/>
    <cellStyle name="Pénznem 8 2 2" xfId="1781"/>
    <cellStyle name="Pénznem 8 3" xfId="1657"/>
    <cellStyle name="Pénznem 8 3 2" xfId="1843"/>
    <cellStyle name="Pénznem 8 4" xfId="1719"/>
    <cellStyle name="Pénznem 9" xfId="1564"/>
    <cellStyle name="Pénznem 9 2" xfId="1750"/>
    <cellStyle name="Stílus 1" xfId="472"/>
    <cellStyle name="Stílus 1 2" xfId="1361"/>
    <cellStyle name="Stílus 4" xfId="473"/>
    <cellStyle name="Stílus 4 2" xfId="474"/>
    <cellStyle name="Stílus 4 2 2" xfId="978"/>
    <cellStyle name="Stílus 4 2 3" xfId="738"/>
    <cellStyle name="Stílus 4 3" xfId="475"/>
    <cellStyle name="Stílus 4 3 2" xfId="979"/>
    <cellStyle name="Stílus 4 3 3" xfId="739"/>
    <cellStyle name="Stílus 4 4" xfId="977"/>
    <cellStyle name="Stílus 4 5" xfId="737"/>
    <cellStyle name="Százalék 2" xfId="476"/>
    <cellStyle name="Százalék 2 2" xfId="980"/>
    <cellStyle name="Százalék 2 2 2" xfId="1547"/>
    <cellStyle name="Százalék 2 3" xfId="1362"/>
    <cellStyle name="Százalék 2 3 2" xfId="1548"/>
    <cellStyle name="Százalék 2 4" xfId="1363"/>
    <cellStyle name="Százalék 2 4 2" xfId="1364"/>
    <cellStyle name="Százalék 2 5" xfId="1546"/>
    <cellStyle name="Százalék 2 6" xfId="740"/>
    <cellStyle name="Százalék 3" xfId="477"/>
    <cellStyle name="Százalék 3 2" xfId="478"/>
    <cellStyle name="Százalék 3 2 2" xfId="981"/>
    <cellStyle name="Százalék 3 2 3" xfId="741"/>
    <cellStyle name="Százalék 3 3" xfId="479"/>
    <cellStyle name="Százalék 4" xfId="480"/>
    <cellStyle name="Százalék 4 2" xfId="982"/>
    <cellStyle name="Százalék 4 3" xfId="742"/>
    <cellStyle name="Százalék 5" xfId="481"/>
    <cellStyle name="Százalék 5 2" xfId="983"/>
    <cellStyle name="Százalék 5 2 2" xfId="1550"/>
    <cellStyle name="Százalék 5 3" xfId="1549"/>
    <cellStyle name="Százalék 5 4" xfId="743"/>
    <cellStyle name="Százalék 6" xfId="503"/>
    <cellStyle name="Százalék 6 2" xfId="504"/>
    <cellStyle name="Százalék 6 2 2" xfId="985"/>
    <cellStyle name="Százalék 6 2 3" xfId="745"/>
    <cellStyle name="Százalék 6 3" xfId="984"/>
    <cellStyle name="Százalék 6 4" xfId="744"/>
    <cellStyle name="Title" xfId="1365"/>
    <cellStyle name="Total" xfId="1366"/>
    <cellStyle name="Warning Text" xfId="136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2"/>
  <sheetViews>
    <sheetView topLeftCell="A58" zoomScale="120" zoomScaleNormal="120" zoomScaleSheetLayoutView="120" workbookViewId="0">
      <selection activeCell="N77" sqref="N77"/>
    </sheetView>
  </sheetViews>
  <sheetFormatPr defaultColWidth="11.42578125" defaultRowHeight="11.25" x14ac:dyDescent="0.2"/>
  <cols>
    <col min="1" max="1" width="2.5703125" style="21" customWidth="1"/>
    <col min="2" max="2" width="2.7109375" style="20" customWidth="1"/>
    <col min="3" max="3" width="64.140625" style="20" customWidth="1"/>
    <col min="4" max="4" width="11.85546875" style="20" bestFit="1" customWidth="1"/>
    <col min="5" max="5" width="12.28515625" style="20" hidden="1" customWidth="1"/>
    <col min="6" max="6" width="10.5703125" style="20" bestFit="1" customWidth="1"/>
    <col min="7" max="7" width="9.28515625" style="20" bestFit="1" customWidth="1"/>
    <col min="8" max="8" width="9" style="20" hidden="1" customWidth="1"/>
    <col min="9" max="9" width="12.140625" style="20" customWidth="1"/>
    <col min="10" max="10" width="12" style="20" customWidth="1"/>
    <col min="11" max="11" width="12.28515625" style="20" customWidth="1"/>
    <col min="12" max="12" width="12.140625" style="20" customWidth="1"/>
    <col min="13" max="16384" width="11.42578125" style="20"/>
  </cols>
  <sheetData>
    <row r="1" spans="1:13" ht="15.75" x14ac:dyDescent="0.25">
      <c r="A1" s="62"/>
      <c r="B1" s="61"/>
      <c r="C1" s="61"/>
      <c r="D1" s="61"/>
      <c r="E1" s="61"/>
      <c r="F1" s="61"/>
      <c r="G1" s="61"/>
      <c r="H1" s="61"/>
      <c r="I1" s="61"/>
      <c r="J1" s="61"/>
      <c r="K1" s="61"/>
      <c r="L1" s="19"/>
    </row>
    <row r="2" spans="1:13" s="18" customFormat="1" ht="17.25" customHeight="1" x14ac:dyDescent="0.25">
      <c r="A2" s="88"/>
      <c r="B2" s="89"/>
      <c r="C2" s="89"/>
      <c r="D2" s="89"/>
      <c r="E2" s="89"/>
      <c r="F2" s="89"/>
      <c r="G2" s="89"/>
      <c r="H2" s="89"/>
      <c r="I2" s="89"/>
      <c r="J2" s="89"/>
      <c r="K2" s="89"/>
      <c r="L2" s="100" t="s">
        <v>126</v>
      </c>
    </row>
    <row r="3" spans="1:13" ht="43.5" customHeight="1" x14ac:dyDescent="0.3">
      <c r="A3" s="294" t="s">
        <v>118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</row>
    <row r="4" spans="1:13" ht="15" customHeight="1" x14ac:dyDescent="0.2">
      <c r="A4" s="307" t="s">
        <v>92</v>
      </c>
      <c r="B4" s="308"/>
      <c r="C4" s="308"/>
      <c r="D4" s="308"/>
      <c r="E4" s="308"/>
      <c r="F4" s="308"/>
      <c r="G4" s="308"/>
      <c r="H4" s="308"/>
      <c r="I4" s="308"/>
      <c r="J4" s="308"/>
      <c r="K4" s="308"/>
      <c r="L4" s="308"/>
    </row>
    <row r="5" spans="1:13" ht="25.5" customHeight="1" thickBot="1" x14ac:dyDescent="0.25">
      <c r="A5" s="62"/>
      <c r="B5" s="61"/>
      <c r="C5" s="61"/>
      <c r="D5" s="61"/>
      <c r="E5" s="61"/>
      <c r="F5" s="61"/>
      <c r="G5" s="61"/>
      <c r="H5" s="61"/>
      <c r="I5" s="61"/>
      <c r="J5" s="61"/>
      <c r="K5" s="61"/>
      <c r="L5" s="113" t="s">
        <v>41</v>
      </c>
    </row>
    <row r="6" spans="1:13" s="23" customFormat="1" ht="15" thickBot="1" x14ac:dyDescent="0.2">
      <c r="A6" s="86"/>
      <c r="B6" s="63"/>
      <c r="C6" s="64"/>
      <c r="D6" s="304" t="s">
        <v>53</v>
      </c>
      <c r="E6" s="305"/>
      <c r="F6" s="305"/>
      <c r="G6" s="305"/>
      <c r="H6" s="305"/>
      <c r="I6" s="305"/>
      <c r="J6" s="305"/>
      <c r="K6" s="305"/>
      <c r="L6" s="306"/>
    </row>
    <row r="7" spans="1:13" s="24" customFormat="1" ht="47.25" customHeight="1" thickBot="1" x14ac:dyDescent="0.25">
      <c r="A7" s="309" t="s">
        <v>93</v>
      </c>
      <c r="B7" s="310"/>
      <c r="C7" s="311"/>
      <c r="D7" s="304" t="s">
        <v>37</v>
      </c>
      <c r="E7" s="305"/>
      <c r="F7" s="305"/>
      <c r="G7" s="305"/>
      <c r="H7" s="305"/>
      <c r="I7" s="305"/>
      <c r="J7" s="305"/>
      <c r="K7" s="305"/>
      <c r="L7" s="306"/>
    </row>
    <row r="8" spans="1:13" s="25" customFormat="1" ht="25.5" customHeight="1" x14ac:dyDescent="0.2">
      <c r="A8" s="296" t="s">
        <v>35</v>
      </c>
      <c r="B8" s="297"/>
      <c r="C8" s="298"/>
      <c r="D8" s="302" t="s">
        <v>120</v>
      </c>
      <c r="E8" s="265" t="s">
        <v>94</v>
      </c>
      <c r="F8" s="265" t="s">
        <v>123</v>
      </c>
      <c r="G8" s="265" t="s">
        <v>124</v>
      </c>
      <c r="H8" s="265" t="s">
        <v>115</v>
      </c>
      <c r="I8" s="265" t="s">
        <v>121</v>
      </c>
      <c r="J8" s="267" t="s">
        <v>121</v>
      </c>
      <c r="K8" s="268"/>
      <c r="L8" s="269"/>
    </row>
    <row r="9" spans="1:13" s="22" customFormat="1" ht="24.75" customHeight="1" thickBot="1" x14ac:dyDescent="0.2">
      <c r="A9" s="299"/>
      <c r="B9" s="300"/>
      <c r="C9" s="301"/>
      <c r="D9" s="303"/>
      <c r="E9" s="266"/>
      <c r="F9" s="266"/>
      <c r="G9" s="266"/>
      <c r="H9" s="266"/>
      <c r="I9" s="266"/>
      <c r="J9" s="68" t="s">
        <v>40</v>
      </c>
      <c r="K9" s="68" t="s">
        <v>75</v>
      </c>
      <c r="L9" s="69" t="s">
        <v>76</v>
      </c>
    </row>
    <row r="10" spans="1:13" s="119" customFormat="1" ht="26.25" customHeight="1" x14ac:dyDescent="0.2">
      <c r="A10" s="315" t="s">
        <v>2</v>
      </c>
      <c r="B10" s="316"/>
      <c r="C10" s="317"/>
      <c r="D10" s="116"/>
      <c r="E10" s="117"/>
      <c r="F10" s="117"/>
      <c r="G10" s="117"/>
      <c r="H10" s="117"/>
      <c r="I10" s="117"/>
      <c r="J10" s="117"/>
      <c r="K10" s="117"/>
      <c r="L10" s="118"/>
    </row>
    <row r="11" spans="1:13" s="22" customFormat="1" ht="10.5" x14ac:dyDescent="0.15">
      <c r="A11" s="70" t="s">
        <v>58</v>
      </c>
      <c r="B11" s="71" t="s">
        <v>81</v>
      </c>
      <c r="C11" s="72"/>
      <c r="D11" s="132">
        <f>+'KIADÁSOK_BEVÉTELEK intézményenk'!D10</f>
        <v>13472764</v>
      </c>
      <c r="E11" s="132">
        <f>+'KIADÁSOK_BEVÉTELEK intézményenk'!E10</f>
        <v>0</v>
      </c>
      <c r="F11" s="132">
        <f>+'KIADÁSOK_BEVÉTELEK intézményenk'!F10</f>
        <v>394033</v>
      </c>
      <c r="G11" s="132">
        <f>+'KIADÁSOK_BEVÉTELEK intézményenk'!G10</f>
        <v>89366</v>
      </c>
      <c r="H11" s="132">
        <f>+'KIADÁSOK_BEVÉTELEK intézményenk'!H10</f>
        <v>0</v>
      </c>
      <c r="I11" s="132">
        <f>+'KIADÁSOK_BEVÉTELEK intézményenk'!I10</f>
        <v>13956163</v>
      </c>
      <c r="J11" s="132">
        <f>SUM(J12:J15)</f>
        <v>10275104</v>
      </c>
      <c r="K11" s="132">
        <f>SUM(K12:K15)</f>
        <v>3681059</v>
      </c>
      <c r="L11" s="238">
        <f>SUM(L12:L15)</f>
        <v>0</v>
      </c>
      <c r="M11" s="157"/>
    </row>
    <row r="12" spans="1:13" s="26" customFormat="1" x14ac:dyDescent="0.2">
      <c r="A12" s="73"/>
      <c r="B12" s="74" t="s">
        <v>69</v>
      </c>
      <c r="C12" s="75" t="s">
        <v>26</v>
      </c>
      <c r="D12" s="239">
        <f>'KIADÁSOK_BEVÉTELEK intézményenk'!D11</f>
        <v>8755185</v>
      </c>
      <c r="E12" s="169">
        <f>+'KIADÁSOK_BEVÉTELEK intézményenk'!E11</f>
        <v>0</v>
      </c>
      <c r="F12" s="169">
        <f>+'KIADÁSOK_BEVÉTELEK intézményenk'!F11</f>
        <v>307454</v>
      </c>
      <c r="G12" s="169">
        <f>+'KIADÁSOK_BEVÉTELEK intézményenk'!G11</f>
        <v>120308</v>
      </c>
      <c r="H12" s="169">
        <f>+'KIADÁSOK_BEVÉTELEK intézményenk'!H11</f>
        <v>0</v>
      </c>
      <c r="I12" s="169">
        <f>+'KIADÁSOK_BEVÉTELEK intézményenk'!I11</f>
        <v>9182947</v>
      </c>
      <c r="J12" s="134">
        <f>'KIADÁSOK_BEVÉTELEK intézményenk'!J11</f>
        <v>9182947</v>
      </c>
      <c r="K12" s="134">
        <f>'KIADÁSOK_BEVÉTELEK intézményenk'!K11</f>
        <v>0</v>
      </c>
      <c r="L12" s="236">
        <f>'KIADÁSOK_BEVÉTELEK intézményenk'!L11</f>
        <v>0</v>
      </c>
      <c r="M12" s="158"/>
    </row>
    <row r="13" spans="1:13" s="26" customFormat="1" x14ac:dyDescent="0.2">
      <c r="A13" s="73"/>
      <c r="B13" s="74" t="s">
        <v>70</v>
      </c>
      <c r="C13" s="75" t="s">
        <v>15</v>
      </c>
      <c r="D13" s="239">
        <f>'KIADÁSOK_BEVÉTELEK intézményenk'!D12</f>
        <v>0</v>
      </c>
      <c r="E13" s="169">
        <f>+'KIADÁSOK_BEVÉTELEK intézményenk'!E12</f>
        <v>0</v>
      </c>
      <c r="F13" s="169">
        <f>+'KIADÁSOK_BEVÉTELEK intézményenk'!F12</f>
        <v>20545</v>
      </c>
      <c r="G13" s="169">
        <f>+'KIADÁSOK_BEVÉTELEK intézményenk'!G12</f>
        <v>0</v>
      </c>
      <c r="H13" s="169">
        <f>+'KIADÁSOK_BEVÉTELEK intézményenk'!H12</f>
        <v>0</v>
      </c>
      <c r="I13" s="169">
        <f>+'KIADÁSOK_BEVÉTELEK intézményenk'!I12</f>
        <v>20545</v>
      </c>
      <c r="J13" s="134">
        <f>'KIADÁSOK_BEVÉTELEK intézményenk'!J12</f>
        <v>20545</v>
      </c>
      <c r="K13" s="134">
        <f>'KIADÁSOK_BEVÉTELEK intézményenk'!K12</f>
        <v>0</v>
      </c>
      <c r="L13" s="236">
        <f>'KIADÁSOK_BEVÉTELEK intézményenk'!L12</f>
        <v>0</v>
      </c>
      <c r="M13" s="158"/>
    </row>
    <row r="14" spans="1:13" s="26" customFormat="1" x14ac:dyDescent="0.2">
      <c r="A14" s="73"/>
      <c r="B14" s="74" t="s">
        <v>71</v>
      </c>
      <c r="C14" s="8" t="s">
        <v>95</v>
      </c>
      <c r="D14" s="239">
        <f>'KIADÁSOK_BEVÉTELEK intézményenk'!D13</f>
        <v>0</v>
      </c>
      <c r="E14" s="169">
        <f>+'KIADÁSOK_BEVÉTELEK intézményenk'!E13</f>
        <v>0</v>
      </c>
      <c r="F14" s="169">
        <f>+'KIADÁSOK_BEVÉTELEK intézményenk'!F13</f>
        <v>0</v>
      </c>
      <c r="G14" s="169">
        <f>+'KIADÁSOK_BEVÉTELEK intézményenk'!G13</f>
        <v>0</v>
      </c>
      <c r="H14" s="169">
        <f>+'KIADÁSOK_BEVÉTELEK intézményenk'!H13</f>
        <v>0</v>
      </c>
      <c r="I14" s="169">
        <f>+'KIADÁSOK_BEVÉTELEK intézményenk'!I13</f>
        <v>0</v>
      </c>
      <c r="J14" s="134">
        <f>'KIADÁSOK_BEVÉTELEK intézményenk'!J13</f>
        <v>0</v>
      </c>
      <c r="K14" s="134">
        <f>'KIADÁSOK_BEVÉTELEK intézményenk'!K13</f>
        <v>0</v>
      </c>
      <c r="L14" s="236">
        <f>'KIADÁSOK_BEVÉTELEK intézményenk'!L13</f>
        <v>0</v>
      </c>
      <c r="M14" s="158"/>
    </row>
    <row r="15" spans="1:13" s="26" customFormat="1" x14ac:dyDescent="0.2">
      <c r="A15" s="73"/>
      <c r="B15" s="74" t="s">
        <v>72</v>
      </c>
      <c r="C15" s="75" t="s">
        <v>107</v>
      </c>
      <c r="D15" s="239">
        <f>'KIADÁSOK_BEVÉTELEK intézményenk'!D14</f>
        <v>4717579</v>
      </c>
      <c r="E15" s="169">
        <f>+'KIADÁSOK_BEVÉTELEK intézményenk'!E14</f>
        <v>0</v>
      </c>
      <c r="F15" s="169">
        <f>+'KIADÁSOK_BEVÉTELEK intézményenk'!F14</f>
        <v>66034</v>
      </c>
      <c r="G15" s="169">
        <f>+'KIADÁSOK_BEVÉTELEK intézményenk'!G14</f>
        <v>-30942</v>
      </c>
      <c r="H15" s="169">
        <f>+'KIADÁSOK_BEVÉTELEK intézményenk'!H14</f>
        <v>0</v>
      </c>
      <c r="I15" s="169">
        <f>+'KIADÁSOK_BEVÉTELEK intézményenk'!I14</f>
        <v>4752671</v>
      </c>
      <c r="J15" s="134">
        <f>'KIADÁSOK_BEVÉTELEK intézményenk'!J14</f>
        <v>1071612</v>
      </c>
      <c r="K15" s="134">
        <f>'KIADÁSOK_BEVÉTELEK intézményenk'!K14</f>
        <v>3681059</v>
      </c>
      <c r="L15" s="236">
        <f>'KIADÁSOK_BEVÉTELEK intézményenk'!L14</f>
        <v>0</v>
      </c>
      <c r="M15" s="158"/>
    </row>
    <row r="16" spans="1:13" s="27" customFormat="1" ht="10.5" x14ac:dyDescent="0.15">
      <c r="A16" s="77" t="s">
        <v>59</v>
      </c>
      <c r="B16" s="76" t="s">
        <v>16</v>
      </c>
      <c r="C16" s="78"/>
      <c r="D16" s="132">
        <f>+'KIADÁSOK_BEVÉTELEK intézményenk'!D15</f>
        <v>21427610</v>
      </c>
      <c r="E16" s="132">
        <f>+'KIADÁSOK_BEVÉTELEK intézményenk'!E15</f>
        <v>0</v>
      </c>
      <c r="F16" s="132">
        <f>+'KIADÁSOK_BEVÉTELEK intézményenk'!F15</f>
        <v>4476</v>
      </c>
      <c r="G16" s="132">
        <f>+'KIADÁSOK_BEVÉTELEK intézményenk'!G15</f>
        <v>5163</v>
      </c>
      <c r="H16" s="132">
        <f>+'KIADÁSOK_BEVÉTELEK intézményenk'!H15</f>
        <v>0</v>
      </c>
      <c r="I16" s="132">
        <f>+'KIADÁSOK_BEVÉTELEK intézményenk'!I15</f>
        <v>21437249</v>
      </c>
      <c r="J16" s="136">
        <f t="shared" ref="J16:L16" si="0">SUM(J17:J18)</f>
        <v>18357249</v>
      </c>
      <c r="K16" s="136">
        <f t="shared" si="0"/>
        <v>3080000</v>
      </c>
      <c r="L16" s="235">
        <f t="shared" si="0"/>
        <v>0</v>
      </c>
      <c r="M16" s="159"/>
    </row>
    <row r="17" spans="1:13" s="26" customFormat="1" x14ac:dyDescent="0.2">
      <c r="A17" s="73"/>
      <c r="B17" s="74" t="s">
        <v>69</v>
      </c>
      <c r="C17" s="8" t="s">
        <v>96</v>
      </c>
      <c r="D17" s="239">
        <f>'KIADÁSOK_BEVÉTELEK intézményenk'!D16</f>
        <v>21139110</v>
      </c>
      <c r="E17" s="169">
        <f>+'KIADÁSOK_BEVÉTELEK intézményenk'!E16</f>
        <v>0</v>
      </c>
      <c r="F17" s="169">
        <f>+'KIADÁSOK_BEVÉTELEK intézményenk'!F16</f>
        <v>0</v>
      </c>
      <c r="G17" s="169">
        <f>+'KIADÁSOK_BEVÉTELEK intézményenk'!G16</f>
        <v>0</v>
      </c>
      <c r="H17" s="169">
        <f>+'KIADÁSOK_BEVÉTELEK intézményenk'!H16</f>
        <v>0</v>
      </c>
      <c r="I17" s="169">
        <f>+'KIADÁSOK_BEVÉTELEK intézményenk'!I16</f>
        <v>21139110</v>
      </c>
      <c r="J17" s="134">
        <f>'KIADÁSOK_BEVÉTELEK intézményenk'!J16</f>
        <v>18244110</v>
      </c>
      <c r="K17" s="134">
        <f>'KIADÁSOK_BEVÉTELEK intézményenk'!K16</f>
        <v>2895000</v>
      </c>
      <c r="L17" s="236">
        <f>'KIADÁSOK_BEVÉTELEK intézményenk'!L16</f>
        <v>0</v>
      </c>
      <c r="M17" s="158"/>
    </row>
    <row r="18" spans="1:13" s="26" customFormat="1" x14ac:dyDescent="0.2">
      <c r="A18" s="73"/>
      <c r="B18" s="74" t="s">
        <v>70</v>
      </c>
      <c r="C18" s="8" t="s">
        <v>97</v>
      </c>
      <c r="D18" s="239">
        <f>'KIADÁSOK_BEVÉTELEK intézményenk'!D17</f>
        <v>288500</v>
      </c>
      <c r="E18" s="169">
        <f>+'KIADÁSOK_BEVÉTELEK intézményenk'!E17</f>
        <v>0</v>
      </c>
      <c r="F18" s="169">
        <f>+'KIADÁSOK_BEVÉTELEK intézményenk'!F17</f>
        <v>4476</v>
      </c>
      <c r="G18" s="169">
        <f>+'KIADÁSOK_BEVÉTELEK intézményenk'!G17</f>
        <v>5163</v>
      </c>
      <c r="H18" s="169">
        <f>+'KIADÁSOK_BEVÉTELEK intézményenk'!H17</f>
        <v>0</v>
      </c>
      <c r="I18" s="169">
        <f>+'KIADÁSOK_BEVÉTELEK intézményenk'!I17</f>
        <v>298139</v>
      </c>
      <c r="J18" s="134">
        <f>'KIADÁSOK_BEVÉTELEK intézményenk'!J17</f>
        <v>113139</v>
      </c>
      <c r="K18" s="134">
        <f>'KIADÁSOK_BEVÉTELEK intézményenk'!K17</f>
        <v>185000</v>
      </c>
      <c r="L18" s="236">
        <f>'KIADÁSOK_BEVÉTELEK intézményenk'!L17</f>
        <v>0</v>
      </c>
      <c r="M18" s="158"/>
    </row>
    <row r="19" spans="1:13" s="28" customFormat="1" ht="10.5" x14ac:dyDescent="0.15">
      <c r="A19" s="79" t="s">
        <v>60</v>
      </c>
      <c r="B19" s="80" t="s">
        <v>17</v>
      </c>
      <c r="C19" s="81"/>
      <c r="D19" s="240">
        <f>'KIADÁSOK_BEVÉTELEK intézményenk'!D18</f>
        <v>7403976</v>
      </c>
      <c r="E19" s="132">
        <f>+'KIADÁSOK_BEVÉTELEK intézményenk'!E18</f>
        <v>0</v>
      </c>
      <c r="F19" s="132">
        <f>+'KIADÁSOK_BEVÉTELEK intézményenk'!F18</f>
        <v>3646835</v>
      </c>
      <c r="G19" s="132">
        <f>+'KIADÁSOK_BEVÉTELEK intézményenk'!G18</f>
        <v>-977404</v>
      </c>
      <c r="H19" s="132">
        <f>+'KIADÁSOK_BEVÉTELEK intézményenk'!H18</f>
        <v>0</v>
      </c>
      <c r="I19" s="132">
        <f>+'KIADÁSOK_BEVÉTELEK intézményenk'!I18</f>
        <v>10073407</v>
      </c>
      <c r="J19" s="136">
        <f>'KIADÁSOK_BEVÉTELEK intézményenk'!J18</f>
        <v>6657497</v>
      </c>
      <c r="K19" s="136">
        <f>'KIADÁSOK_BEVÉTELEK intézményenk'!K18</f>
        <v>3402910</v>
      </c>
      <c r="L19" s="235">
        <f>'KIADÁSOK_BEVÉTELEK intézményenk'!L18</f>
        <v>13000</v>
      </c>
      <c r="M19" s="160"/>
    </row>
    <row r="20" spans="1:13" s="27" customFormat="1" ht="10.5" x14ac:dyDescent="0.15">
      <c r="A20" s="77" t="s">
        <v>61</v>
      </c>
      <c r="B20" s="76" t="s">
        <v>19</v>
      </c>
      <c r="C20" s="78"/>
      <c r="D20" s="132">
        <f>+'KIADÁSOK_BEVÉTELEK intézményenk'!D19</f>
        <v>2000</v>
      </c>
      <c r="E20" s="132">
        <f>+'KIADÁSOK_BEVÉTELEK intézményenk'!E19</f>
        <v>0</v>
      </c>
      <c r="F20" s="132">
        <f>+'KIADÁSOK_BEVÉTELEK intézményenk'!F19</f>
        <v>100956</v>
      </c>
      <c r="G20" s="132">
        <f>+'KIADÁSOK_BEVÉTELEK intézményenk'!G19</f>
        <v>8041</v>
      </c>
      <c r="H20" s="132">
        <f>+'KIADÁSOK_BEVÉTELEK intézményenk'!H19</f>
        <v>0</v>
      </c>
      <c r="I20" s="132">
        <f>+'KIADÁSOK_BEVÉTELEK intézményenk'!I19</f>
        <v>110997</v>
      </c>
      <c r="J20" s="136">
        <f t="shared" ref="J20:L20" si="1">SUM(J21:J22)</f>
        <v>500</v>
      </c>
      <c r="K20" s="136">
        <f t="shared" si="1"/>
        <v>110497</v>
      </c>
      <c r="L20" s="235">
        <f t="shared" si="1"/>
        <v>0</v>
      </c>
      <c r="M20" s="159"/>
    </row>
    <row r="21" spans="1:13" s="26" customFormat="1" x14ac:dyDescent="0.2">
      <c r="A21" s="73"/>
      <c r="B21" s="74" t="s">
        <v>69</v>
      </c>
      <c r="C21" s="8" t="s">
        <v>98</v>
      </c>
      <c r="D21" s="239">
        <f>'KIADÁSOK_BEVÉTELEK intézményenk'!D20</f>
        <v>2000</v>
      </c>
      <c r="E21" s="169">
        <f>+'KIADÁSOK_BEVÉTELEK intézményenk'!E20</f>
        <v>0</v>
      </c>
      <c r="F21" s="169">
        <f>+'KIADÁSOK_BEVÉTELEK intézményenk'!F20</f>
        <v>0</v>
      </c>
      <c r="G21" s="169">
        <f>+'KIADÁSOK_BEVÉTELEK intézményenk'!G20</f>
        <v>0</v>
      </c>
      <c r="H21" s="169">
        <f>+'KIADÁSOK_BEVÉTELEK intézményenk'!H20</f>
        <v>0</v>
      </c>
      <c r="I21" s="169">
        <f>+'KIADÁSOK_BEVÉTELEK intézményenk'!I20</f>
        <v>2000</v>
      </c>
      <c r="J21" s="134">
        <f>'KIADÁSOK_BEVÉTELEK intézményenk'!J20</f>
        <v>0</v>
      </c>
      <c r="K21" s="134">
        <f>'KIADÁSOK_BEVÉTELEK intézményenk'!K20</f>
        <v>2000</v>
      </c>
      <c r="L21" s="236">
        <f>'KIADÁSOK_BEVÉTELEK intézményenk'!L20</f>
        <v>0</v>
      </c>
      <c r="M21" s="158"/>
    </row>
    <row r="22" spans="1:13" s="26" customFormat="1" x14ac:dyDescent="0.2">
      <c r="A22" s="73"/>
      <c r="B22" s="74" t="s">
        <v>70</v>
      </c>
      <c r="C22" s="75" t="s">
        <v>109</v>
      </c>
      <c r="D22" s="239">
        <f>'KIADÁSOK_BEVÉTELEK intézményenk'!D21</f>
        <v>0</v>
      </c>
      <c r="E22" s="169">
        <f>+'KIADÁSOK_BEVÉTELEK intézményenk'!E21</f>
        <v>0</v>
      </c>
      <c r="F22" s="169">
        <f>+'KIADÁSOK_BEVÉTELEK intézményenk'!F21</f>
        <v>100956</v>
      </c>
      <c r="G22" s="169">
        <f>+'KIADÁSOK_BEVÉTELEK intézményenk'!G21</f>
        <v>8041</v>
      </c>
      <c r="H22" s="169">
        <f>+'KIADÁSOK_BEVÉTELEK intézményenk'!H21</f>
        <v>0</v>
      </c>
      <c r="I22" s="169">
        <f>+'KIADÁSOK_BEVÉTELEK intézményenk'!I21</f>
        <v>108997</v>
      </c>
      <c r="J22" s="134">
        <f>'KIADÁSOK_BEVÉTELEK intézményenk'!J21</f>
        <v>500</v>
      </c>
      <c r="K22" s="134">
        <f>'KIADÁSOK_BEVÉTELEK intézményenk'!K21</f>
        <v>108497</v>
      </c>
      <c r="L22" s="236">
        <f>'KIADÁSOK_BEVÉTELEK intézményenk'!L21</f>
        <v>0</v>
      </c>
      <c r="M22" s="158"/>
    </row>
    <row r="23" spans="1:13" s="29" customFormat="1" ht="12" x14ac:dyDescent="0.2">
      <c r="A23" s="82" t="s">
        <v>62</v>
      </c>
      <c r="B23" s="318" t="s">
        <v>77</v>
      </c>
      <c r="C23" s="319"/>
      <c r="D23" s="246">
        <f>D11+D16+D19+D20</f>
        <v>42306350</v>
      </c>
      <c r="E23" s="140">
        <f>+'KIADÁSOK_BEVÉTELEK intézményenk'!E22</f>
        <v>0</v>
      </c>
      <c r="F23" s="140">
        <f>+'KIADÁSOK_BEVÉTELEK intézményenk'!F22</f>
        <v>4146300</v>
      </c>
      <c r="G23" s="140">
        <f>+'KIADÁSOK_BEVÉTELEK intézményenk'!G22</f>
        <v>-874834</v>
      </c>
      <c r="H23" s="140">
        <f>+'KIADÁSOK_BEVÉTELEK intézményenk'!H22</f>
        <v>0</v>
      </c>
      <c r="I23" s="140">
        <f>+'KIADÁSOK_BEVÉTELEK intézményenk'!I22</f>
        <v>45577816</v>
      </c>
      <c r="J23" s="140">
        <f>J11+J16+J19+J20</f>
        <v>35290350</v>
      </c>
      <c r="K23" s="140">
        <f>K11+K16+K19+K20</f>
        <v>10274466</v>
      </c>
      <c r="L23" s="237">
        <f>L11+L16+L19+L20</f>
        <v>13000</v>
      </c>
      <c r="M23" s="161"/>
    </row>
    <row r="24" spans="1:13" s="27" customFormat="1" ht="10.5" x14ac:dyDescent="0.15">
      <c r="A24" s="77" t="s">
        <v>63</v>
      </c>
      <c r="B24" s="76" t="s">
        <v>108</v>
      </c>
      <c r="C24" s="78"/>
      <c r="D24" s="240">
        <f>SUM(D25:D27)</f>
        <v>800000</v>
      </c>
      <c r="E24" s="132">
        <f>+'KIADÁSOK_BEVÉTELEK intézményenk'!E23</f>
        <v>0</v>
      </c>
      <c r="F24" s="132">
        <f>+'KIADÁSOK_BEVÉTELEK intézményenk'!F23</f>
        <v>7541</v>
      </c>
      <c r="G24" s="132">
        <f>+'KIADÁSOK_BEVÉTELEK intézményenk'!G23</f>
        <v>-7048</v>
      </c>
      <c r="H24" s="132">
        <f>+'KIADÁSOK_BEVÉTELEK intézményenk'!H23</f>
        <v>0</v>
      </c>
      <c r="I24" s="132">
        <f>+'KIADÁSOK_BEVÉTELEK intézményenk'!I23</f>
        <v>800493</v>
      </c>
      <c r="J24" s="136">
        <f t="shared" ref="J24:L24" si="2">SUM(J25:J27)</f>
        <v>493</v>
      </c>
      <c r="K24" s="136">
        <f t="shared" si="2"/>
        <v>800000</v>
      </c>
      <c r="L24" s="235">
        <f t="shared" si="2"/>
        <v>0</v>
      </c>
      <c r="M24" s="159"/>
    </row>
    <row r="25" spans="1:13" s="26" customFormat="1" x14ac:dyDescent="0.2">
      <c r="A25" s="73"/>
      <c r="B25" s="74" t="s">
        <v>69</v>
      </c>
      <c r="C25" s="75" t="s">
        <v>27</v>
      </c>
      <c r="D25" s="239">
        <f>'KIADÁSOK_BEVÉTELEK intézményenk'!D24</f>
        <v>0</v>
      </c>
      <c r="E25" s="169">
        <f>+'KIADÁSOK_BEVÉTELEK intézményenk'!E24</f>
        <v>0</v>
      </c>
      <c r="F25" s="169">
        <f>+'KIADÁSOK_BEVÉTELEK intézményenk'!F24</f>
        <v>0</v>
      </c>
      <c r="G25" s="169">
        <f>+'KIADÁSOK_BEVÉTELEK intézményenk'!G24</f>
        <v>0</v>
      </c>
      <c r="H25" s="169">
        <f>+'KIADÁSOK_BEVÉTELEK intézményenk'!H24</f>
        <v>0</v>
      </c>
      <c r="I25" s="169">
        <f>+'KIADÁSOK_BEVÉTELEK intézményenk'!I24</f>
        <v>0</v>
      </c>
      <c r="J25" s="134">
        <f>'KIADÁSOK_BEVÉTELEK intézményenk'!J24</f>
        <v>0</v>
      </c>
      <c r="K25" s="134">
        <f>'KIADÁSOK_BEVÉTELEK intézményenk'!K24</f>
        <v>0</v>
      </c>
      <c r="L25" s="236">
        <f>'KIADÁSOK_BEVÉTELEK intézményenk'!L24</f>
        <v>0</v>
      </c>
      <c r="M25" s="158"/>
    </row>
    <row r="26" spans="1:13" s="26" customFormat="1" x14ac:dyDescent="0.2">
      <c r="A26" s="73"/>
      <c r="B26" s="74" t="s">
        <v>70</v>
      </c>
      <c r="C26" s="8" t="s">
        <v>95</v>
      </c>
      <c r="D26" s="239">
        <f>'KIADÁSOK_BEVÉTELEK intézményenk'!D25</f>
        <v>0</v>
      </c>
      <c r="E26" s="169">
        <f>+'KIADÁSOK_BEVÉTELEK intézményenk'!E25</f>
        <v>0</v>
      </c>
      <c r="F26" s="169">
        <f>+'KIADÁSOK_BEVÉTELEK intézményenk'!F25</f>
        <v>0</v>
      </c>
      <c r="G26" s="169">
        <f>+'KIADÁSOK_BEVÉTELEK intézményenk'!G25</f>
        <v>0</v>
      </c>
      <c r="H26" s="169">
        <f>+'KIADÁSOK_BEVÉTELEK intézményenk'!H25</f>
        <v>0</v>
      </c>
      <c r="I26" s="169">
        <f>+'KIADÁSOK_BEVÉTELEK intézményenk'!I25</f>
        <v>0</v>
      </c>
      <c r="J26" s="134">
        <f>'KIADÁSOK_BEVÉTELEK intézményenk'!J25</f>
        <v>0</v>
      </c>
      <c r="K26" s="134">
        <f>'KIADÁSOK_BEVÉTELEK intézményenk'!K25</f>
        <v>0</v>
      </c>
      <c r="L26" s="236">
        <f>'KIADÁSOK_BEVÉTELEK intézményenk'!L25</f>
        <v>0</v>
      </c>
      <c r="M26" s="158"/>
    </row>
    <row r="27" spans="1:13" s="26" customFormat="1" x14ac:dyDescent="0.2">
      <c r="A27" s="73"/>
      <c r="B27" s="74" t="s">
        <v>71</v>
      </c>
      <c r="C27" s="75" t="s">
        <v>107</v>
      </c>
      <c r="D27" s="239">
        <f>'KIADÁSOK_BEVÉTELEK intézményenk'!D26</f>
        <v>800000</v>
      </c>
      <c r="E27" s="169">
        <f>+'KIADÁSOK_BEVÉTELEK intézményenk'!E26</f>
        <v>0</v>
      </c>
      <c r="F27" s="169">
        <f>+'KIADÁSOK_BEVÉTELEK intézményenk'!F26</f>
        <v>7541</v>
      </c>
      <c r="G27" s="169">
        <f>+'KIADÁSOK_BEVÉTELEK intézményenk'!G26</f>
        <v>-7048</v>
      </c>
      <c r="H27" s="169">
        <f>+'KIADÁSOK_BEVÉTELEK intézményenk'!H26</f>
        <v>0</v>
      </c>
      <c r="I27" s="169">
        <f>+'KIADÁSOK_BEVÉTELEK intézményenk'!I26</f>
        <v>800493</v>
      </c>
      <c r="J27" s="134">
        <f>'KIADÁSOK_BEVÉTELEK intézményenk'!J26</f>
        <v>493</v>
      </c>
      <c r="K27" s="134">
        <f>'KIADÁSOK_BEVÉTELEK intézményenk'!K26</f>
        <v>800000</v>
      </c>
      <c r="L27" s="236">
        <f>'KIADÁSOK_BEVÉTELEK intézményenk'!L26</f>
        <v>0</v>
      </c>
      <c r="M27" s="158"/>
    </row>
    <row r="28" spans="1:13" s="27" customFormat="1" ht="10.5" x14ac:dyDescent="0.15">
      <c r="A28" s="77" t="s">
        <v>64</v>
      </c>
      <c r="B28" s="76" t="s">
        <v>18</v>
      </c>
      <c r="C28" s="78"/>
      <c r="D28" s="240">
        <f>'KIADÁSOK_BEVÉTELEK intézményenk'!D27</f>
        <v>1737200</v>
      </c>
      <c r="E28" s="132">
        <f>+'KIADÁSOK_BEVÉTELEK intézményenk'!E27</f>
        <v>0</v>
      </c>
      <c r="F28" s="132">
        <f>+'KIADÁSOK_BEVÉTELEK intézményenk'!F27</f>
        <v>0</v>
      </c>
      <c r="G28" s="132">
        <f>+'KIADÁSOK_BEVÉTELEK intézményenk'!G27</f>
        <v>-1175465</v>
      </c>
      <c r="H28" s="132">
        <f>+'KIADÁSOK_BEVÉTELEK intézményenk'!H27</f>
        <v>0</v>
      </c>
      <c r="I28" s="132">
        <f>+'KIADÁSOK_BEVÉTELEK intézményenk'!I27</f>
        <v>561735</v>
      </c>
      <c r="J28" s="136">
        <f>'KIADÁSOK_BEVÉTELEK intézményenk'!J27</f>
        <v>0</v>
      </c>
      <c r="K28" s="136">
        <f>'KIADÁSOK_BEVÉTELEK intézményenk'!K27</f>
        <v>561735</v>
      </c>
      <c r="L28" s="235">
        <f>'KIADÁSOK_BEVÉTELEK intézményenk'!L27</f>
        <v>0</v>
      </c>
      <c r="M28" s="159"/>
    </row>
    <row r="29" spans="1:13" s="27" customFormat="1" ht="10.5" x14ac:dyDescent="0.15">
      <c r="A29" s="77" t="s">
        <v>65</v>
      </c>
      <c r="B29" s="76" t="s">
        <v>20</v>
      </c>
      <c r="C29" s="78"/>
      <c r="D29" s="240">
        <f>SUM(D30:D31)</f>
        <v>154304</v>
      </c>
      <c r="E29" s="132">
        <f>+'KIADÁSOK_BEVÉTELEK intézményenk'!E28</f>
        <v>0</v>
      </c>
      <c r="F29" s="132">
        <f>+'KIADÁSOK_BEVÉTELEK intézményenk'!F28</f>
        <v>-98591</v>
      </c>
      <c r="G29" s="132">
        <f>+'KIADÁSOK_BEVÉTELEK intézményenk'!G28</f>
        <v>6</v>
      </c>
      <c r="H29" s="132">
        <f>+'KIADÁSOK_BEVÉTELEK intézményenk'!H28</f>
        <v>0</v>
      </c>
      <c r="I29" s="132">
        <f>+'KIADÁSOK_BEVÉTELEK intézményenk'!I28</f>
        <v>55719</v>
      </c>
      <c r="J29" s="136">
        <f t="shared" ref="J29:L29" si="3">SUM(J30:J31)</f>
        <v>2217</v>
      </c>
      <c r="K29" s="136">
        <f t="shared" si="3"/>
        <v>53502</v>
      </c>
      <c r="L29" s="235">
        <f t="shared" si="3"/>
        <v>0</v>
      </c>
      <c r="M29" s="159"/>
    </row>
    <row r="30" spans="1:13" s="26" customFormat="1" x14ac:dyDescent="0.2">
      <c r="A30" s="73"/>
      <c r="B30" s="74" t="s">
        <v>69</v>
      </c>
      <c r="C30" s="8" t="s">
        <v>98</v>
      </c>
      <c r="D30" s="239">
        <f>'KIADÁSOK_BEVÉTELEK intézményenk'!D29</f>
        <v>17784</v>
      </c>
      <c r="E30" s="169">
        <f>+'KIADÁSOK_BEVÉTELEK intézményenk'!E29</f>
        <v>0</v>
      </c>
      <c r="F30" s="169">
        <f>+'KIADÁSOK_BEVÉTELEK intézményenk'!F29</f>
        <v>0</v>
      </c>
      <c r="G30" s="169">
        <f>+'KIADÁSOK_BEVÉTELEK intézményenk'!G29</f>
        <v>0</v>
      </c>
      <c r="H30" s="169">
        <f>+'KIADÁSOK_BEVÉTELEK intézményenk'!H29</f>
        <v>0</v>
      </c>
      <c r="I30" s="169">
        <f>+'KIADÁSOK_BEVÉTELEK intézményenk'!I29</f>
        <v>17784</v>
      </c>
      <c r="J30" s="134">
        <f>'KIADÁSOK_BEVÉTELEK intézményenk'!J29</f>
        <v>0</v>
      </c>
      <c r="K30" s="134">
        <f>'KIADÁSOK_BEVÉTELEK intézményenk'!K29</f>
        <v>17784</v>
      </c>
      <c r="L30" s="236">
        <f>'KIADÁSOK_BEVÉTELEK intézményenk'!L29</f>
        <v>0</v>
      </c>
      <c r="M30" s="158"/>
    </row>
    <row r="31" spans="1:13" s="26" customFormat="1" x14ac:dyDescent="0.2">
      <c r="A31" s="73"/>
      <c r="B31" s="74" t="s">
        <v>70</v>
      </c>
      <c r="C31" s="75" t="s">
        <v>109</v>
      </c>
      <c r="D31" s="239">
        <f>'KIADÁSOK_BEVÉTELEK intézményenk'!D30</f>
        <v>136520</v>
      </c>
      <c r="E31" s="169">
        <f>+'KIADÁSOK_BEVÉTELEK intézményenk'!E30</f>
        <v>0</v>
      </c>
      <c r="F31" s="169">
        <f>+'KIADÁSOK_BEVÉTELEK intézményenk'!F30</f>
        <v>-98591</v>
      </c>
      <c r="G31" s="169">
        <f>+'KIADÁSOK_BEVÉTELEK intézményenk'!G30</f>
        <v>6</v>
      </c>
      <c r="H31" s="169">
        <f>+'KIADÁSOK_BEVÉTELEK intézményenk'!H30</f>
        <v>0</v>
      </c>
      <c r="I31" s="169">
        <f>+'KIADÁSOK_BEVÉTELEK intézményenk'!I30</f>
        <v>37935</v>
      </c>
      <c r="J31" s="134">
        <f>'KIADÁSOK_BEVÉTELEK intézményenk'!J30</f>
        <v>2217</v>
      </c>
      <c r="K31" s="134">
        <f>'KIADÁSOK_BEVÉTELEK intézményenk'!K30</f>
        <v>35718</v>
      </c>
      <c r="L31" s="236">
        <f>'KIADÁSOK_BEVÉTELEK intézményenk'!L30</f>
        <v>0</v>
      </c>
      <c r="M31" s="158"/>
    </row>
    <row r="32" spans="1:13" s="29" customFormat="1" ht="12" x14ac:dyDescent="0.2">
      <c r="A32" s="82" t="s">
        <v>66</v>
      </c>
      <c r="B32" s="83" t="s">
        <v>78</v>
      </c>
      <c r="C32" s="84"/>
      <c r="D32" s="243">
        <f t="shared" ref="D32:L32" si="4">D24+D28+D29</f>
        <v>2691504</v>
      </c>
      <c r="E32" s="140">
        <f>+'KIADÁSOK_BEVÉTELEK intézményenk'!E31</f>
        <v>0</v>
      </c>
      <c r="F32" s="140">
        <f>+'KIADÁSOK_BEVÉTELEK intézményenk'!F31</f>
        <v>-91050</v>
      </c>
      <c r="G32" s="140">
        <f>+'KIADÁSOK_BEVÉTELEK intézményenk'!G31</f>
        <v>-1182507</v>
      </c>
      <c r="H32" s="140">
        <f>+'KIADÁSOK_BEVÉTELEK intézményenk'!H31</f>
        <v>0</v>
      </c>
      <c r="I32" s="140">
        <f>+'KIADÁSOK_BEVÉTELEK intézményenk'!I31</f>
        <v>1417947</v>
      </c>
      <c r="J32" s="140">
        <f>J24+J28+J29</f>
        <v>2710</v>
      </c>
      <c r="K32" s="140">
        <f t="shared" si="4"/>
        <v>1415237</v>
      </c>
      <c r="L32" s="237">
        <f t="shared" si="4"/>
        <v>0</v>
      </c>
      <c r="M32" s="161"/>
    </row>
    <row r="33" spans="1:13" s="30" customFormat="1" ht="21" customHeight="1" x14ac:dyDescent="0.2">
      <c r="A33" s="85" t="s">
        <v>32</v>
      </c>
      <c r="B33" s="122"/>
      <c r="C33" s="87"/>
      <c r="D33" s="234">
        <f>D23+D32</f>
        <v>44997854</v>
      </c>
      <c r="E33" s="144">
        <f>+'KIADÁSOK_BEVÉTELEK intézményenk'!E32</f>
        <v>0</v>
      </c>
      <c r="F33" s="144">
        <f>+'KIADÁSOK_BEVÉTELEK intézményenk'!F32</f>
        <v>4055250</v>
      </c>
      <c r="G33" s="144">
        <f>+'KIADÁSOK_BEVÉTELEK intézményenk'!G32</f>
        <v>-2057341</v>
      </c>
      <c r="H33" s="144">
        <f>+'KIADÁSOK_BEVÉTELEK intézményenk'!H32</f>
        <v>0</v>
      </c>
      <c r="I33" s="144">
        <f>+'KIADÁSOK_BEVÉTELEK intézményenk'!I32</f>
        <v>46995763</v>
      </c>
      <c r="J33" s="144">
        <f>J23+J32</f>
        <v>35293060</v>
      </c>
      <c r="K33" s="144">
        <f>K23+K32</f>
        <v>11689703</v>
      </c>
      <c r="L33" s="192">
        <f>L23+L32</f>
        <v>13000</v>
      </c>
      <c r="M33" s="162"/>
    </row>
    <row r="34" spans="1:13" s="22" customFormat="1" ht="10.5" x14ac:dyDescent="0.15">
      <c r="A34" s="70" t="s">
        <v>68</v>
      </c>
      <c r="B34" s="71" t="s">
        <v>21</v>
      </c>
      <c r="C34" s="72"/>
      <c r="D34" s="132">
        <f>+'KIADÁSOK_BEVÉTELEK intézményenk'!D33</f>
        <v>0</v>
      </c>
      <c r="E34" s="132">
        <f>+'KIADÁSOK_BEVÉTELEK intézményenk'!E33</f>
        <v>0</v>
      </c>
      <c r="F34" s="132">
        <f>+'KIADÁSOK_BEVÉTELEK intézményenk'!F33</f>
        <v>0</v>
      </c>
      <c r="G34" s="132">
        <f>+'KIADÁSOK_BEVÉTELEK intézményenk'!G33</f>
        <v>0</v>
      </c>
      <c r="H34" s="132">
        <f>+'KIADÁSOK_BEVÉTELEK intézményenk'!H33</f>
        <v>0</v>
      </c>
      <c r="I34" s="132">
        <f>+'KIADÁSOK_BEVÉTELEK intézményenk'!I33</f>
        <v>0</v>
      </c>
      <c r="J34" s="136">
        <f>'KIADÁSOK_BEVÉTELEK intézményenk'!J33</f>
        <v>0</v>
      </c>
      <c r="K34" s="136">
        <f>'KIADÁSOK_BEVÉTELEK intézményenk'!K33</f>
        <v>0</v>
      </c>
      <c r="L34" s="235">
        <f>'KIADÁSOK_BEVÉTELEK intézményenk'!L33</f>
        <v>0</v>
      </c>
      <c r="M34" s="157"/>
    </row>
    <row r="35" spans="1:13" s="26" customFormat="1" x14ac:dyDescent="0.2">
      <c r="A35" s="73"/>
      <c r="B35" s="74" t="s">
        <v>69</v>
      </c>
      <c r="C35" s="8" t="s">
        <v>99</v>
      </c>
      <c r="D35" s="239">
        <f>'KIADÁSOK_BEVÉTELEK intézményenk'!D34</f>
        <v>2000000</v>
      </c>
      <c r="E35" s="169">
        <f>+'KIADÁSOK_BEVÉTELEK intézményenk'!E34</f>
        <v>0</v>
      </c>
      <c r="F35" s="169">
        <f>+'KIADÁSOK_BEVÉTELEK intézményenk'!F34</f>
        <v>0</v>
      </c>
      <c r="G35" s="169">
        <f>+'KIADÁSOK_BEVÉTELEK intézményenk'!G34</f>
        <v>0</v>
      </c>
      <c r="H35" s="169">
        <f>+'KIADÁSOK_BEVÉTELEK intézményenk'!H34</f>
        <v>0</v>
      </c>
      <c r="I35" s="169">
        <f>+'KIADÁSOK_BEVÉTELEK intézményenk'!I34</f>
        <v>2000000</v>
      </c>
      <c r="J35" s="134">
        <f>'KIADÁSOK_BEVÉTELEK intézményenk'!J34</f>
        <v>0</v>
      </c>
      <c r="K35" s="134">
        <f>'KIADÁSOK_BEVÉTELEK intézményenk'!K34</f>
        <v>2000000</v>
      </c>
      <c r="L35" s="236">
        <f>'KIADÁSOK_BEVÉTELEK intézményenk'!L34</f>
        <v>0</v>
      </c>
      <c r="M35" s="158"/>
    </row>
    <row r="36" spans="1:13" s="26" customFormat="1" x14ac:dyDescent="0.2">
      <c r="A36" s="73"/>
      <c r="B36" s="74" t="s">
        <v>70</v>
      </c>
      <c r="C36" s="75" t="s">
        <v>30</v>
      </c>
      <c r="D36" s="239">
        <f>'KIADÁSOK_BEVÉTELEK intézményenk'!D35</f>
        <v>0</v>
      </c>
      <c r="E36" s="169">
        <f>+'KIADÁSOK_BEVÉTELEK intézményenk'!E35</f>
        <v>0</v>
      </c>
      <c r="F36" s="169">
        <f>+'KIADÁSOK_BEVÉTELEK intézményenk'!F35</f>
        <v>0</v>
      </c>
      <c r="G36" s="169">
        <f>+'KIADÁSOK_BEVÉTELEK intézményenk'!G35</f>
        <v>0</v>
      </c>
      <c r="H36" s="169">
        <f>+'KIADÁSOK_BEVÉTELEK intézményenk'!H35</f>
        <v>0</v>
      </c>
      <c r="I36" s="169">
        <f>+'KIADÁSOK_BEVÉTELEK intézményenk'!I35</f>
        <v>0</v>
      </c>
      <c r="J36" s="134">
        <f>'KIADÁSOK_BEVÉTELEK intézményenk'!J35</f>
        <v>0</v>
      </c>
      <c r="K36" s="134">
        <f>'KIADÁSOK_BEVÉTELEK intézményenk'!K35</f>
        <v>0</v>
      </c>
      <c r="L36" s="236">
        <f>'KIADÁSOK_BEVÉTELEK intézményenk'!L35</f>
        <v>0</v>
      </c>
      <c r="M36" s="158"/>
    </row>
    <row r="37" spans="1:13" s="26" customFormat="1" x14ac:dyDescent="0.2">
      <c r="A37" s="73"/>
      <c r="B37" s="74" t="s">
        <v>71</v>
      </c>
      <c r="C37" s="75" t="s">
        <v>33</v>
      </c>
      <c r="D37" s="239">
        <f>'KIADÁSOK_BEVÉTELEK intézményenk'!D36</f>
        <v>0</v>
      </c>
      <c r="E37" s="169">
        <f>+'KIADÁSOK_BEVÉTELEK intézményenk'!E36</f>
        <v>0</v>
      </c>
      <c r="F37" s="169">
        <f>+'KIADÁSOK_BEVÉTELEK intézményenk'!F36</f>
        <v>0</v>
      </c>
      <c r="G37" s="169">
        <f>+'KIADÁSOK_BEVÉTELEK intézményenk'!G36</f>
        <v>0</v>
      </c>
      <c r="H37" s="169">
        <f>+'KIADÁSOK_BEVÉTELEK intézményenk'!H36</f>
        <v>0</v>
      </c>
      <c r="I37" s="169">
        <f>+'KIADÁSOK_BEVÉTELEK intézményenk'!I36</f>
        <v>0</v>
      </c>
      <c r="J37" s="134">
        <f>'KIADÁSOK_BEVÉTELEK intézményenk'!J36</f>
        <v>0</v>
      </c>
      <c r="K37" s="134">
        <f>'KIADÁSOK_BEVÉTELEK intézményenk'!K36</f>
        <v>0</v>
      </c>
      <c r="L37" s="236">
        <f>'KIADÁSOK_BEVÉTELEK intézményenk'!L36</f>
        <v>0</v>
      </c>
      <c r="M37" s="158"/>
    </row>
    <row r="38" spans="1:13" s="26" customFormat="1" x14ac:dyDescent="0.2">
      <c r="A38" s="73"/>
      <c r="B38" s="74" t="s">
        <v>72</v>
      </c>
      <c r="C38" s="8" t="s">
        <v>100</v>
      </c>
      <c r="D38" s="239">
        <f>'KIADÁSOK_BEVÉTELEK intézményenk'!D37</f>
        <v>7954601</v>
      </c>
      <c r="E38" s="169">
        <f>+'KIADÁSOK_BEVÉTELEK intézményenk'!E37</f>
        <v>0</v>
      </c>
      <c r="F38" s="169">
        <f>+'KIADÁSOK_BEVÉTELEK intézményenk'!F37</f>
        <v>2822319</v>
      </c>
      <c r="G38" s="169">
        <f>+'KIADÁSOK_BEVÉTELEK intézményenk'!G37</f>
        <v>0</v>
      </c>
      <c r="H38" s="169">
        <f>+'KIADÁSOK_BEVÉTELEK intézményenk'!H37</f>
        <v>0</v>
      </c>
      <c r="I38" s="169">
        <f>+'KIADÁSOK_BEVÉTELEK intézményenk'!I37</f>
        <v>10776920</v>
      </c>
      <c r="J38" s="134">
        <f>'KIADÁSOK_BEVÉTELEK intézményenk'!J37</f>
        <v>10773117</v>
      </c>
      <c r="K38" s="134">
        <f>'KIADÁSOK_BEVÉTELEK intézményenk'!K37</f>
        <v>3803</v>
      </c>
      <c r="L38" s="236">
        <f>'KIADÁSOK_BEVÉTELEK intézményenk'!L37</f>
        <v>0</v>
      </c>
      <c r="M38" s="158"/>
    </row>
    <row r="39" spans="1:13" s="26" customFormat="1" x14ac:dyDescent="0.2">
      <c r="A39" s="73"/>
      <c r="B39" s="74" t="s">
        <v>73</v>
      </c>
      <c r="C39" s="75" t="s">
        <v>83</v>
      </c>
      <c r="D39" s="239">
        <f>'KIADÁSOK_BEVÉTELEK intézményenk'!D38</f>
        <v>0</v>
      </c>
      <c r="E39" s="169">
        <f>+'KIADÁSOK_BEVÉTELEK intézményenk'!E38</f>
        <v>0</v>
      </c>
      <c r="F39" s="169">
        <f>+'KIADÁSOK_BEVÉTELEK intézményenk'!F38</f>
        <v>1751747</v>
      </c>
      <c r="G39" s="169">
        <f>+'KIADÁSOK_BEVÉTELEK intézményenk'!G38</f>
        <v>854101</v>
      </c>
      <c r="H39" s="169">
        <f>+'KIADÁSOK_BEVÉTELEK intézményenk'!H38</f>
        <v>0</v>
      </c>
      <c r="I39" s="169">
        <f>+'KIADÁSOK_BEVÉTELEK intézményenk'!I38</f>
        <v>2605848</v>
      </c>
      <c r="J39" s="134">
        <f>'KIADÁSOK_BEVÉTELEK intézményenk'!J38</f>
        <v>2605848</v>
      </c>
      <c r="K39" s="134">
        <f>'KIADÁSOK_BEVÉTELEK intézményenk'!K38</f>
        <v>0</v>
      </c>
      <c r="L39" s="236">
        <f>'KIADÁSOK_BEVÉTELEK intézményenk'!L38</f>
        <v>0</v>
      </c>
      <c r="M39" s="158"/>
    </row>
    <row r="40" spans="1:13" s="26" customFormat="1" x14ac:dyDescent="0.2">
      <c r="A40" s="73"/>
      <c r="B40" s="74" t="s">
        <v>74</v>
      </c>
      <c r="C40" s="75" t="s">
        <v>39</v>
      </c>
      <c r="D40" s="239"/>
      <c r="E40" s="169"/>
      <c r="F40" s="169"/>
      <c r="G40" s="169"/>
      <c r="H40" s="169"/>
      <c r="I40" s="169"/>
      <c r="J40" s="134"/>
      <c r="K40" s="134"/>
      <c r="L40" s="236"/>
      <c r="M40" s="158"/>
    </row>
    <row r="41" spans="1:13" s="30" customFormat="1" ht="23.25" customHeight="1" x14ac:dyDescent="0.2">
      <c r="A41" s="85" t="s">
        <v>31</v>
      </c>
      <c r="B41" s="122"/>
      <c r="C41" s="87"/>
      <c r="D41" s="234">
        <f>SUM(D35:D40)</f>
        <v>9954601</v>
      </c>
      <c r="E41" s="144">
        <f>+'KIADÁSOK_BEVÉTELEK intézményenk'!E40</f>
        <v>0</v>
      </c>
      <c r="F41" s="144">
        <f>+'KIADÁSOK_BEVÉTELEK intézményenk'!F40</f>
        <v>4574066</v>
      </c>
      <c r="G41" s="144">
        <f>+'KIADÁSOK_BEVÉTELEK intézményenk'!G40</f>
        <v>854101</v>
      </c>
      <c r="H41" s="144">
        <f>+H36+H38</f>
        <v>0</v>
      </c>
      <c r="I41" s="144">
        <f>+'KIADÁSOK_BEVÉTELEK intézményenk'!I40</f>
        <v>15382768</v>
      </c>
      <c r="J41" s="144">
        <f>SUM(J35:J40)</f>
        <v>13378965</v>
      </c>
      <c r="K41" s="144">
        <f>SUM(K35:K40)</f>
        <v>2003803</v>
      </c>
      <c r="L41" s="192">
        <f>SUM(L35:L40)</f>
        <v>0</v>
      </c>
      <c r="M41" s="162"/>
    </row>
    <row r="42" spans="1:13" s="32" customFormat="1" ht="30" customHeight="1" thickBot="1" x14ac:dyDescent="0.25">
      <c r="A42" s="312" t="s">
        <v>4</v>
      </c>
      <c r="B42" s="313"/>
      <c r="C42" s="314"/>
      <c r="D42" s="244">
        <f>D33+D41</f>
        <v>54952455</v>
      </c>
      <c r="E42" s="241">
        <f>+'KIADÁSOK_BEVÉTELEK intézményenk'!E41</f>
        <v>0</v>
      </c>
      <c r="F42" s="241">
        <f>+'KIADÁSOK_BEVÉTELEK intézményenk'!F41</f>
        <v>8629316</v>
      </c>
      <c r="G42" s="241">
        <f>+'KIADÁSOK_BEVÉTELEK intézményenk'!G41</f>
        <v>-1203240</v>
      </c>
      <c r="H42" s="241">
        <f>+'KIADÁSOK_BEVÉTELEK intézményenk'!H41</f>
        <v>0</v>
      </c>
      <c r="I42" s="241">
        <f>+'KIADÁSOK_BEVÉTELEK intézményenk'!I41</f>
        <v>62378531</v>
      </c>
      <c r="J42" s="241">
        <f t="shared" ref="J42:L42" si="5">J33+J41</f>
        <v>48672025</v>
      </c>
      <c r="K42" s="241">
        <f t="shared" si="5"/>
        <v>13693506</v>
      </c>
      <c r="L42" s="245">
        <f t="shared" si="5"/>
        <v>13000</v>
      </c>
      <c r="M42" s="163"/>
    </row>
    <row r="43" spans="1:13" s="11" customFormat="1" ht="12.75" x14ac:dyDescent="0.2">
      <c r="A43" s="16"/>
      <c r="D43" s="3"/>
      <c r="E43" s="3"/>
      <c r="F43" s="3"/>
      <c r="G43" s="3"/>
      <c r="H43" s="3"/>
      <c r="I43" s="3"/>
      <c r="J43" s="3"/>
      <c r="K43" s="3"/>
      <c r="L43" s="3"/>
      <c r="M43" s="164"/>
    </row>
    <row r="44" spans="1:13" s="11" customFormat="1" ht="12.75" x14ac:dyDescent="0.2">
      <c r="A44" s="16"/>
      <c r="C44" s="90" t="s">
        <v>42</v>
      </c>
      <c r="D44" s="3">
        <f t="shared" ref="D44:G44" si="6">D33-D77</f>
        <v>-7954601</v>
      </c>
      <c r="E44" s="3">
        <f t="shared" si="6"/>
        <v>0</v>
      </c>
      <c r="F44" s="3">
        <f>F33-F77</f>
        <v>-2822319</v>
      </c>
      <c r="G44" s="3">
        <f t="shared" si="6"/>
        <v>0</v>
      </c>
      <c r="H44" s="3">
        <f t="shared" ref="H44" si="7">H33-H77</f>
        <v>0</v>
      </c>
      <c r="I44" s="3">
        <f>I33-I77</f>
        <v>-10776920</v>
      </c>
      <c r="J44" s="3"/>
      <c r="K44" s="3"/>
      <c r="L44" s="3"/>
      <c r="M44" s="164"/>
    </row>
    <row r="45" spans="1:13" s="11" customFormat="1" ht="12.75" x14ac:dyDescent="0.2">
      <c r="A45" s="16"/>
      <c r="C45" s="90" t="s">
        <v>43</v>
      </c>
      <c r="D45" s="3">
        <f>D23-D68+D41-D84</f>
        <v>3418876</v>
      </c>
      <c r="E45" s="3">
        <f t="shared" ref="E45:F45" si="8">E23-E68+E41-E84</f>
        <v>0</v>
      </c>
      <c r="F45" s="3">
        <f t="shared" si="8"/>
        <v>599013</v>
      </c>
      <c r="G45" s="3">
        <f>G23-G68+G41-G84</f>
        <v>-2187634</v>
      </c>
      <c r="H45" s="3">
        <f>H23-H68+H41-H84</f>
        <v>0</v>
      </c>
      <c r="I45" s="3">
        <f>I23-I68+I41-I84</f>
        <v>1830255</v>
      </c>
      <c r="J45" s="3"/>
      <c r="K45" s="3"/>
      <c r="L45" s="3"/>
      <c r="M45" s="164"/>
    </row>
    <row r="46" spans="1:13" s="11" customFormat="1" ht="12.75" x14ac:dyDescent="0.2">
      <c r="A46" s="16"/>
      <c r="C46" s="90" t="s">
        <v>44</v>
      </c>
      <c r="D46" s="3">
        <f t="shared" ref="D46:I46" si="9">D32-D76</f>
        <v>-3418876</v>
      </c>
      <c r="E46" s="3">
        <f t="shared" si="9"/>
        <v>0</v>
      </c>
      <c r="F46" s="3">
        <f t="shared" si="9"/>
        <v>-599013</v>
      </c>
      <c r="G46" s="3">
        <f t="shared" si="9"/>
        <v>2187634</v>
      </c>
      <c r="H46" s="3">
        <f t="shared" si="9"/>
        <v>0</v>
      </c>
      <c r="I46" s="3">
        <f t="shared" si="9"/>
        <v>-1830255</v>
      </c>
      <c r="J46" s="3"/>
      <c r="K46" s="3"/>
      <c r="L46" s="3"/>
      <c r="M46" s="164"/>
    </row>
    <row r="47" spans="1:13" s="11" customFormat="1" ht="12.75" x14ac:dyDescent="0.2">
      <c r="A47" s="16"/>
      <c r="D47" s="3"/>
      <c r="E47" s="3"/>
      <c r="F47" s="3"/>
      <c r="G47" s="3"/>
      <c r="H47" s="3"/>
      <c r="I47" s="3"/>
      <c r="J47" s="3"/>
      <c r="K47" s="3"/>
      <c r="L47" s="3"/>
    </row>
    <row r="48" spans="1:13" s="11" customFormat="1" ht="21.75" customHeight="1" x14ac:dyDescent="0.25">
      <c r="A48" s="16"/>
      <c r="D48" s="3"/>
      <c r="E48" s="3"/>
      <c r="F48" s="3"/>
      <c r="G48" s="3"/>
      <c r="H48" s="3"/>
      <c r="I48" s="3"/>
      <c r="J48" s="3"/>
      <c r="K48" s="3"/>
      <c r="L48" s="19"/>
    </row>
    <row r="49" spans="1:13" s="11" customFormat="1" ht="12.75" x14ac:dyDescent="0.2">
      <c r="A49" s="16"/>
      <c r="D49" s="3"/>
      <c r="E49" s="3"/>
      <c r="F49" s="3"/>
      <c r="G49" s="3"/>
      <c r="H49" s="3"/>
      <c r="I49" s="3"/>
      <c r="J49" s="3"/>
      <c r="K49" s="3"/>
      <c r="L49" s="100" t="s">
        <v>127</v>
      </c>
    </row>
    <row r="50" spans="1:13" s="11" customFormat="1" ht="39" customHeight="1" x14ac:dyDescent="0.3">
      <c r="A50" s="295" t="s">
        <v>119</v>
      </c>
      <c r="B50" s="295"/>
      <c r="C50" s="295"/>
      <c r="D50" s="295"/>
      <c r="E50" s="295"/>
      <c r="F50" s="295"/>
      <c r="G50" s="295"/>
      <c r="H50" s="295"/>
      <c r="I50" s="295"/>
      <c r="J50" s="295"/>
      <c r="K50" s="295"/>
      <c r="L50" s="295"/>
    </row>
    <row r="51" spans="1:13" s="11" customFormat="1" ht="27.75" customHeight="1" thickBot="1" x14ac:dyDescent="0.2">
      <c r="A51" s="16"/>
      <c r="D51" s="3"/>
      <c r="E51" s="3"/>
      <c r="F51" s="3"/>
      <c r="G51" s="3"/>
      <c r="H51" s="3"/>
      <c r="I51" s="3"/>
      <c r="J51" s="3"/>
      <c r="K51" s="3"/>
      <c r="L51" s="114" t="s">
        <v>41</v>
      </c>
    </row>
    <row r="52" spans="1:13" s="23" customFormat="1" ht="15" thickBot="1" x14ac:dyDescent="0.2">
      <c r="A52" s="17"/>
      <c r="B52" s="5"/>
      <c r="C52" s="6"/>
      <c r="D52" s="262" t="s">
        <v>53</v>
      </c>
      <c r="E52" s="263"/>
      <c r="F52" s="263"/>
      <c r="G52" s="263"/>
      <c r="H52" s="263"/>
      <c r="I52" s="263"/>
      <c r="J52" s="263"/>
      <c r="K52" s="263"/>
      <c r="L52" s="264"/>
    </row>
    <row r="53" spans="1:13" s="24" customFormat="1" ht="47.25" customHeight="1" thickBot="1" x14ac:dyDescent="0.25">
      <c r="A53" s="275" t="s">
        <v>93</v>
      </c>
      <c r="B53" s="276"/>
      <c r="C53" s="277"/>
      <c r="D53" s="262" t="s">
        <v>37</v>
      </c>
      <c r="E53" s="263"/>
      <c r="F53" s="263"/>
      <c r="G53" s="263"/>
      <c r="H53" s="263"/>
      <c r="I53" s="263"/>
      <c r="J53" s="263"/>
      <c r="K53" s="263"/>
      <c r="L53" s="264"/>
    </row>
    <row r="54" spans="1:13" s="25" customFormat="1" ht="27" customHeight="1" x14ac:dyDescent="0.2">
      <c r="A54" s="278" t="s">
        <v>35</v>
      </c>
      <c r="B54" s="279"/>
      <c r="C54" s="280"/>
      <c r="D54" s="270" t="s">
        <v>120</v>
      </c>
      <c r="E54" s="265" t="s">
        <v>94</v>
      </c>
      <c r="F54" s="265" t="s">
        <v>123</v>
      </c>
      <c r="G54" s="265" t="s">
        <v>113</v>
      </c>
      <c r="H54" s="265" t="s">
        <v>117</v>
      </c>
      <c r="I54" s="265" t="s">
        <v>121</v>
      </c>
      <c r="J54" s="272" t="s">
        <v>121</v>
      </c>
      <c r="K54" s="273"/>
      <c r="L54" s="274"/>
    </row>
    <row r="55" spans="1:13" s="22" customFormat="1" ht="24.75" customHeight="1" thickBot="1" x14ac:dyDescent="0.2">
      <c r="A55" s="281"/>
      <c r="B55" s="282"/>
      <c r="C55" s="283"/>
      <c r="D55" s="271"/>
      <c r="E55" s="266"/>
      <c r="F55" s="266"/>
      <c r="G55" s="266"/>
      <c r="H55" s="266"/>
      <c r="I55" s="266"/>
      <c r="J55" s="10" t="s">
        <v>40</v>
      </c>
      <c r="K55" s="10" t="s">
        <v>75</v>
      </c>
      <c r="L55" s="7" t="s">
        <v>76</v>
      </c>
    </row>
    <row r="56" spans="1:13" s="32" customFormat="1" ht="28.5" customHeight="1" x14ac:dyDescent="0.2">
      <c r="A56" s="291" t="s">
        <v>1</v>
      </c>
      <c r="B56" s="292"/>
      <c r="C56" s="293"/>
      <c r="D56" s="221"/>
      <c r="E56" s="222"/>
      <c r="F56" s="222"/>
      <c r="G56" s="222"/>
      <c r="H56" s="222"/>
      <c r="I56" s="222"/>
      <c r="J56" s="222"/>
      <c r="K56" s="222"/>
      <c r="L56" s="223"/>
    </row>
    <row r="57" spans="1:13" s="27" customFormat="1" ht="10.5" x14ac:dyDescent="0.2">
      <c r="A57" s="14" t="s">
        <v>58</v>
      </c>
      <c r="B57" s="284" t="s">
        <v>7</v>
      </c>
      <c r="C57" s="285"/>
      <c r="D57" s="240">
        <f>'KIADÁSOK_BEVÉTELEK intézményenk'!D43</f>
        <v>15947314</v>
      </c>
      <c r="E57" s="136">
        <f>+'KIADÁSOK_BEVÉTELEK intézményenk'!E43</f>
        <v>0</v>
      </c>
      <c r="F57" s="136">
        <f>+'KIADÁSOK_BEVÉTELEK intézményenk'!F43</f>
        <v>651869</v>
      </c>
      <c r="G57" s="136">
        <f>+'KIADÁSOK_BEVÉTELEK intézményenk'!G43</f>
        <v>359056</v>
      </c>
      <c r="H57" s="136">
        <f>+'KIADÁSOK_BEVÉTELEK intézményenk'!H43</f>
        <v>0</v>
      </c>
      <c r="I57" s="136">
        <f>+'KIADÁSOK_BEVÉTELEK intézményenk'!I43</f>
        <v>16958239</v>
      </c>
      <c r="J57" s="136">
        <f>'KIADÁSOK_BEVÉTELEK intézményenk'!J43</f>
        <v>9835167</v>
      </c>
      <c r="K57" s="136">
        <f>'KIADÁSOK_BEVÉTELEK intézményenk'!K43</f>
        <v>7123072</v>
      </c>
      <c r="L57" s="235">
        <f>'KIADÁSOK_BEVÉTELEK intézményenk'!L43</f>
        <v>0</v>
      </c>
      <c r="M57" s="233"/>
    </row>
    <row r="58" spans="1:13" s="27" customFormat="1" ht="10.5" x14ac:dyDescent="0.2">
      <c r="A58" s="14" t="s">
        <v>59</v>
      </c>
      <c r="B58" s="284" t="s">
        <v>101</v>
      </c>
      <c r="C58" s="285"/>
      <c r="D58" s="240">
        <f>'KIADÁSOK_BEVÉTELEK intézményenk'!D44</f>
        <v>2056506</v>
      </c>
      <c r="E58" s="136">
        <f>+'KIADÁSOK_BEVÉTELEK intézményenk'!E44</f>
        <v>0</v>
      </c>
      <c r="F58" s="136">
        <f>+'KIADÁSOK_BEVÉTELEK intézményenk'!F44</f>
        <v>97382</v>
      </c>
      <c r="G58" s="136">
        <f>+'KIADÁSOK_BEVÉTELEK intézményenk'!G44</f>
        <v>45635</v>
      </c>
      <c r="H58" s="136">
        <f>+'KIADÁSOK_BEVÉTELEK intézményenk'!H44</f>
        <v>0</v>
      </c>
      <c r="I58" s="136">
        <f>+'KIADÁSOK_BEVÉTELEK intézményenk'!I44</f>
        <v>2199523</v>
      </c>
      <c r="J58" s="136">
        <f>'KIADÁSOK_BEVÉTELEK intézményenk'!J44</f>
        <v>1434792</v>
      </c>
      <c r="K58" s="136">
        <f>'KIADÁSOK_BEVÉTELEK intézményenk'!K44</f>
        <v>764731</v>
      </c>
      <c r="L58" s="235">
        <f>'KIADÁSOK_BEVÉTELEK intézményenk'!L44</f>
        <v>0</v>
      </c>
      <c r="M58" s="233"/>
    </row>
    <row r="59" spans="1:13" s="27" customFormat="1" ht="10.5" x14ac:dyDescent="0.2">
      <c r="A59" s="14" t="s">
        <v>60</v>
      </c>
      <c r="B59" s="284" t="s">
        <v>0</v>
      </c>
      <c r="C59" s="285"/>
      <c r="D59" s="240">
        <f>'KIADÁSOK_BEVÉTELEK intézményenk'!D45</f>
        <v>17607211</v>
      </c>
      <c r="E59" s="136">
        <f>+'KIADÁSOK_BEVÉTELEK intézményenk'!E45</f>
        <v>0</v>
      </c>
      <c r="F59" s="136">
        <f>+'KIADÁSOK_BEVÉTELEK intézményenk'!F45</f>
        <v>4637010</v>
      </c>
      <c r="G59" s="136">
        <f>+'KIADÁSOK_BEVÉTELEK intézményenk'!G45</f>
        <v>-3806995</v>
      </c>
      <c r="H59" s="136">
        <f>+'KIADÁSOK_BEVÉTELEK intézményenk'!H45</f>
        <v>0</v>
      </c>
      <c r="I59" s="136">
        <f>+'KIADÁSOK_BEVÉTELEK intézményenk'!I45</f>
        <v>18437226</v>
      </c>
      <c r="J59" s="136">
        <f>'KIADÁSOK_BEVÉTELEK intézményenk'!J45</f>
        <v>14468811</v>
      </c>
      <c r="K59" s="136">
        <f>'KIADÁSOK_BEVÉTELEK intézményenk'!K45</f>
        <v>3966146</v>
      </c>
      <c r="L59" s="235">
        <f>'KIADÁSOK_BEVÉTELEK intézményenk'!L45</f>
        <v>2269</v>
      </c>
      <c r="M59" s="233"/>
    </row>
    <row r="60" spans="1:13" s="27" customFormat="1" ht="10.5" x14ac:dyDescent="0.2">
      <c r="A60" s="14" t="s">
        <v>61</v>
      </c>
      <c r="B60" s="284" t="s">
        <v>3</v>
      </c>
      <c r="C60" s="285"/>
      <c r="D60" s="240">
        <f>'KIADÁSOK_BEVÉTELEK intézményenk'!D46</f>
        <v>458993</v>
      </c>
      <c r="E60" s="136">
        <f>+'KIADÁSOK_BEVÉTELEK intézményenk'!E46</f>
        <v>0</v>
      </c>
      <c r="F60" s="136">
        <f>+'KIADÁSOK_BEVÉTELEK intézményenk'!F46</f>
        <v>1737</v>
      </c>
      <c r="G60" s="136">
        <f>+'KIADÁSOK_BEVÉTELEK intézményenk'!G46</f>
        <v>-164601</v>
      </c>
      <c r="H60" s="136">
        <f>+'KIADÁSOK_BEVÉTELEK intézményenk'!H46</f>
        <v>0</v>
      </c>
      <c r="I60" s="136">
        <f>+'KIADÁSOK_BEVÉTELEK intézményenk'!I46</f>
        <v>296129</v>
      </c>
      <c r="J60" s="136">
        <f>'KIADÁSOK_BEVÉTELEK intézményenk'!J46</f>
        <v>86724</v>
      </c>
      <c r="K60" s="136">
        <f>'KIADÁSOK_BEVÉTELEK intézményenk'!K46</f>
        <v>209405</v>
      </c>
      <c r="L60" s="235">
        <f>'KIADÁSOK_BEVÉTELEK intézményenk'!L46</f>
        <v>0</v>
      </c>
      <c r="M60" s="233"/>
    </row>
    <row r="61" spans="1:13" s="22" customFormat="1" ht="10.5" x14ac:dyDescent="0.15">
      <c r="A61" s="12" t="s">
        <v>62</v>
      </c>
      <c r="B61" s="260" t="s">
        <v>5</v>
      </c>
      <c r="C61" s="261"/>
      <c r="D61" s="240">
        <f>SUM(D62:D67)</f>
        <v>10772051</v>
      </c>
      <c r="E61" s="132">
        <f>+'KIADÁSOK_BEVÉTELEK intézményenk'!E47</f>
        <v>0</v>
      </c>
      <c r="F61" s="132">
        <f>+'KIADÁSOK_BEVÉTELEK intézményenk'!F47</f>
        <v>981608</v>
      </c>
      <c r="G61" s="132">
        <f>+'KIADÁSOK_BEVÉTELEK intézményenk'!G47</f>
        <v>4879705</v>
      </c>
      <c r="H61" s="132">
        <f>+'KIADÁSOK_BEVÉTELEK intézményenk'!H47</f>
        <v>0</v>
      </c>
      <c r="I61" s="132">
        <f>+'KIADÁSOK_BEVÉTELEK intézményenk'!I47</f>
        <v>16633364</v>
      </c>
      <c r="J61" s="132">
        <f>SUM(J62:J67)</f>
        <v>8350246</v>
      </c>
      <c r="K61" s="132">
        <f>SUM(K62:K67)</f>
        <v>8283118</v>
      </c>
      <c r="L61" s="238">
        <f>SUM(L62:L67)</f>
        <v>0</v>
      </c>
      <c r="M61" s="51"/>
    </row>
    <row r="62" spans="1:13" s="26" customFormat="1" x14ac:dyDescent="0.2">
      <c r="A62" s="13"/>
      <c r="B62" s="1" t="s">
        <v>69</v>
      </c>
      <c r="C62" s="8" t="s">
        <v>9</v>
      </c>
      <c r="D62" s="239">
        <f>'KIADÁSOK_BEVÉTELEK intézményenk'!D48</f>
        <v>4673678</v>
      </c>
      <c r="E62" s="134">
        <f>+'KIADÁSOK_BEVÉTELEK intézményenk'!E48</f>
        <v>0</v>
      </c>
      <c r="F62" s="134">
        <f>+'KIADÁSOK_BEVÉTELEK intézményenk'!F48</f>
        <v>26513</v>
      </c>
      <c r="G62" s="134">
        <f>+'KIADÁSOK_BEVÉTELEK intézményenk'!G48</f>
        <v>153952</v>
      </c>
      <c r="H62" s="134">
        <f>+'KIADÁSOK_BEVÉTELEK intézményenk'!H48</f>
        <v>0</v>
      </c>
      <c r="I62" s="134">
        <f>+'KIADÁSOK_BEVÉTELEK intézményenk'!I48</f>
        <v>4854143</v>
      </c>
      <c r="J62" s="134">
        <f>'KIADÁSOK_BEVÉTELEK intézményenk'!J48</f>
        <v>4850340</v>
      </c>
      <c r="K62" s="134">
        <f>'KIADÁSOK_BEVÉTELEK intézményenk'!K48</f>
        <v>3803</v>
      </c>
      <c r="L62" s="236">
        <f>'KIADÁSOK_BEVÉTELEK intézményenk'!L48</f>
        <v>0</v>
      </c>
      <c r="M62" s="4"/>
    </row>
    <row r="63" spans="1:13" s="26" customFormat="1" x14ac:dyDescent="0.2">
      <c r="A63" s="13"/>
      <c r="B63" s="1" t="s">
        <v>70</v>
      </c>
      <c r="C63" s="8" t="s">
        <v>102</v>
      </c>
      <c r="D63" s="239">
        <f>'KIADÁSOK_BEVÉTELEK intézményenk'!D50</f>
        <v>0</v>
      </c>
      <c r="E63" s="134">
        <f>+'KIADÁSOK_BEVÉTELEK intézményenk'!E50</f>
        <v>0</v>
      </c>
      <c r="F63" s="134">
        <f>+'KIADÁSOK_BEVÉTELEK intézményenk'!F50</f>
        <v>0</v>
      </c>
      <c r="G63" s="134">
        <f>+'KIADÁSOK_BEVÉTELEK intézményenk'!G50</f>
        <v>0</v>
      </c>
      <c r="H63" s="134">
        <f>+'KIADÁSOK_BEVÉTELEK intézményenk'!H50</f>
        <v>0</v>
      </c>
      <c r="I63" s="134">
        <f>+'KIADÁSOK_BEVÉTELEK intézményenk'!I50</f>
        <v>0</v>
      </c>
      <c r="J63" s="134">
        <f>'KIADÁSOK_BEVÉTELEK intézményenk'!J50</f>
        <v>0</v>
      </c>
      <c r="K63" s="134">
        <f>'KIADÁSOK_BEVÉTELEK intézményenk'!K50</f>
        <v>0</v>
      </c>
      <c r="L63" s="236">
        <f>'KIADÁSOK_BEVÉTELEK intézményenk'!L50</f>
        <v>0</v>
      </c>
      <c r="M63" s="4"/>
    </row>
    <row r="64" spans="1:13" s="26" customFormat="1" x14ac:dyDescent="0.2">
      <c r="A64" s="13"/>
      <c r="B64" s="1" t="s">
        <v>71</v>
      </c>
      <c r="C64" s="8" t="s">
        <v>106</v>
      </c>
      <c r="D64" s="239">
        <f>'KIADÁSOK_BEVÉTELEK intézményenk'!D51</f>
        <v>102978</v>
      </c>
      <c r="E64" s="134">
        <f>+'KIADÁSOK_BEVÉTELEK intézményenk'!E51</f>
        <v>0</v>
      </c>
      <c r="F64" s="134">
        <f>+'KIADÁSOK_BEVÉTELEK intézményenk'!F51</f>
        <v>5957</v>
      </c>
      <c r="G64" s="134">
        <f>+'KIADÁSOK_BEVÉTELEK intézményenk'!G51</f>
        <v>15951</v>
      </c>
      <c r="H64" s="134">
        <f>+'KIADÁSOK_BEVÉTELEK intézményenk'!H51</f>
        <v>0</v>
      </c>
      <c r="I64" s="134">
        <f>+'KIADÁSOK_BEVÉTELEK intézményenk'!I51</f>
        <v>124886</v>
      </c>
      <c r="J64" s="134">
        <f>'KIADÁSOK_BEVÉTELEK intézményenk'!J51</f>
        <v>0</v>
      </c>
      <c r="K64" s="134">
        <f>'KIADÁSOK_BEVÉTELEK intézményenk'!K51</f>
        <v>124886</v>
      </c>
      <c r="L64" s="236">
        <f>'KIADÁSOK_BEVÉTELEK intézményenk'!L51</f>
        <v>0</v>
      </c>
      <c r="M64" s="4"/>
    </row>
    <row r="65" spans="1:14" s="26" customFormat="1" x14ac:dyDescent="0.2">
      <c r="A65" s="13"/>
      <c r="B65" s="1" t="s">
        <v>72</v>
      </c>
      <c r="C65" s="8" t="s">
        <v>103</v>
      </c>
      <c r="D65" s="239">
        <f>'KIADÁSOK_BEVÉTELEK intézményenk'!D52</f>
        <v>2000</v>
      </c>
      <c r="E65" s="134">
        <f>+'KIADÁSOK_BEVÉTELEK intézményenk'!E52</f>
        <v>0</v>
      </c>
      <c r="F65" s="134">
        <f>+'KIADÁSOK_BEVÉTELEK intézményenk'!F52</f>
        <v>0</v>
      </c>
      <c r="G65" s="134">
        <f>+'KIADÁSOK_BEVÉTELEK intézményenk'!G52</f>
        <v>0</v>
      </c>
      <c r="H65" s="134">
        <f>+'KIADÁSOK_BEVÉTELEK intézményenk'!H52</f>
        <v>0</v>
      </c>
      <c r="I65" s="134">
        <f>+'KIADÁSOK_BEVÉTELEK intézményenk'!I52</f>
        <v>2000</v>
      </c>
      <c r="J65" s="134">
        <f>'KIADÁSOK_BEVÉTELEK intézményenk'!J52</f>
        <v>0</v>
      </c>
      <c r="K65" s="134">
        <f>'KIADÁSOK_BEVÉTELEK intézményenk'!K52</f>
        <v>2000</v>
      </c>
      <c r="L65" s="236">
        <f>'KIADÁSOK_BEVÉTELEK intézményenk'!L52</f>
        <v>0</v>
      </c>
      <c r="M65" s="4"/>
    </row>
    <row r="66" spans="1:14" s="26" customFormat="1" x14ac:dyDescent="0.2">
      <c r="A66" s="13"/>
      <c r="B66" s="1" t="s">
        <v>73</v>
      </c>
      <c r="C66" s="8" t="s">
        <v>104</v>
      </c>
      <c r="D66" s="239">
        <f>'KIADÁSOK_BEVÉTELEK intézményenk'!D53</f>
        <v>3701388</v>
      </c>
      <c r="E66" s="134">
        <f>+'KIADÁSOK_BEVÉTELEK intézményenk'!E53</f>
        <v>0</v>
      </c>
      <c r="F66" s="134">
        <f>+'KIADÁSOK_BEVÉTELEK intézményenk'!F53</f>
        <v>-234913</v>
      </c>
      <c r="G66" s="134">
        <f>+'KIADÁSOK_BEVÉTELEK intézményenk'!G53</f>
        <v>215962</v>
      </c>
      <c r="H66" s="134">
        <f>+'KIADÁSOK_BEVÉTELEK intézményenk'!H53</f>
        <v>0</v>
      </c>
      <c r="I66" s="134">
        <f>+'KIADÁSOK_BEVÉTELEK intézményenk'!I53</f>
        <v>3682437</v>
      </c>
      <c r="J66" s="134">
        <f>'KIADÁSOK_BEVÉTELEK intézményenk'!J53</f>
        <v>3499906</v>
      </c>
      <c r="K66" s="134">
        <f>'KIADÁSOK_BEVÉTELEK intézményenk'!K53</f>
        <v>182531</v>
      </c>
      <c r="L66" s="236">
        <f>'KIADÁSOK_BEVÉTELEK intézményenk'!L53</f>
        <v>0</v>
      </c>
      <c r="M66" s="4"/>
    </row>
    <row r="67" spans="1:14" s="26" customFormat="1" x14ac:dyDescent="0.2">
      <c r="A67" s="13"/>
      <c r="B67" s="1" t="s">
        <v>74</v>
      </c>
      <c r="C67" s="8" t="s">
        <v>10</v>
      </c>
      <c r="D67" s="239">
        <f>'KIADÁSOK_BEVÉTELEK intézményenk'!D54</f>
        <v>2292007</v>
      </c>
      <c r="E67" s="134">
        <f>+'KIADÁSOK_BEVÉTELEK intézményenk'!E54</f>
        <v>0</v>
      </c>
      <c r="F67" s="134">
        <f>+'KIADÁSOK_BEVÉTELEK intézményenk'!F54</f>
        <v>1184051</v>
      </c>
      <c r="G67" s="134">
        <f>+'KIADÁSOK_BEVÉTELEK intézményenk'!G54</f>
        <v>4493840</v>
      </c>
      <c r="H67" s="134">
        <f>+'KIADÁSOK_BEVÉTELEK intézményenk'!H54</f>
        <v>0</v>
      </c>
      <c r="I67" s="134">
        <f>+'KIADÁSOK_BEVÉTELEK intézményenk'!I54</f>
        <v>7969898</v>
      </c>
      <c r="J67" s="134">
        <f>'KIADÁSOK_BEVÉTELEK intézményenk'!J54</f>
        <v>0</v>
      </c>
      <c r="K67" s="134">
        <f>'KIADÁSOK_BEVÉTELEK intézményenk'!K54</f>
        <v>7969898</v>
      </c>
      <c r="L67" s="236">
        <f>'KIADÁSOK_BEVÉTELEK intézményenk'!L54</f>
        <v>0</v>
      </c>
      <c r="M67" s="232"/>
      <c r="N67" s="130"/>
    </row>
    <row r="68" spans="1:14" s="29" customFormat="1" ht="12" x14ac:dyDescent="0.2">
      <c r="A68" s="15" t="s">
        <v>63</v>
      </c>
      <c r="B68" s="289" t="s">
        <v>22</v>
      </c>
      <c r="C68" s="290"/>
      <c r="D68" s="243">
        <f>D57+D58+D59+D60+D61</f>
        <v>46842075</v>
      </c>
      <c r="E68" s="140">
        <f>+'KIADÁSOK_BEVÉTELEK intézményenk'!E55</f>
        <v>0</v>
      </c>
      <c r="F68" s="140">
        <f>+'KIADÁSOK_BEVÉTELEK intézményenk'!F55</f>
        <v>6369606</v>
      </c>
      <c r="G68" s="140">
        <f>+'KIADÁSOK_BEVÉTELEK intézményenk'!G55</f>
        <v>1312800</v>
      </c>
      <c r="H68" s="140">
        <f>+'KIADÁSOK_BEVÉTELEK intézményenk'!H55</f>
        <v>0</v>
      </c>
      <c r="I68" s="140">
        <f>+'KIADÁSOK_BEVÉTELEK intézményenk'!I55</f>
        <v>54524481</v>
      </c>
      <c r="J68" s="140">
        <f>J57+J58+J59+J60+J61</f>
        <v>34175740</v>
      </c>
      <c r="K68" s="140">
        <f>K57+K58+K59+K60+K61</f>
        <v>20346472</v>
      </c>
      <c r="L68" s="237">
        <f>L57+L58+L59+L60+L61</f>
        <v>2269</v>
      </c>
      <c r="M68" s="231"/>
    </row>
    <row r="69" spans="1:14" s="27" customFormat="1" ht="12" x14ac:dyDescent="0.2">
      <c r="A69" s="14" t="s">
        <v>64</v>
      </c>
      <c r="B69" s="284" t="s">
        <v>11</v>
      </c>
      <c r="C69" s="285"/>
      <c r="D69" s="240">
        <f>'KIADÁSOK_BEVÉTELEK intézményenk'!D56</f>
        <v>3417928</v>
      </c>
      <c r="E69" s="136">
        <f>+'KIADÁSOK_BEVÉTELEK intézményenk'!E56</f>
        <v>0</v>
      </c>
      <c r="F69" s="136">
        <f>+'KIADÁSOK_BEVÉTELEK intézményenk'!F56</f>
        <v>321631</v>
      </c>
      <c r="G69" s="136">
        <f>+'KIADÁSOK_BEVÉTELEK intézményenk'!G56</f>
        <v>-2364098</v>
      </c>
      <c r="H69" s="140">
        <f>+'KIADÁSOK_BEVÉTELEK intézményenk'!H56</f>
        <v>0</v>
      </c>
      <c r="I69" s="136">
        <f>+'KIADÁSOK_BEVÉTELEK intézményenk'!I56</f>
        <v>1375461</v>
      </c>
      <c r="J69" s="136">
        <f>'KIADÁSOK_BEVÉTELEK intézményenk'!J56</f>
        <v>328119</v>
      </c>
      <c r="K69" s="136">
        <f>'KIADÁSOK_BEVÉTELEK intézményenk'!K56</f>
        <v>1047342</v>
      </c>
      <c r="L69" s="235">
        <f>'KIADÁSOK_BEVÉTELEK intézményenk'!L56</f>
        <v>0</v>
      </c>
      <c r="M69" s="233"/>
    </row>
    <row r="70" spans="1:14" s="27" customFormat="1" ht="12" x14ac:dyDescent="0.2">
      <c r="A70" s="14" t="s">
        <v>65</v>
      </c>
      <c r="B70" s="284" t="s">
        <v>12</v>
      </c>
      <c r="C70" s="285"/>
      <c r="D70" s="240">
        <f>'KIADÁSOK_BEVÉTELEK intézményenk'!D57</f>
        <v>2538961</v>
      </c>
      <c r="E70" s="136">
        <f>+'KIADÁSOK_BEVÉTELEK intézményenk'!E57</f>
        <v>0</v>
      </c>
      <c r="F70" s="136">
        <f>+'KIADÁSOK_BEVÉTELEK intézményenk'!F57</f>
        <v>-66168</v>
      </c>
      <c r="G70" s="136">
        <f>+'KIADÁSOK_BEVÉTELEK intézményenk'!G57</f>
        <v>-1178543</v>
      </c>
      <c r="H70" s="140">
        <f>+'KIADÁSOK_BEVÉTELEK intézményenk'!H57</f>
        <v>0</v>
      </c>
      <c r="I70" s="136">
        <f>+'KIADÁSOK_BEVÉTELEK intézményenk'!I57</f>
        <v>1294250</v>
      </c>
      <c r="J70" s="136">
        <f>'KIADÁSOK_BEVÉTELEK intézményenk'!J57</f>
        <v>450866</v>
      </c>
      <c r="K70" s="136">
        <f>'KIADÁSOK_BEVÉTELEK intézményenk'!K57</f>
        <v>843384</v>
      </c>
      <c r="L70" s="235">
        <f>'KIADÁSOK_BEVÉTELEK intézményenk'!L57</f>
        <v>0</v>
      </c>
      <c r="M70" s="233"/>
    </row>
    <row r="71" spans="1:14" s="22" customFormat="1" ht="10.5" x14ac:dyDescent="0.15">
      <c r="A71" s="12" t="s">
        <v>66</v>
      </c>
      <c r="B71" s="2" t="s">
        <v>13</v>
      </c>
      <c r="C71" s="9"/>
      <c r="D71" s="240">
        <f t="shared" ref="D71:L71" si="10">SUM(D72:D75)</f>
        <v>153491</v>
      </c>
      <c r="E71" s="132">
        <f>+'KIADÁSOK_BEVÉTELEK intézményenk'!E58</f>
        <v>0</v>
      </c>
      <c r="F71" s="132">
        <f>+'KIADÁSOK_BEVÉTELEK intézményenk'!F58</f>
        <v>252500</v>
      </c>
      <c r="G71" s="132">
        <f>+'KIADÁSOK_BEVÉTELEK intézményenk'!G58</f>
        <v>172500</v>
      </c>
      <c r="H71" s="132">
        <f>+'KIADÁSOK_BEVÉTELEK intézményenk'!H58</f>
        <v>0</v>
      </c>
      <c r="I71" s="132">
        <f>+'KIADÁSOK_BEVÉTELEK intézményenk'!I58</f>
        <v>578491</v>
      </c>
      <c r="J71" s="132">
        <f t="shared" si="10"/>
        <v>317500</v>
      </c>
      <c r="K71" s="132">
        <f t="shared" si="10"/>
        <v>260991</v>
      </c>
      <c r="L71" s="238">
        <f t="shared" si="10"/>
        <v>0</v>
      </c>
      <c r="M71" s="51"/>
    </row>
    <row r="72" spans="1:14" s="26" customFormat="1" x14ac:dyDescent="0.2">
      <c r="A72" s="13"/>
      <c r="B72" s="1" t="s">
        <v>69</v>
      </c>
      <c r="C72" s="8" t="s">
        <v>105</v>
      </c>
      <c r="D72" s="239">
        <f>'KIADÁSOK_BEVÉTELEK intézményenk'!D59</f>
        <v>0</v>
      </c>
      <c r="E72" s="134">
        <f>+'KIADÁSOK_BEVÉTELEK intézményenk'!E59</f>
        <v>0</v>
      </c>
      <c r="F72" s="134">
        <f>+'KIADÁSOK_BEVÉTELEK intézményenk'!F59</f>
        <v>0</v>
      </c>
      <c r="G72" s="134">
        <f>+'KIADÁSOK_BEVÉTELEK intézményenk'!G59</f>
        <v>0</v>
      </c>
      <c r="H72" s="134">
        <f>+'KIADÁSOK_BEVÉTELEK intézményenk'!H59</f>
        <v>0</v>
      </c>
      <c r="I72" s="134">
        <f>+'KIADÁSOK_BEVÉTELEK intézményenk'!I59</f>
        <v>0</v>
      </c>
      <c r="J72" s="134">
        <f>'KIADÁSOK_BEVÉTELEK intézményenk'!J59</f>
        <v>0</v>
      </c>
      <c r="K72" s="134">
        <f>'KIADÁSOK_BEVÉTELEK intézményenk'!K59</f>
        <v>0</v>
      </c>
      <c r="L72" s="236">
        <f>'KIADÁSOK_BEVÉTELEK intézményenk'!L59</f>
        <v>0</v>
      </c>
      <c r="M72" s="4"/>
    </row>
    <row r="73" spans="1:14" s="26" customFormat="1" x14ac:dyDescent="0.2">
      <c r="A73" s="13"/>
      <c r="B73" s="1" t="s">
        <v>70</v>
      </c>
      <c r="C73" s="8" t="s">
        <v>106</v>
      </c>
      <c r="D73" s="239">
        <f>'KIADÁSOK_BEVÉTELEK intézményenk'!D60</f>
        <v>500</v>
      </c>
      <c r="E73" s="134">
        <f>+'KIADÁSOK_BEVÉTELEK intézményenk'!E60</f>
        <v>0</v>
      </c>
      <c r="F73" s="134">
        <f>+'KIADÁSOK_BEVÉTELEK intézményenk'!F60</f>
        <v>0</v>
      </c>
      <c r="G73" s="134">
        <f>+'KIADÁSOK_BEVÉTELEK intézményenk'!G60</f>
        <v>164500</v>
      </c>
      <c r="H73" s="134">
        <f>+'KIADÁSOK_BEVÉTELEK intézményenk'!H60</f>
        <v>0</v>
      </c>
      <c r="I73" s="134">
        <f>+'KIADÁSOK_BEVÉTELEK intézményenk'!I60</f>
        <v>165000</v>
      </c>
      <c r="J73" s="134">
        <f>'KIADÁSOK_BEVÉTELEK intézményenk'!J60</f>
        <v>165000</v>
      </c>
      <c r="K73" s="134">
        <f>'KIADÁSOK_BEVÉTELEK intézményenk'!K60</f>
        <v>0</v>
      </c>
      <c r="L73" s="236">
        <f>'KIADÁSOK_BEVÉTELEK intézményenk'!L60</f>
        <v>0</v>
      </c>
      <c r="M73" s="4"/>
    </row>
    <row r="74" spans="1:14" s="26" customFormat="1" x14ac:dyDescent="0.2">
      <c r="A74" s="13"/>
      <c r="B74" s="1" t="s">
        <v>71</v>
      </c>
      <c r="C74" s="8" t="s">
        <v>103</v>
      </c>
      <c r="D74" s="239">
        <f>'KIADÁSOK_BEVÉTELEK intézményenk'!D61</f>
        <v>152991</v>
      </c>
      <c r="E74" s="134">
        <f>+'KIADÁSOK_BEVÉTELEK intézményenk'!E61</f>
        <v>0</v>
      </c>
      <c r="F74" s="134">
        <f>+'KIADÁSOK_BEVÉTELEK intézményenk'!F61</f>
        <v>100000</v>
      </c>
      <c r="G74" s="134">
        <f>+'KIADÁSOK_BEVÉTELEK intézményenk'!G61</f>
        <v>0</v>
      </c>
      <c r="H74" s="134">
        <f>+'KIADÁSOK_BEVÉTELEK intézményenk'!H61</f>
        <v>0</v>
      </c>
      <c r="I74" s="134">
        <f>+'KIADÁSOK_BEVÉTELEK intézményenk'!I61</f>
        <v>252991</v>
      </c>
      <c r="J74" s="134">
        <f>'KIADÁSOK_BEVÉTELEK intézményenk'!J61</f>
        <v>0</v>
      </c>
      <c r="K74" s="134">
        <f>'KIADÁSOK_BEVÉTELEK intézményenk'!K61</f>
        <v>252991</v>
      </c>
      <c r="L74" s="236">
        <f>'KIADÁSOK_BEVÉTELEK intézményenk'!L61</f>
        <v>0</v>
      </c>
      <c r="M74" s="4"/>
    </row>
    <row r="75" spans="1:14" s="26" customFormat="1" x14ac:dyDescent="0.2">
      <c r="A75" s="13"/>
      <c r="B75" s="1" t="s">
        <v>72</v>
      </c>
      <c r="C75" s="8" t="s">
        <v>104</v>
      </c>
      <c r="D75" s="239">
        <f>'KIADÁSOK_BEVÉTELEK intézményenk'!D62</f>
        <v>0</v>
      </c>
      <c r="E75" s="134">
        <f>+'KIADÁSOK_BEVÉTELEK intézményenk'!E62</f>
        <v>0</v>
      </c>
      <c r="F75" s="134">
        <f>+'KIADÁSOK_BEVÉTELEK intézményenk'!F62</f>
        <v>152500</v>
      </c>
      <c r="G75" s="134">
        <f>+'KIADÁSOK_BEVÉTELEK intézményenk'!G62</f>
        <v>8000</v>
      </c>
      <c r="H75" s="134">
        <f>+'KIADÁSOK_BEVÉTELEK intézményenk'!H62</f>
        <v>0</v>
      </c>
      <c r="I75" s="134">
        <f>+'KIADÁSOK_BEVÉTELEK intézményenk'!I62</f>
        <v>160500</v>
      </c>
      <c r="J75" s="134">
        <f>'KIADÁSOK_BEVÉTELEK intézményenk'!J62</f>
        <v>152500</v>
      </c>
      <c r="K75" s="134">
        <f>'KIADÁSOK_BEVÉTELEK intézményenk'!K62</f>
        <v>8000</v>
      </c>
      <c r="L75" s="236">
        <f>'KIADÁSOK_BEVÉTELEK intézményenk'!L62</f>
        <v>0</v>
      </c>
      <c r="M75" s="4"/>
    </row>
    <row r="76" spans="1:14" s="29" customFormat="1" ht="12" x14ac:dyDescent="0.2">
      <c r="A76" s="15" t="s">
        <v>68</v>
      </c>
      <c r="B76" s="289" t="s">
        <v>79</v>
      </c>
      <c r="C76" s="290"/>
      <c r="D76" s="246">
        <f t="shared" ref="D76:L76" si="11">D69+D70+D71</f>
        <v>6110380</v>
      </c>
      <c r="E76" s="140">
        <f>+'KIADÁSOK_BEVÉTELEK intézményenk'!E63</f>
        <v>0</v>
      </c>
      <c r="F76" s="140">
        <f>+'KIADÁSOK_BEVÉTELEK intézményenk'!F63</f>
        <v>507963</v>
      </c>
      <c r="G76" s="140">
        <f>+'KIADÁSOK_BEVÉTELEK intézményenk'!G63</f>
        <v>-3370141</v>
      </c>
      <c r="H76" s="140">
        <f>+'KIADÁSOK_BEVÉTELEK intézményenk'!H63</f>
        <v>0</v>
      </c>
      <c r="I76" s="140">
        <f>+'KIADÁSOK_BEVÉTELEK intézményenk'!I63</f>
        <v>3248202</v>
      </c>
      <c r="J76" s="140">
        <f t="shared" si="11"/>
        <v>1096485</v>
      </c>
      <c r="K76" s="140">
        <f t="shared" si="11"/>
        <v>2151717</v>
      </c>
      <c r="L76" s="237">
        <f t="shared" si="11"/>
        <v>0</v>
      </c>
      <c r="M76" s="231"/>
    </row>
    <row r="77" spans="1:14" s="31" customFormat="1" ht="20.25" customHeight="1" x14ac:dyDescent="0.2">
      <c r="A77" s="286" t="s">
        <v>28</v>
      </c>
      <c r="B77" s="287"/>
      <c r="C77" s="288"/>
      <c r="D77" s="234">
        <f>D68+D76</f>
        <v>52952455</v>
      </c>
      <c r="E77" s="144">
        <f>+'KIADÁSOK_BEVÉTELEK intézményenk'!E64</f>
        <v>0</v>
      </c>
      <c r="F77" s="144">
        <f>+'KIADÁSOK_BEVÉTELEK intézményenk'!F64</f>
        <v>6877569</v>
      </c>
      <c r="G77" s="144">
        <f>+'KIADÁSOK_BEVÉTELEK intézményenk'!G64</f>
        <v>-2057341</v>
      </c>
      <c r="H77" s="144">
        <f>+'KIADÁSOK_BEVÉTELEK intézményenk'!H64</f>
        <v>0</v>
      </c>
      <c r="I77" s="144">
        <f>+'KIADÁSOK_BEVÉTELEK intézményenk'!I64</f>
        <v>57772683</v>
      </c>
      <c r="J77" s="144">
        <f>+'KIADÁSOK_BEVÉTELEK intézményenk'!J64</f>
        <v>35272225</v>
      </c>
      <c r="K77" s="144">
        <f>+'KIADÁSOK_BEVÉTELEK intézményenk'!K64</f>
        <v>22498189</v>
      </c>
      <c r="L77" s="192">
        <f>+'KIADÁSOK_BEVÉTELEK intézményenk'!L64</f>
        <v>2269</v>
      </c>
      <c r="M77" s="230"/>
    </row>
    <row r="78" spans="1:14" s="22" customFormat="1" ht="10.5" x14ac:dyDescent="0.15">
      <c r="A78" s="12" t="s">
        <v>67</v>
      </c>
      <c r="B78" s="2" t="s">
        <v>14</v>
      </c>
      <c r="C78" s="9"/>
      <c r="D78" s="242"/>
      <c r="E78" s="132"/>
      <c r="F78" s="132"/>
      <c r="G78" s="132"/>
      <c r="H78" s="132"/>
      <c r="I78" s="132"/>
      <c r="J78" s="132"/>
      <c r="K78" s="132"/>
      <c r="L78" s="238"/>
      <c r="M78" s="51"/>
    </row>
    <row r="79" spans="1:14" s="26" customFormat="1" x14ac:dyDescent="0.2">
      <c r="A79" s="13"/>
      <c r="B79" s="1" t="s">
        <v>69</v>
      </c>
      <c r="C79" s="8" t="s">
        <v>23</v>
      </c>
      <c r="D79" s="239">
        <f>'KIADÁSOK_BEVÉTELEK intézményenk'!D66</f>
        <v>2000000</v>
      </c>
      <c r="E79" s="134">
        <f>+'KIADÁSOK_BEVÉTELEK intézményenk'!E66</f>
        <v>0</v>
      </c>
      <c r="F79" s="134">
        <f>+'KIADÁSOK_BEVÉTELEK intézményenk'!F66</f>
        <v>0</v>
      </c>
      <c r="G79" s="134">
        <f>+'KIADÁSOK_BEVÉTELEK intézményenk'!G66</f>
        <v>0</v>
      </c>
      <c r="H79" s="134">
        <f>+'KIADÁSOK_BEVÉTELEK intézményenk'!H66</f>
        <v>0</v>
      </c>
      <c r="I79" s="134">
        <f>+'KIADÁSOK_BEVÉTELEK intézményenk'!I66</f>
        <v>2000000</v>
      </c>
      <c r="J79" s="134">
        <f>'KIADÁSOK_BEVÉTELEK intézményenk'!J66</f>
        <v>0</v>
      </c>
      <c r="K79" s="134">
        <f>'KIADÁSOK_BEVÉTELEK intézményenk'!K66</f>
        <v>2000000</v>
      </c>
      <c r="L79" s="236">
        <f>'KIADÁSOK_BEVÉTELEK intézményenk'!L66</f>
        <v>0</v>
      </c>
      <c r="M79" s="4"/>
    </row>
    <row r="80" spans="1:14" s="26" customFormat="1" x14ac:dyDescent="0.2">
      <c r="A80" s="13"/>
      <c r="B80" s="1" t="s">
        <v>70</v>
      </c>
      <c r="C80" s="8" t="s">
        <v>24</v>
      </c>
      <c r="D80" s="239">
        <f>'KIADÁSOK_BEVÉTELEK intézményenk'!D67</f>
        <v>0</v>
      </c>
      <c r="E80" s="134">
        <f>+'KIADÁSOK_BEVÉTELEK intézményenk'!E67</f>
        <v>0</v>
      </c>
      <c r="F80" s="134">
        <f>+'KIADÁSOK_BEVÉTELEK intézményenk'!F67</f>
        <v>0</v>
      </c>
      <c r="G80" s="134">
        <f>+'KIADÁSOK_BEVÉTELEK intézményenk'!G67</f>
        <v>0</v>
      </c>
      <c r="H80" s="134">
        <f>+'KIADÁSOK_BEVÉTELEK intézményenk'!H67</f>
        <v>0</v>
      </c>
      <c r="I80" s="134">
        <f>+'KIADÁSOK_BEVÉTELEK intézményenk'!I67</f>
        <v>0</v>
      </c>
      <c r="J80" s="134">
        <f>'KIADÁSOK_BEVÉTELEK intézményenk'!J67</f>
        <v>0</v>
      </c>
      <c r="K80" s="134">
        <f>'KIADÁSOK_BEVÉTELEK intézményenk'!K67</f>
        <v>0</v>
      </c>
      <c r="L80" s="236">
        <f>'KIADÁSOK_BEVÉTELEK intézményenk'!L67</f>
        <v>0</v>
      </c>
      <c r="M80" s="4"/>
    </row>
    <row r="81" spans="1:13" s="26" customFormat="1" x14ac:dyDescent="0.2">
      <c r="A81" s="13"/>
      <c r="B81" s="1" t="s">
        <v>71</v>
      </c>
      <c r="C81" s="8" t="s">
        <v>34</v>
      </c>
      <c r="D81" s="239">
        <f>'KIADÁSOK_BEVÉTELEK intézményenk'!D68</f>
        <v>0</v>
      </c>
      <c r="E81" s="134">
        <f>+'KIADÁSOK_BEVÉTELEK intézményenk'!E68</f>
        <v>0</v>
      </c>
      <c r="F81" s="134">
        <f>+'KIADÁSOK_BEVÉTELEK intézményenk'!F68</f>
        <v>1751747</v>
      </c>
      <c r="G81" s="134">
        <f>+'KIADÁSOK_BEVÉTELEK intézményenk'!G68</f>
        <v>854101</v>
      </c>
      <c r="H81" s="134">
        <f>+'KIADÁSOK_BEVÉTELEK intézményenk'!H68</f>
        <v>0</v>
      </c>
      <c r="I81" s="134">
        <f>+'KIADÁSOK_BEVÉTELEK intézményenk'!I68</f>
        <v>2605848</v>
      </c>
      <c r="J81" s="134">
        <f>'KIADÁSOK_BEVÉTELEK intézményenk'!J68</f>
        <v>2605848</v>
      </c>
      <c r="K81" s="134">
        <f>'KIADÁSOK_BEVÉTELEK intézményenk'!K68</f>
        <v>0</v>
      </c>
      <c r="L81" s="236">
        <f>'KIADÁSOK_BEVÉTELEK intézményenk'!L68</f>
        <v>0</v>
      </c>
      <c r="M81" s="4"/>
    </row>
    <row r="82" spans="1:13" s="26" customFormat="1" x14ac:dyDescent="0.2">
      <c r="A82" s="13"/>
      <c r="B82" s="1" t="s">
        <v>72</v>
      </c>
      <c r="C82" s="8" t="s">
        <v>25</v>
      </c>
      <c r="D82" s="239">
        <f>'KIADÁSOK_BEVÉTELEK intézményenk'!D69</f>
        <v>0</v>
      </c>
      <c r="E82" s="134">
        <f>+'KIADÁSOK_BEVÉTELEK intézményenk'!E69</f>
        <v>0</v>
      </c>
      <c r="F82" s="134">
        <f>+'KIADÁSOK_BEVÉTELEK intézményenk'!F69</f>
        <v>0</v>
      </c>
      <c r="G82" s="134">
        <f>+'KIADÁSOK_BEVÉTELEK intézményenk'!G69</f>
        <v>0</v>
      </c>
      <c r="H82" s="134">
        <f>+'KIADÁSOK_BEVÉTELEK intézményenk'!H69</f>
        <v>0</v>
      </c>
      <c r="I82" s="134">
        <f>+'KIADÁSOK_BEVÉTELEK intézményenk'!I69</f>
        <v>0</v>
      </c>
      <c r="J82" s="134">
        <f>'KIADÁSOK_BEVÉTELEK intézményenk'!J69</f>
        <v>0</v>
      </c>
      <c r="K82" s="134">
        <f>'KIADÁSOK_BEVÉTELEK intézményenk'!K69</f>
        <v>0</v>
      </c>
      <c r="L82" s="236">
        <f>'KIADÁSOK_BEVÉTELEK intézményenk'!L69</f>
        <v>0</v>
      </c>
      <c r="M82" s="4"/>
    </row>
    <row r="83" spans="1:13" s="26" customFormat="1" x14ac:dyDescent="0.2">
      <c r="A83" s="13"/>
      <c r="B83" s="1" t="s">
        <v>73</v>
      </c>
      <c r="C83" s="8" t="s">
        <v>38</v>
      </c>
      <c r="D83" s="239"/>
      <c r="E83" s="134"/>
      <c r="F83" s="134"/>
      <c r="G83" s="134"/>
      <c r="H83" s="134">
        <f>+'KIADÁSOK_BEVÉTELEK intézményenk'!H70</f>
        <v>0</v>
      </c>
      <c r="I83" s="134"/>
      <c r="J83" s="134"/>
      <c r="K83" s="134"/>
      <c r="L83" s="236"/>
      <c r="M83" s="4"/>
    </row>
    <row r="84" spans="1:13" s="31" customFormat="1" ht="20.25" customHeight="1" thickBot="1" x14ac:dyDescent="0.25">
      <c r="A84" s="120" t="s">
        <v>29</v>
      </c>
      <c r="B84" s="121"/>
      <c r="C84" s="97"/>
      <c r="D84" s="215">
        <f>+'KIADÁSOK_BEVÉTELEK intézményenk'!D71</f>
        <v>2000000</v>
      </c>
      <c r="E84" s="215">
        <f>+'KIADÁSOK_BEVÉTELEK intézményenk'!E71</f>
        <v>0</v>
      </c>
      <c r="F84" s="215">
        <f>+'KIADÁSOK_BEVÉTELEK intézményenk'!F71</f>
        <v>1751747</v>
      </c>
      <c r="G84" s="215">
        <f>+'KIADÁSOK_BEVÉTELEK intézményenk'!G71</f>
        <v>854101</v>
      </c>
      <c r="H84" s="215">
        <f>+'KIADÁSOK_BEVÉTELEK intézményenk'!H71</f>
        <v>0</v>
      </c>
      <c r="I84" s="215">
        <f>+'KIADÁSOK_BEVÉTELEK intézményenk'!I71</f>
        <v>4605848</v>
      </c>
      <c r="J84" s="215">
        <f>+'KIADÁSOK_BEVÉTELEK intézményenk'!J71</f>
        <v>2605848</v>
      </c>
      <c r="K84" s="215">
        <f>+'KIADÁSOK_BEVÉTELEK intézményenk'!K71</f>
        <v>2000000</v>
      </c>
      <c r="L84" s="216">
        <f t="shared" ref="L84" si="12">SUM(L79:L83)</f>
        <v>0</v>
      </c>
      <c r="M84" s="217"/>
    </row>
    <row r="85" spans="1:13" s="32" customFormat="1" ht="37.5" customHeight="1" thickBot="1" x14ac:dyDescent="0.25">
      <c r="A85" s="228" t="s">
        <v>6</v>
      </c>
      <c r="B85" s="229"/>
      <c r="C85" s="224"/>
      <c r="D85" s="225">
        <f>D77+D84</f>
        <v>54952455</v>
      </c>
      <c r="E85" s="226">
        <f>+'KIADÁSOK_BEVÉTELEK intézményenk'!E72</f>
        <v>0</v>
      </c>
      <c r="F85" s="226">
        <f>+'KIADÁSOK_BEVÉTELEK intézményenk'!F72</f>
        <v>8629316</v>
      </c>
      <c r="G85" s="226">
        <f>+'KIADÁSOK_BEVÉTELEK intézményenk'!G72</f>
        <v>-1203240</v>
      </c>
      <c r="H85" s="226">
        <f>+'KIADÁSOK_BEVÉTELEK intézményenk'!H72</f>
        <v>0</v>
      </c>
      <c r="I85" s="226">
        <f>+'KIADÁSOK_BEVÉTELEK intézményenk'!I72</f>
        <v>62378531</v>
      </c>
      <c r="J85" s="226">
        <f>J77+J84</f>
        <v>37878073</v>
      </c>
      <c r="K85" s="226">
        <f t="shared" ref="K85:L85" si="13">K77+K84</f>
        <v>24498189</v>
      </c>
      <c r="L85" s="227">
        <f t="shared" si="13"/>
        <v>2269</v>
      </c>
      <c r="M85" s="218"/>
    </row>
    <row r="86" spans="1:13" x14ac:dyDescent="0.2">
      <c r="D86" s="33"/>
      <c r="E86" s="33"/>
      <c r="F86" s="33"/>
      <c r="G86" s="33"/>
      <c r="H86" s="33"/>
      <c r="I86" s="33"/>
      <c r="J86" s="33"/>
      <c r="K86" s="33"/>
      <c r="L86" s="33"/>
      <c r="M86" s="33"/>
    </row>
    <row r="87" spans="1:13" x14ac:dyDescent="0.2">
      <c r="D87" s="33"/>
      <c r="E87" s="33"/>
      <c r="F87" s="33"/>
      <c r="G87" s="33"/>
      <c r="H87" s="33"/>
      <c r="I87" s="33"/>
      <c r="J87" s="33"/>
      <c r="K87" s="33"/>
      <c r="L87" s="33"/>
      <c r="M87" s="33"/>
    </row>
    <row r="88" spans="1:13" ht="12.75" x14ac:dyDescent="0.2">
      <c r="C88" s="44" t="s">
        <v>54</v>
      </c>
      <c r="D88" s="219">
        <f>'KIADÁSOK_BEVÉTELEK intézményenk'!D74</f>
        <v>18819850</v>
      </c>
      <c r="E88" s="219">
        <f>'KIADÁSOK_BEVÉTELEK intézményenk'!E74</f>
        <v>0</v>
      </c>
      <c r="F88" s="219">
        <f>'KIADÁSOK_BEVÉTELEK intézményenk'!F74</f>
        <v>1834855</v>
      </c>
      <c r="G88" s="219">
        <f>'KIADÁSOK_BEVÉTELEK intézményenk'!G74</f>
        <v>-703391</v>
      </c>
      <c r="H88" s="219">
        <f>'KIADÁSOK_BEVÉTELEK intézményenk'!H74</f>
        <v>0</v>
      </c>
      <c r="I88" s="219">
        <f>+D88+F88</f>
        <v>20654705</v>
      </c>
      <c r="J88" s="33"/>
      <c r="K88" s="33"/>
      <c r="L88" s="33"/>
      <c r="M88" s="33"/>
    </row>
    <row r="89" spans="1:13" ht="12.75" x14ac:dyDescent="0.2">
      <c r="C89" s="56" t="s">
        <v>55</v>
      </c>
      <c r="D89" s="220">
        <f>'KIADÁSOK_BEVÉTELEK intézményenk'!D75</f>
        <v>0</v>
      </c>
      <c r="E89" s="220">
        <f>+'KIADÁSOK_BEVÉTELEK intézményenk'!E75</f>
        <v>0</v>
      </c>
      <c r="F89" s="220">
        <f>'KIADÁSOK_BEVÉTELEK intézményenk'!F75</f>
        <v>0</v>
      </c>
      <c r="G89" s="220">
        <f>'KIADÁSOK_BEVÉTELEK intézményenk'!G75</f>
        <v>0</v>
      </c>
      <c r="H89" s="220">
        <f>'KIADÁSOK_BEVÉTELEK intézményenk'!H75</f>
        <v>0</v>
      </c>
      <c r="I89" s="220">
        <f>+E89+F89</f>
        <v>0</v>
      </c>
      <c r="J89" s="33"/>
      <c r="K89" s="33"/>
      <c r="L89" s="33"/>
      <c r="M89" s="33"/>
    </row>
    <row r="90" spans="1:13" ht="12.75" x14ac:dyDescent="0.2">
      <c r="C90" s="45" t="s">
        <v>56</v>
      </c>
      <c r="D90" s="220">
        <f>'KIADÁSOK_BEVÉTELEK intézményenk'!D76</f>
        <v>18819850</v>
      </c>
      <c r="E90" s="220">
        <f>+'KIADÁSOK_BEVÉTELEK intézményenk'!E76</f>
        <v>0</v>
      </c>
      <c r="F90" s="220">
        <f>'KIADÁSOK_BEVÉTELEK intézményenk'!F76</f>
        <v>1834855</v>
      </c>
      <c r="G90" s="220">
        <f>'KIADÁSOK_BEVÉTELEK intézményenk'!G76</f>
        <v>-703391</v>
      </c>
      <c r="H90" s="220">
        <f>'KIADÁSOK_BEVÉTELEK intézményenk'!H76</f>
        <v>0</v>
      </c>
      <c r="I90" s="220">
        <f>+D90+F90</f>
        <v>20654705</v>
      </c>
      <c r="J90" s="33"/>
      <c r="K90" s="33"/>
      <c r="L90" s="33"/>
      <c r="M90" s="33"/>
    </row>
    <row r="91" spans="1:13" x14ac:dyDescent="0.2">
      <c r="D91" s="61"/>
      <c r="E91" s="33"/>
      <c r="F91" s="33"/>
      <c r="G91" s="33"/>
      <c r="H91" s="33"/>
      <c r="I91" s="33"/>
      <c r="J91" s="61"/>
      <c r="K91" s="61"/>
      <c r="L91" s="61"/>
    </row>
    <row r="94" spans="1:13" x14ac:dyDescent="0.2">
      <c r="E94" s="33"/>
      <c r="F94" s="33"/>
      <c r="G94" s="33"/>
      <c r="H94" s="33"/>
      <c r="I94" s="33"/>
      <c r="J94" s="33"/>
      <c r="K94" s="33"/>
      <c r="L94" s="33"/>
    </row>
    <row r="95" spans="1:13" x14ac:dyDescent="0.2">
      <c r="D95" s="33">
        <f>D42-D85</f>
        <v>0</v>
      </c>
      <c r="E95" s="33">
        <f>E42-E85</f>
        <v>0</v>
      </c>
      <c r="F95" s="33"/>
      <c r="G95" s="33"/>
      <c r="H95" s="33"/>
      <c r="I95" s="33"/>
      <c r="J95" s="33">
        <f>J42-J85</f>
        <v>10793952</v>
      </c>
      <c r="K95" s="33">
        <f>K42-K85</f>
        <v>-10804683</v>
      </c>
      <c r="L95" s="33">
        <f>L42-L85</f>
        <v>10731</v>
      </c>
    </row>
    <row r="97" spans="5:12" x14ac:dyDescent="0.2">
      <c r="E97" s="33"/>
      <c r="F97" s="33"/>
      <c r="G97" s="33"/>
      <c r="H97" s="33"/>
      <c r="I97" s="33"/>
      <c r="J97" s="33"/>
      <c r="K97" s="33"/>
      <c r="L97" s="33"/>
    </row>
    <row r="98" spans="5:12" ht="12" thickBot="1" x14ac:dyDescent="0.25"/>
    <row r="99" spans="5:12" x14ac:dyDescent="0.2">
      <c r="E99" s="35"/>
      <c r="F99" s="36"/>
      <c r="G99" s="36"/>
      <c r="H99" s="36"/>
      <c r="I99" s="36"/>
      <c r="J99" s="36"/>
      <c r="K99" s="36"/>
      <c r="L99" s="37"/>
    </row>
    <row r="100" spans="5:12" x14ac:dyDescent="0.2">
      <c r="E100" s="46">
        <f>E85-'KIADÁSOK_BEVÉTELEK intézményenk'!E72</f>
        <v>0</v>
      </c>
      <c r="F100" s="33"/>
      <c r="G100" s="33"/>
      <c r="H100" s="33"/>
      <c r="I100" s="33"/>
      <c r="J100" s="33">
        <f>J85-'KIADÁSOK_BEVÉTELEK intézményenk'!J72</f>
        <v>0</v>
      </c>
      <c r="K100" s="33">
        <f>K85-'KIADÁSOK_BEVÉTELEK intézményenk'!K72</f>
        <v>0</v>
      </c>
      <c r="L100" s="38">
        <f>L85-'KIADÁSOK_BEVÉTELEK intézményenk'!L72</f>
        <v>0</v>
      </c>
    </row>
    <row r="101" spans="5:12" x14ac:dyDescent="0.2">
      <c r="E101" s="46">
        <f>E42-'KIADÁSOK_BEVÉTELEK intézményenk'!E41</f>
        <v>0</v>
      </c>
      <c r="F101" s="33"/>
      <c r="G101" s="33"/>
      <c r="H101" s="33"/>
      <c r="I101" s="33"/>
      <c r="J101" s="33">
        <f>J86-'KIADÁSOK_BEVÉTELEK intézményenk'!J73</f>
        <v>0</v>
      </c>
      <c r="K101" s="33">
        <f>K42-'KIADÁSOK_BEVÉTELEK intézményenk'!K41</f>
        <v>0</v>
      </c>
      <c r="L101" s="38">
        <f>L42-'KIADÁSOK_BEVÉTELEK intézményenk'!L41</f>
        <v>0</v>
      </c>
    </row>
    <row r="102" spans="5:12" ht="12" thickBot="1" x14ac:dyDescent="0.25">
      <c r="E102" s="39"/>
      <c r="F102" s="40"/>
      <c r="G102" s="40"/>
      <c r="H102" s="40"/>
      <c r="I102" s="40"/>
      <c r="J102" s="40"/>
      <c r="K102" s="40"/>
      <c r="L102" s="41"/>
    </row>
  </sheetData>
  <mergeCells count="39">
    <mergeCell ref="A3:L3"/>
    <mergeCell ref="A50:L50"/>
    <mergeCell ref="A8:C9"/>
    <mergeCell ref="D8:D9"/>
    <mergeCell ref="D7:L7"/>
    <mergeCell ref="A4:L4"/>
    <mergeCell ref="D6:L6"/>
    <mergeCell ref="F8:F9"/>
    <mergeCell ref="A7:C7"/>
    <mergeCell ref="A42:C42"/>
    <mergeCell ref="A10:C10"/>
    <mergeCell ref="B23:C23"/>
    <mergeCell ref="H8:H9"/>
    <mergeCell ref="A56:C56"/>
    <mergeCell ref="B57:C57"/>
    <mergeCell ref="B58:C58"/>
    <mergeCell ref="B59:C59"/>
    <mergeCell ref="B60:C60"/>
    <mergeCell ref="B69:C69"/>
    <mergeCell ref="B70:C70"/>
    <mergeCell ref="A77:C77"/>
    <mergeCell ref="B76:C76"/>
    <mergeCell ref="B68:C68"/>
    <mergeCell ref="B61:C61"/>
    <mergeCell ref="D52:L52"/>
    <mergeCell ref="I8:I9"/>
    <mergeCell ref="E8:E9"/>
    <mergeCell ref="J8:L8"/>
    <mergeCell ref="G54:G55"/>
    <mergeCell ref="G8:G9"/>
    <mergeCell ref="D54:D55"/>
    <mergeCell ref="E54:E55"/>
    <mergeCell ref="J54:L54"/>
    <mergeCell ref="H54:H55"/>
    <mergeCell ref="A53:C53"/>
    <mergeCell ref="D53:L53"/>
    <mergeCell ref="A54:C55"/>
    <mergeCell ref="F54:F55"/>
    <mergeCell ref="I54:I55"/>
  </mergeCells>
  <printOptions horizontalCentered="1"/>
  <pageMargins left="0.62992125984251968" right="0.39370078740157483" top="0.55118110236220474" bottom="0.59055118110236227" header="0.19685039370078741" footer="0.19685039370078741"/>
  <pageSetup paperSize="9" scale="63" firstPageNumber="38" fitToHeight="0" orientation="landscape" useFirstPageNumber="1" r:id="rId1"/>
  <headerFooter alignWithMargins="0">
    <oddHeader xml:space="preserve">&amp;R&amp;"Times New Roman,Normál"
</oddHeader>
    <oddFooter>&amp;C&amp;P</oddFooter>
  </headerFooter>
  <rowBreaks count="1" manualBreakCount="1">
    <brk id="47" max="9" man="1"/>
  </rowBreaks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P422"/>
  <sheetViews>
    <sheetView tabSelected="1" zoomScale="120" zoomScaleNormal="120" zoomScaleSheetLayoutView="120" zoomScalePageLayoutView="140" workbookViewId="0">
      <pane xSplit="3" ySplit="8" topLeftCell="L27" activePane="bottomRight" state="frozen"/>
      <selection pane="topRight" activeCell="D1" sqref="D1"/>
      <selection pane="bottomLeft" activeCell="A9" sqref="A9"/>
      <selection pane="bottomRight" activeCell="R66" sqref="R66:R70"/>
    </sheetView>
  </sheetViews>
  <sheetFormatPr defaultColWidth="10.140625" defaultRowHeight="11.25" x14ac:dyDescent="0.2"/>
  <cols>
    <col min="1" max="1" width="2.5703125" style="21" customWidth="1"/>
    <col min="2" max="2" width="2.7109375" style="20" customWidth="1"/>
    <col min="3" max="3" width="58.7109375" style="20" customWidth="1"/>
    <col min="4" max="4" width="12.5703125" style="20" customWidth="1"/>
    <col min="5" max="5" width="7" style="20" hidden="1" customWidth="1"/>
    <col min="6" max="6" width="11.28515625" style="20" customWidth="1"/>
    <col min="7" max="7" width="11.7109375" style="20" customWidth="1"/>
    <col min="8" max="8" width="7.42578125" style="20" hidden="1" customWidth="1"/>
    <col min="9" max="9" width="15.140625" style="20" bestFit="1" customWidth="1"/>
    <col min="10" max="10" width="12.85546875" style="20" bestFit="1" customWidth="1"/>
    <col min="11" max="12" width="10.42578125" style="20" customWidth="1"/>
    <col min="13" max="13" width="12.85546875" style="20" bestFit="1" customWidth="1"/>
    <col min="14" max="14" width="10.28515625" style="20" hidden="1" customWidth="1"/>
    <col min="15" max="16" width="10.28515625" style="20" bestFit="1" customWidth="1"/>
    <col min="17" max="17" width="5.140625" style="20" hidden="1" customWidth="1"/>
    <col min="18" max="18" width="13.7109375" style="20" customWidth="1"/>
    <col min="19" max="20" width="12.85546875" style="20" bestFit="1" customWidth="1"/>
    <col min="21" max="21" width="9.85546875" style="20" customWidth="1"/>
    <col min="22" max="22" width="12.5703125" style="20" bestFit="1" customWidth="1"/>
    <col min="23" max="23" width="10.28515625" style="20" hidden="1" customWidth="1"/>
    <col min="24" max="25" width="10.28515625" style="20" bestFit="1" customWidth="1"/>
    <col min="26" max="26" width="8.140625" style="20" hidden="1" customWidth="1"/>
    <col min="27" max="27" width="10.42578125" style="20" customWidth="1"/>
    <col min="28" max="28" width="11.85546875" style="20" bestFit="1" customWidth="1"/>
    <col min="29" max="29" width="10.28515625" style="20" customWidth="1"/>
    <col min="30" max="30" width="10.85546875" style="20" customWidth="1"/>
    <col min="31" max="31" width="12.28515625" style="20" customWidth="1"/>
    <col min="32" max="32" width="10.28515625" style="20" hidden="1" customWidth="1"/>
    <col min="33" max="34" width="10.28515625" style="20" bestFit="1" customWidth="1"/>
    <col min="35" max="35" width="10.28515625" style="20" hidden="1" customWidth="1"/>
    <col min="36" max="36" width="11.42578125" style="20" customWidth="1"/>
    <col min="37" max="37" width="10.28515625" style="20" customWidth="1"/>
    <col min="38" max="38" width="10.85546875" style="20" customWidth="1"/>
    <col min="39" max="39" width="10.140625" style="20" customWidth="1"/>
    <col min="40" max="46" width="11.42578125" style="20" hidden="1" customWidth="1"/>
    <col min="47" max="47" width="9.7109375" style="20" customWidth="1"/>
    <col min="48" max="48" width="9.85546875" style="20" hidden="1" customWidth="1"/>
    <col min="49" max="50" width="10.28515625" style="20" bestFit="1" customWidth="1"/>
    <col min="51" max="51" width="8.140625" style="20" hidden="1" customWidth="1"/>
    <col min="52" max="52" width="11" style="20" customWidth="1"/>
    <col min="53" max="53" width="9.7109375" style="20" customWidth="1"/>
    <col min="54" max="54" width="9.42578125" style="20" customWidth="1"/>
    <col min="55" max="55" width="10.140625" style="20" customWidth="1"/>
    <col min="56" max="56" width="11.42578125" style="20" customWidth="1"/>
    <col min="57" max="57" width="9.85546875" style="20" hidden="1" customWidth="1"/>
    <col min="58" max="59" width="10.28515625" style="20" bestFit="1" customWidth="1"/>
    <col min="60" max="60" width="8.140625" style="20" hidden="1" customWidth="1"/>
    <col min="61" max="61" width="11.42578125" style="20" customWidth="1"/>
    <col min="62" max="62" width="10.28515625" style="20" customWidth="1"/>
    <col min="63" max="63" width="9.7109375" style="20" customWidth="1"/>
    <col min="64" max="64" width="10.42578125" style="20" customWidth="1"/>
    <col min="65" max="65" width="11.42578125" style="20" customWidth="1"/>
    <col min="66" max="66" width="10.28515625" style="20" hidden="1" customWidth="1"/>
    <col min="67" max="68" width="10.28515625" style="20" bestFit="1" customWidth="1"/>
    <col min="69" max="69" width="10.28515625" style="20" hidden="1" customWidth="1"/>
    <col min="70" max="70" width="11.42578125" style="20" customWidth="1"/>
    <col min="71" max="71" width="10.140625" style="20" customWidth="1"/>
    <col min="72" max="72" width="10.28515625" style="20" customWidth="1"/>
    <col min="73" max="73" width="10" style="20" customWidth="1"/>
    <col min="74" max="74" width="11.42578125" style="20" customWidth="1"/>
    <col min="75" max="75" width="10.28515625" style="20" hidden="1" customWidth="1"/>
    <col min="76" max="77" width="10.28515625" style="20" bestFit="1" customWidth="1"/>
    <col min="78" max="78" width="10.28515625" style="20" hidden="1" customWidth="1"/>
    <col min="79" max="79" width="11" style="20" customWidth="1"/>
    <col min="80" max="80" width="9.5703125" style="20" customWidth="1"/>
    <col min="81" max="82" width="10.28515625" style="20" customWidth="1"/>
    <col min="83" max="83" width="11.42578125" style="20" customWidth="1"/>
    <col min="84" max="84" width="10.28515625" style="20" hidden="1" customWidth="1"/>
    <col min="85" max="86" width="10.28515625" style="20" bestFit="1" customWidth="1"/>
    <col min="87" max="87" width="10.28515625" style="20" hidden="1" customWidth="1"/>
    <col min="88" max="90" width="11.42578125" style="20" customWidth="1"/>
    <col min="91" max="91" width="12.28515625" style="20" bestFit="1" customWidth="1"/>
    <col min="92" max="92" width="14" style="20" bestFit="1" customWidth="1"/>
    <col min="93" max="93" width="10.28515625" style="20" hidden="1" customWidth="1"/>
    <col min="94" max="94" width="11.85546875" style="20" customWidth="1"/>
    <col min="95" max="95" width="10.28515625" style="20" bestFit="1" customWidth="1"/>
    <col min="96" max="96" width="10.28515625" style="20" hidden="1" customWidth="1"/>
    <col min="97" max="97" width="14.5703125" style="20" customWidth="1"/>
    <col min="98" max="98" width="10.5703125" style="20" customWidth="1"/>
    <col min="99" max="99" width="9.85546875" style="20" customWidth="1"/>
    <col min="100" max="100" width="10.42578125" style="20" bestFit="1" customWidth="1"/>
    <col min="101" max="16384" width="10.140625" style="20"/>
  </cols>
  <sheetData>
    <row r="1" spans="1:146" s="58" customFormat="1" ht="12.75" customHeight="1" x14ac:dyDescent="0.3">
      <c r="A1" s="57"/>
      <c r="U1" s="99"/>
      <c r="AD1" s="19"/>
      <c r="AM1" s="19"/>
      <c r="AT1" s="19"/>
      <c r="BC1" s="19"/>
      <c r="BL1" s="19"/>
      <c r="BU1" s="19"/>
      <c r="CD1" s="19"/>
      <c r="CM1" s="19"/>
    </row>
    <row r="2" spans="1:146" ht="12.75" x14ac:dyDescent="0.2">
      <c r="U2" s="100" t="s">
        <v>125</v>
      </c>
      <c r="AD2" s="98"/>
      <c r="AM2" s="98"/>
      <c r="BC2" s="98"/>
      <c r="BL2" s="98"/>
      <c r="BU2" s="98"/>
      <c r="CD2" s="98"/>
      <c r="CM2" s="98"/>
    </row>
    <row r="3" spans="1:146" ht="14.25" x14ac:dyDescent="0.2">
      <c r="A3" s="307"/>
      <c r="B3" s="308"/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59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</row>
    <row r="4" spans="1:146" s="34" customFormat="1" ht="12.75" customHeight="1" thickBot="1" x14ac:dyDescent="0.25">
      <c r="A4" s="115"/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3" t="s">
        <v>41</v>
      </c>
      <c r="M4" s="113"/>
      <c r="N4" s="115"/>
      <c r="O4" s="115"/>
      <c r="P4" s="115"/>
      <c r="Q4" s="115"/>
      <c r="R4" s="115"/>
      <c r="S4" s="115"/>
      <c r="T4" s="115"/>
      <c r="U4" s="113" t="s">
        <v>41</v>
      </c>
      <c r="V4" s="115"/>
      <c r="W4" s="115"/>
      <c r="X4" s="115"/>
      <c r="Y4" s="115"/>
      <c r="Z4" s="115"/>
      <c r="AA4" s="115"/>
      <c r="AB4" s="115"/>
      <c r="AC4" s="115"/>
      <c r="AD4" s="113" t="s">
        <v>41</v>
      </c>
      <c r="AE4" s="115"/>
      <c r="AF4" s="115"/>
      <c r="AG4" s="115"/>
      <c r="AH4" s="115"/>
      <c r="AI4" s="115"/>
      <c r="AJ4" s="115"/>
      <c r="AK4" s="115"/>
      <c r="AL4" s="115"/>
      <c r="AM4" s="113" t="s">
        <v>41</v>
      </c>
      <c r="AN4" s="115"/>
      <c r="AO4" s="115"/>
      <c r="AP4" s="115"/>
      <c r="AQ4" s="115"/>
      <c r="AR4" s="115"/>
      <c r="AS4" s="115"/>
      <c r="AT4" s="113" t="s">
        <v>41</v>
      </c>
      <c r="AU4" s="115"/>
      <c r="AV4" s="115"/>
      <c r="AW4" s="115"/>
      <c r="AX4" s="115"/>
      <c r="AY4" s="115"/>
      <c r="AZ4" s="115"/>
      <c r="BA4" s="115"/>
      <c r="BB4" s="115"/>
      <c r="BC4" s="113" t="s">
        <v>41</v>
      </c>
      <c r="BD4" s="115"/>
      <c r="BE4" s="115"/>
      <c r="BF4" s="115"/>
      <c r="BG4" s="115"/>
      <c r="BH4" s="115"/>
      <c r="BI4" s="115"/>
      <c r="BJ4" s="115"/>
      <c r="BK4" s="115"/>
      <c r="BL4" s="113" t="s">
        <v>41</v>
      </c>
      <c r="BM4" s="115"/>
      <c r="BN4" s="115"/>
      <c r="BO4" s="115"/>
      <c r="BP4" s="115"/>
      <c r="BQ4" s="115"/>
      <c r="BR4" s="115"/>
      <c r="BS4" s="115"/>
      <c r="BT4" s="115"/>
      <c r="BU4" s="113" t="s">
        <v>41</v>
      </c>
      <c r="BV4" s="115"/>
      <c r="BW4" s="115"/>
      <c r="BX4" s="115"/>
      <c r="BY4" s="115"/>
      <c r="BZ4" s="115"/>
      <c r="CA4" s="115"/>
      <c r="CB4" s="115"/>
      <c r="CC4" s="115"/>
      <c r="CD4" s="113" t="s">
        <v>41</v>
      </c>
      <c r="CE4" s="115"/>
      <c r="CF4" s="115"/>
      <c r="CG4" s="115"/>
      <c r="CH4" s="115"/>
      <c r="CI4" s="115"/>
      <c r="CJ4" s="115"/>
      <c r="CK4" s="115"/>
      <c r="CL4" s="115"/>
      <c r="CM4" s="113" t="s">
        <v>41</v>
      </c>
      <c r="CV4" s="113" t="s">
        <v>41</v>
      </c>
    </row>
    <row r="5" spans="1:146" s="23" customFormat="1" ht="13.5" customHeight="1" thickBot="1" x14ac:dyDescent="0.2">
      <c r="A5" s="86"/>
      <c r="B5" s="63"/>
      <c r="C5" s="64"/>
      <c r="D5" s="65"/>
      <c r="E5" s="66"/>
      <c r="F5" s="66"/>
      <c r="G5" s="66"/>
      <c r="H5" s="66"/>
      <c r="I5" s="66"/>
      <c r="J5" s="66"/>
      <c r="K5" s="66"/>
      <c r="L5" s="67"/>
      <c r="M5" s="304" t="s">
        <v>45</v>
      </c>
      <c r="N5" s="353"/>
      <c r="O5" s="353"/>
      <c r="P5" s="353"/>
      <c r="Q5" s="353"/>
      <c r="R5" s="353"/>
      <c r="S5" s="353"/>
      <c r="T5" s="353"/>
      <c r="U5" s="354"/>
      <c r="V5" s="304" t="s">
        <v>46</v>
      </c>
      <c r="W5" s="305"/>
      <c r="X5" s="305"/>
      <c r="Y5" s="305"/>
      <c r="Z5" s="305"/>
      <c r="AA5" s="305"/>
      <c r="AB5" s="305"/>
      <c r="AC5" s="305"/>
      <c r="AD5" s="306"/>
      <c r="AE5" s="304" t="s">
        <v>47</v>
      </c>
      <c r="AF5" s="305"/>
      <c r="AG5" s="305"/>
      <c r="AH5" s="305"/>
      <c r="AI5" s="305"/>
      <c r="AJ5" s="305"/>
      <c r="AK5" s="305"/>
      <c r="AL5" s="305"/>
      <c r="AM5" s="306"/>
      <c r="AN5" s="304" t="s">
        <v>48</v>
      </c>
      <c r="AO5" s="305"/>
      <c r="AP5" s="305"/>
      <c r="AQ5" s="305"/>
      <c r="AR5" s="305"/>
      <c r="AS5" s="305"/>
      <c r="AT5" s="305"/>
      <c r="AU5" s="304" t="s">
        <v>48</v>
      </c>
      <c r="AV5" s="305"/>
      <c r="AW5" s="305"/>
      <c r="AX5" s="305"/>
      <c r="AY5" s="305"/>
      <c r="AZ5" s="305"/>
      <c r="BA5" s="305"/>
      <c r="BB5" s="305"/>
      <c r="BC5" s="306"/>
      <c r="BD5" s="355"/>
      <c r="BE5" s="356"/>
      <c r="BF5" s="356"/>
      <c r="BG5" s="356"/>
      <c r="BH5" s="356"/>
      <c r="BI5" s="356"/>
      <c r="BJ5" s="356"/>
      <c r="BK5" s="356"/>
      <c r="BL5" s="357"/>
      <c r="BM5" s="304" t="s">
        <v>49</v>
      </c>
      <c r="BN5" s="305"/>
      <c r="BO5" s="305"/>
      <c r="BP5" s="305"/>
      <c r="BQ5" s="305"/>
      <c r="BR5" s="305"/>
      <c r="BS5" s="305"/>
      <c r="BT5" s="305"/>
      <c r="BU5" s="306"/>
      <c r="BV5" s="304" t="s">
        <v>50</v>
      </c>
      <c r="BW5" s="305"/>
      <c r="BX5" s="305"/>
      <c r="BY5" s="305"/>
      <c r="BZ5" s="305"/>
      <c r="CA5" s="305"/>
      <c r="CB5" s="305"/>
      <c r="CC5" s="305"/>
      <c r="CD5" s="306"/>
      <c r="CE5" s="304" t="s">
        <v>51</v>
      </c>
      <c r="CF5" s="305"/>
      <c r="CG5" s="305"/>
      <c r="CH5" s="305"/>
      <c r="CI5" s="305"/>
      <c r="CJ5" s="305"/>
      <c r="CK5" s="305"/>
      <c r="CL5" s="305"/>
      <c r="CM5" s="306"/>
      <c r="CN5" s="304" t="s">
        <v>52</v>
      </c>
      <c r="CO5" s="305"/>
      <c r="CP5" s="305"/>
      <c r="CQ5" s="305"/>
      <c r="CR5" s="305"/>
      <c r="CS5" s="305"/>
      <c r="CT5" s="305"/>
      <c r="CU5" s="305"/>
      <c r="CV5" s="306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</row>
    <row r="6" spans="1:146" s="24" customFormat="1" ht="47.25" customHeight="1" thickBot="1" x14ac:dyDescent="0.25">
      <c r="A6" s="309" t="s">
        <v>93</v>
      </c>
      <c r="B6" s="310"/>
      <c r="C6" s="311"/>
      <c r="D6" s="304" t="s">
        <v>37</v>
      </c>
      <c r="E6" s="305"/>
      <c r="F6" s="305"/>
      <c r="G6" s="305"/>
      <c r="H6" s="305"/>
      <c r="I6" s="305"/>
      <c r="J6" s="305"/>
      <c r="K6" s="305"/>
      <c r="L6" s="306"/>
      <c r="M6" s="304" t="s">
        <v>112</v>
      </c>
      <c r="N6" s="305"/>
      <c r="O6" s="305"/>
      <c r="P6" s="305"/>
      <c r="Q6" s="305"/>
      <c r="R6" s="305"/>
      <c r="S6" s="305"/>
      <c r="T6" s="305"/>
      <c r="U6" s="306"/>
      <c r="V6" s="304" t="s">
        <v>85</v>
      </c>
      <c r="W6" s="305"/>
      <c r="X6" s="305"/>
      <c r="Y6" s="305"/>
      <c r="Z6" s="305"/>
      <c r="AA6" s="305"/>
      <c r="AB6" s="305"/>
      <c r="AC6" s="305"/>
      <c r="AD6" s="306"/>
      <c r="AE6" s="304" t="s">
        <v>86</v>
      </c>
      <c r="AF6" s="305"/>
      <c r="AG6" s="305"/>
      <c r="AH6" s="305"/>
      <c r="AI6" s="305"/>
      <c r="AJ6" s="305"/>
      <c r="AK6" s="305"/>
      <c r="AL6" s="305"/>
      <c r="AM6" s="306"/>
      <c r="AN6" s="305" t="s">
        <v>36</v>
      </c>
      <c r="AO6" s="305"/>
      <c r="AP6" s="305"/>
      <c r="AQ6" s="305"/>
      <c r="AR6" s="305"/>
      <c r="AS6" s="305"/>
      <c r="AT6" s="305"/>
      <c r="AU6" s="304" t="s">
        <v>87</v>
      </c>
      <c r="AV6" s="305"/>
      <c r="AW6" s="305"/>
      <c r="AX6" s="305"/>
      <c r="AY6" s="305"/>
      <c r="AZ6" s="305"/>
      <c r="BA6" s="305"/>
      <c r="BB6" s="305"/>
      <c r="BC6" s="306"/>
      <c r="BD6" s="304" t="s">
        <v>88</v>
      </c>
      <c r="BE6" s="305"/>
      <c r="BF6" s="305"/>
      <c r="BG6" s="305"/>
      <c r="BH6" s="305"/>
      <c r="BI6" s="305"/>
      <c r="BJ6" s="305"/>
      <c r="BK6" s="305"/>
      <c r="BL6" s="306"/>
      <c r="BM6" s="304" t="s">
        <v>89</v>
      </c>
      <c r="BN6" s="305"/>
      <c r="BO6" s="305"/>
      <c r="BP6" s="305"/>
      <c r="BQ6" s="305"/>
      <c r="BR6" s="305"/>
      <c r="BS6" s="305"/>
      <c r="BT6" s="305"/>
      <c r="BU6" s="306"/>
      <c r="BV6" s="304" t="s">
        <v>90</v>
      </c>
      <c r="BW6" s="305"/>
      <c r="BX6" s="305"/>
      <c r="BY6" s="305"/>
      <c r="BZ6" s="305"/>
      <c r="CA6" s="305"/>
      <c r="CB6" s="305"/>
      <c r="CC6" s="305"/>
      <c r="CD6" s="306"/>
      <c r="CE6" s="304" t="s">
        <v>91</v>
      </c>
      <c r="CF6" s="305"/>
      <c r="CG6" s="305"/>
      <c r="CH6" s="305"/>
      <c r="CI6" s="305"/>
      <c r="CJ6" s="305"/>
      <c r="CK6" s="305"/>
      <c r="CL6" s="305"/>
      <c r="CM6" s="306"/>
      <c r="CN6" s="304" t="s">
        <v>114</v>
      </c>
      <c r="CO6" s="305"/>
      <c r="CP6" s="305"/>
      <c r="CQ6" s="305"/>
      <c r="CR6" s="305"/>
      <c r="CS6" s="305"/>
      <c r="CT6" s="305"/>
      <c r="CU6" s="305"/>
      <c r="CV6" s="306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</row>
    <row r="7" spans="1:146" s="105" customFormat="1" ht="36" customHeight="1" x14ac:dyDescent="0.2">
      <c r="A7" s="329" t="s">
        <v>122</v>
      </c>
      <c r="B7" s="330"/>
      <c r="C7" s="331"/>
      <c r="D7" s="327" t="s">
        <v>120</v>
      </c>
      <c r="E7" s="322" t="s">
        <v>94</v>
      </c>
      <c r="F7" s="322" t="s">
        <v>123</v>
      </c>
      <c r="G7" s="322" t="s">
        <v>124</v>
      </c>
      <c r="H7" s="322" t="s">
        <v>115</v>
      </c>
      <c r="I7" s="322" t="s">
        <v>121</v>
      </c>
      <c r="J7" s="324" t="s">
        <v>121</v>
      </c>
      <c r="K7" s="325"/>
      <c r="L7" s="326"/>
      <c r="M7" s="320" t="s">
        <v>120</v>
      </c>
      <c r="N7" s="322" t="s">
        <v>94</v>
      </c>
      <c r="O7" s="322" t="s">
        <v>123</v>
      </c>
      <c r="P7" s="322" t="s">
        <v>124</v>
      </c>
      <c r="Q7" s="322" t="s">
        <v>115</v>
      </c>
      <c r="R7" s="322" t="s">
        <v>121</v>
      </c>
      <c r="S7" s="324" t="s">
        <v>121</v>
      </c>
      <c r="T7" s="325"/>
      <c r="U7" s="326"/>
      <c r="V7" s="320" t="s">
        <v>120</v>
      </c>
      <c r="W7" s="322" t="s">
        <v>94</v>
      </c>
      <c r="X7" s="322" t="s">
        <v>123</v>
      </c>
      <c r="Y7" s="322" t="s">
        <v>124</v>
      </c>
      <c r="Z7" s="322" t="s">
        <v>115</v>
      </c>
      <c r="AA7" s="322" t="s">
        <v>121</v>
      </c>
      <c r="AB7" s="324" t="s">
        <v>121</v>
      </c>
      <c r="AC7" s="325"/>
      <c r="AD7" s="326"/>
      <c r="AE7" s="320" t="s">
        <v>120</v>
      </c>
      <c r="AF7" s="322" t="s">
        <v>94</v>
      </c>
      <c r="AG7" s="322" t="s">
        <v>123</v>
      </c>
      <c r="AH7" s="322" t="s">
        <v>124</v>
      </c>
      <c r="AI7" s="322" t="s">
        <v>115</v>
      </c>
      <c r="AJ7" s="322" t="s">
        <v>121</v>
      </c>
      <c r="AK7" s="324" t="s">
        <v>121</v>
      </c>
      <c r="AL7" s="325"/>
      <c r="AM7" s="326"/>
      <c r="AN7" s="351" t="s">
        <v>120</v>
      </c>
      <c r="AO7" s="322" t="s">
        <v>121</v>
      </c>
      <c r="AP7" s="322" t="s">
        <v>84</v>
      </c>
      <c r="AQ7" s="322" t="s">
        <v>121</v>
      </c>
      <c r="AR7" s="324" t="s">
        <v>121</v>
      </c>
      <c r="AS7" s="325"/>
      <c r="AT7" s="325"/>
      <c r="AU7" s="320" t="s">
        <v>120</v>
      </c>
      <c r="AV7" s="322" t="s">
        <v>94</v>
      </c>
      <c r="AW7" s="322" t="s">
        <v>123</v>
      </c>
      <c r="AX7" s="322" t="s">
        <v>124</v>
      </c>
      <c r="AY7" s="322" t="s">
        <v>115</v>
      </c>
      <c r="AZ7" s="322" t="s">
        <v>121</v>
      </c>
      <c r="BA7" s="324" t="s">
        <v>121</v>
      </c>
      <c r="BB7" s="325"/>
      <c r="BC7" s="326"/>
      <c r="BD7" s="320" t="s">
        <v>120</v>
      </c>
      <c r="BE7" s="322" t="s">
        <v>94</v>
      </c>
      <c r="BF7" s="322" t="s">
        <v>123</v>
      </c>
      <c r="BG7" s="322" t="s">
        <v>124</v>
      </c>
      <c r="BH7" s="322" t="s">
        <v>116</v>
      </c>
      <c r="BI7" s="322" t="s">
        <v>121</v>
      </c>
      <c r="BJ7" s="324" t="s">
        <v>121</v>
      </c>
      <c r="BK7" s="325"/>
      <c r="BL7" s="326"/>
      <c r="BM7" s="320" t="s">
        <v>120</v>
      </c>
      <c r="BN7" s="322" t="s">
        <v>94</v>
      </c>
      <c r="BO7" s="322" t="s">
        <v>123</v>
      </c>
      <c r="BP7" s="322" t="s">
        <v>124</v>
      </c>
      <c r="BQ7" s="322" t="s">
        <v>116</v>
      </c>
      <c r="BR7" s="322" t="s">
        <v>121</v>
      </c>
      <c r="BS7" s="324" t="s">
        <v>121</v>
      </c>
      <c r="BT7" s="325"/>
      <c r="BU7" s="326"/>
      <c r="BV7" s="320" t="s">
        <v>120</v>
      </c>
      <c r="BW7" s="322" t="s">
        <v>94</v>
      </c>
      <c r="BX7" s="322" t="s">
        <v>123</v>
      </c>
      <c r="BY7" s="322" t="s">
        <v>124</v>
      </c>
      <c r="BZ7" s="322" t="s">
        <v>116</v>
      </c>
      <c r="CA7" s="322" t="s">
        <v>121</v>
      </c>
      <c r="CB7" s="324" t="s">
        <v>121</v>
      </c>
      <c r="CC7" s="325"/>
      <c r="CD7" s="326"/>
      <c r="CE7" s="320" t="s">
        <v>120</v>
      </c>
      <c r="CF7" s="322" t="s">
        <v>94</v>
      </c>
      <c r="CG7" s="322" t="s">
        <v>123</v>
      </c>
      <c r="CH7" s="322" t="s">
        <v>124</v>
      </c>
      <c r="CI7" s="322" t="s">
        <v>116</v>
      </c>
      <c r="CJ7" s="322" t="s">
        <v>121</v>
      </c>
      <c r="CK7" s="324" t="s">
        <v>121</v>
      </c>
      <c r="CL7" s="325"/>
      <c r="CM7" s="326"/>
      <c r="CN7" s="320" t="s">
        <v>120</v>
      </c>
      <c r="CO7" s="322" t="s">
        <v>94</v>
      </c>
      <c r="CP7" s="322" t="s">
        <v>123</v>
      </c>
      <c r="CQ7" s="322" t="s">
        <v>124</v>
      </c>
      <c r="CR7" s="322" t="s">
        <v>116</v>
      </c>
      <c r="CS7" s="322" t="s">
        <v>121</v>
      </c>
      <c r="CT7" s="324" t="s">
        <v>121</v>
      </c>
      <c r="CU7" s="325"/>
      <c r="CV7" s="326"/>
      <c r="CW7" s="253"/>
      <c r="CX7" s="253"/>
      <c r="CY7" s="253"/>
      <c r="CZ7" s="253"/>
      <c r="DA7" s="253"/>
      <c r="DB7" s="253"/>
      <c r="DC7" s="253"/>
      <c r="DD7" s="253"/>
      <c r="DE7" s="253"/>
      <c r="DF7" s="253"/>
      <c r="DG7" s="253"/>
      <c r="DH7" s="253"/>
      <c r="DI7" s="253"/>
      <c r="DJ7" s="253"/>
      <c r="DK7" s="253"/>
      <c r="DL7" s="253"/>
      <c r="DM7" s="253"/>
      <c r="DN7" s="253"/>
      <c r="DO7" s="253"/>
      <c r="DP7" s="253"/>
      <c r="DQ7" s="253"/>
      <c r="DR7" s="253"/>
      <c r="DS7" s="253"/>
      <c r="DT7" s="253"/>
      <c r="DU7" s="253"/>
      <c r="DV7" s="253"/>
      <c r="DW7" s="253"/>
      <c r="DX7" s="253"/>
      <c r="DY7" s="253"/>
      <c r="DZ7" s="253"/>
      <c r="EA7" s="253"/>
      <c r="EB7" s="253"/>
      <c r="EC7" s="253"/>
      <c r="ED7" s="253"/>
      <c r="EE7" s="253"/>
      <c r="EF7" s="253"/>
      <c r="EG7" s="253"/>
      <c r="EH7" s="253"/>
      <c r="EI7" s="253"/>
      <c r="EJ7" s="253"/>
      <c r="EK7" s="253"/>
      <c r="EL7" s="253"/>
      <c r="EM7" s="253"/>
      <c r="EN7" s="253"/>
      <c r="EO7" s="253"/>
      <c r="EP7" s="253"/>
    </row>
    <row r="8" spans="1:146" s="108" customFormat="1" ht="24.75" customHeight="1" thickBot="1" x14ac:dyDescent="0.25">
      <c r="A8" s="332"/>
      <c r="B8" s="333"/>
      <c r="C8" s="334"/>
      <c r="D8" s="328"/>
      <c r="E8" s="323"/>
      <c r="F8" s="323"/>
      <c r="G8" s="323"/>
      <c r="H8" s="323"/>
      <c r="I8" s="323"/>
      <c r="J8" s="106" t="s">
        <v>40</v>
      </c>
      <c r="K8" s="106" t="s">
        <v>75</v>
      </c>
      <c r="L8" s="107" t="s">
        <v>76</v>
      </c>
      <c r="M8" s="350"/>
      <c r="N8" s="323"/>
      <c r="O8" s="323"/>
      <c r="P8" s="323"/>
      <c r="Q8" s="323"/>
      <c r="R8" s="323"/>
      <c r="S8" s="106" t="s">
        <v>40</v>
      </c>
      <c r="T8" s="106" t="s">
        <v>75</v>
      </c>
      <c r="U8" s="107" t="s">
        <v>76</v>
      </c>
      <c r="V8" s="321"/>
      <c r="W8" s="323"/>
      <c r="X8" s="323"/>
      <c r="Y8" s="323"/>
      <c r="Z8" s="323"/>
      <c r="AA8" s="323"/>
      <c r="AB8" s="106" t="s">
        <v>40</v>
      </c>
      <c r="AC8" s="106" t="s">
        <v>75</v>
      </c>
      <c r="AD8" s="107" t="s">
        <v>76</v>
      </c>
      <c r="AE8" s="321"/>
      <c r="AF8" s="323"/>
      <c r="AG8" s="323"/>
      <c r="AH8" s="323"/>
      <c r="AI8" s="323"/>
      <c r="AJ8" s="323"/>
      <c r="AK8" s="106" t="s">
        <v>40</v>
      </c>
      <c r="AL8" s="106" t="s">
        <v>75</v>
      </c>
      <c r="AM8" s="107" t="s">
        <v>76</v>
      </c>
      <c r="AN8" s="352"/>
      <c r="AO8" s="323"/>
      <c r="AP8" s="323"/>
      <c r="AQ8" s="323"/>
      <c r="AR8" s="106" t="s">
        <v>40</v>
      </c>
      <c r="AS8" s="106" t="s">
        <v>75</v>
      </c>
      <c r="AT8" s="111" t="s">
        <v>76</v>
      </c>
      <c r="AU8" s="321"/>
      <c r="AV8" s="323"/>
      <c r="AW8" s="323"/>
      <c r="AX8" s="323"/>
      <c r="AY8" s="323"/>
      <c r="AZ8" s="323"/>
      <c r="BA8" s="106" t="s">
        <v>40</v>
      </c>
      <c r="BB8" s="106" t="s">
        <v>75</v>
      </c>
      <c r="BC8" s="107" t="s">
        <v>76</v>
      </c>
      <c r="BD8" s="321"/>
      <c r="BE8" s="323"/>
      <c r="BF8" s="323"/>
      <c r="BG8" s="323"/>
      <c r="BH8" s="323"/>
      <c r="BI8" s="323"/>
      <c r="BJ8" s="106" t="s">
        <v>40</v>
      </c>
      <c r="BK8" s="106" t="s">
        <v>75</v>
      </c>
      <c r="BL8" s="107" t="s">
        <v>76</v>
      </c>
      <c r="BM8" s="321"/>
      <c r="BN8" s="323"/>
      <c r="BO8" s="323"/>
      <c r="BP8" s="323"/>
      <c r="BQ8" s="323"/>
      <c r="BR8" s="323"/>
      <c r="BS8" s="106" t="s">
        <v>40</v>
      </c>
      <c r="BT8" s="106" t="s">
        <v>75</v>
      </c>
      <c r="BU8" s="107" t="s">
        <v>76</v>
      </c>
      <c r="BV8" s="321"/>
      <c r="BW8" s="323"/>
      <c r="BX8" s="323"/>
      <c r="BY8" s="323"/>
      <c r="BZ8" s="323"/>
      <c r="CA8" s="323"/>
      <c r="CB8" s="106" t="s">
        <v>40</v>
      </c>
      <c r="CC8" s="106" t="s">
        <v>75</v>
      </c>
      <c r="CD8" s="107" t="s">
        <v>76</v>
      </c>
      <c r="CE8" s="321"/>
      <c r="CF8" s="323"/>
      <c r="CG8" s="323"/>
      <c r="CH8" s="323"/>
      <c r="CI8" s="323"/>
      <c r="CJ8" s="323"/>
      <c r="CK8" s="106" t="s">
        <v>40</v>
      </c>
      <c r="CL8" s="106" t="s">
        <v>75</v>
      </c>
      <c r="CM8" s="107" t="s">
        <v>76</v>
      </c>
      <c r="CN8" s="321"/>
      <c r="CO8" s="323"/>
      <c r="CP8" s="323"/>
      <c r="CQ8" s="323"/>
      <c r="CR8" s="323"/>
      <c r="CS8" s="323"/>
      <c r="CT8" s="106" t="s">
        <v>40</v>
      </c>
      <c r="CU8" s="106" t="s">
        <v>75</v>
      </c>
      <c r="CV8" s="107" t="s">
        <v>76</v>
      </c>
      <c r="CW8" s="253"/>
      <c r="CX8" s="253"/>
      <c r="CY8" s="253"/>
      <c r="CZ8" s="253"/>
      <c r="DA8" s="253"/>
      <c r="DB8" s="253"/>
      <c r="DC8" s="253"/>
      <c r="DD8" s="253"/>
      <c r="DE8" s="253"/>
      <c r="DF8" s="253"/>
      <c r="DG8" s="253"/>
      <c r="DH8" s="253"/>
      <c r="DI8" s="253"/>
      <c r="DJ8" s="253"/>
      <c r="DK8" s="253"/>
      <c r="DL8" s="253"/>
      <c r="DM8" s="253"/>
      <c r="DN8" s="253"/>
      <c r="DO8" s="253"/>
      <c r="DP8" s="253"/>
      <c r="DQ8" s="253"/>
      <c r="DR8" s="253"/>
      <c r="DS8" s="253"/>
      <c r="DT8" s="253"/>
      <c r="DU8" s="253"/>
      <c r="DV8" s="253"/>
      <c r="DW8" s="253"/>
      <c r="DX8" s="253"/>
      <c r="DY8" s="253"/>
      <c r="DZ8" s="253"/>
      <c r="EA8" s="253"/>
      <c r="EB8" s="253"/>
      <c r="EC8" s="253"/>
      <c r="ED8" s="253"/>
      <c r="EE8" s="253"/>
      <c r="EF8" s="253"/>
      <c r="EG8" s="253"/>
      <c r="EH8" s="253"/>
      <c r="EI8" s="253"/>
      <c r="EJ8" s="253"/>
      <c r="EK8" s="253"/>
      <c r="EL8" s="253"/>
      <c r="EM8" s="253"/>
      <c r="EN8" s="253"/>
      <c r="EO8" s="253"/>
      <c r="EP8" s="253"/>
    </row>
    <row r="9" spans="1:146" s="102" customFormat="1" ht="26.25" customHeight="1" x14ac:dyDescent="0.2">
      <c r="A9" s="343" t="s">
        <v>2</v>
      </c>
      <c r="B9" s="344"/>
      <c r="C9" s="345"/>
      <c r="D9" s="103"/>
      <c r="E9" s="101"/>
      <c r="F9" s="101"/>
      <c r="G9" s="101"/>
      <c r="H9" s="101"/>
      <c r="I9" s="101"/>
      <c r="J9" s="101"/>
      <c r="K9" s="101"/>
      <c r="L9" s="104"/>
      <c r="M9" s="103"/>
      <c r="N9" s="101"/>
      <c r="O9" s="101"/>
      <c r="P9" s="101"/>
      <c r="Q9" s="101"/>
      <c r="R9" s="101"/>
      <c r="S9" s="101"/>
      <c r="T9" s="101"/>
      <c r="U9" s="104"/>
      <c r="V9" s="110"/>
      <c r="W9" s="101"/>
      <c r="X9" s="101"/>
      <c r="Y9" s="101"/>
      <c r="Z9" s="101"/>
      <c r="AA9" s="101"/>
      <c r="AB9" s="101"/>
      <c r="AC9" s="101"/>
      <c r="AD9" s="104"/>
      <c r="AE9" s="110"/>
      <c r="AF9" s="101"/>
      <c r="AG9" s="101"/>
      <c r="AH9" s="101"/>
      <c r="AI9" s="101"/>
      <c r="AJ9" s="101"/>
      <c r="AK9" s="101"/>
      <c r="AL9" s="101"/>
      <c r="AM9" s="104"/>
      <c r="AN9" s="109"/>
      <c r="AO9" s="101"/>
      <c r="AP9" s="101"/>
      <c r="AQ9" s="101"/>
      <c r="AR9" s="101"/>
      <c r="AS9" s="101"/>
      <c r="AT9" s="112"/>
      <c r="AU9" s="110"/>
      <c r="AV9" s="101"/>
      <c r="AW9" s="101"/>
      <c r="AX9" s="101"/>
      <c r="AY9" s="101"/>
      <c r="AZ9" s="101"/>
      <c r="BA9" s="101"/>
      <c r="BB9" s="101"/>
      <c r="BC9" s="104"/>
      <c r="BD9" s="110"/>
      <c r="BE9" s="101"/>
      <c r="BF9" s="101"/>
      <c r="BG9" s="101"/>
      <c r="BH9" s="101"/>
      <c r="BI9" s="101"/>
      <c r="BJ9" s="101"/>
      <c r="BK9" s="101"/>
      <c r="BL9" s="104"/>
      <c r="BM9" s="110"/>
      <c r="BN9" s="101"/>
      <c r="BO9" s="101"/>
      <c r="BP9" s="101"/>
      <c r="BQ9" s="101"/>
      <c r="BR9" s="101"/>
      <c r="BS9" s="101"/>
      <c r="BT9" s="101"/>
      <c r="BU9" s="104"/>
      <c r="BV9" s="110"/>
      <c r="BW9" s="101"/>
      <c r="BX9" s="101"/>
      <c r="BY9" s="101"/>
      <c r="BZ9" s="101"/>
      <c r="CA9" s="101"/>
      <c r="CB9" s="101"/>
      <c r="CC9" s="101"/>
      <c r="CD9" s="104"/>
      <c r="CE9" s="110"/>
      <c r="CF9" s="101"/>
      <c r="CG9" s="101"/>
      <c r="CH9" s="101"/>
      <c r="CI9" s="101"/>
      <c r="CJ9" s="101"/>
      <c r="CK9" s="101"/>
      <c r="CL9" s="101"/>
      <c r="CM9" s="104"/>
      <c r="CN9" s="110"/>
      <c r="CO9" s="101"/>
      <c r="CP9" s="101"/>
      <c r="CQ9" s="101"/>
      <c r="CR9" s="101"/>
      <c r="CS9" s="101"/>
      <c r="CT9" s="101"/>
      <c r="CU9" s="101"/>
      <c r="CV9" s="104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32"/>
    </row>
    <row r="10" spans="1:146" s="2" customFormat="1" ht="10.5" x14ac:dyDescent="0.15">
      <c r="A10" s="70" t="s">
        <v>58</v>
      </c>
      <c r="B10" s="71" t="s">
        <v>80</v>
      </c>
      <c r="C10" s="72"/>
      <c r="D10" s="165">
        <f>SUM(D11:D14)</f>
        <v>13472764</v>
      </c>
      <c r="E10" s="132">
        <f t="shared" ref="E10:L10" si="0">+N10+W10+AF10+AV10+BE10+CO10</f>
        <v>0</v>
      </c>
      <c r="F10" s="132">
        <f t="shared" si="0"/>
        <v>394033</v>
      </c>
      <c r="G10" s="132">
        <f t="shared" si="0"/>
        <v>89366</v>
      </c>
      <c r="H10" s="132">
        <f t="shared" si="0"/>
        <v>0</v>
      </c>
      <c r="I10" s="132">
        <f t="shared" si="0"/>
        <v>13956163</v>
      </c>
      <c r="J10" s="132">
        <f t="shared" si="0"/>
        <v>10275104</v>
      </c>
      <c r="K10" s="132">
        <f t="shared" si="0"/>
        <v>3681059</v>
      </c>
      <c r="L10" s="166">
        <f t="shared" si="0"/>
        <v>0</v>
      </c>
      <c r="M10" s="165">
        <f>+M11+M14</f>
        <v>8775929</v>
      </c>
      <c r="N10" s="132">
        <f t="shared" ref="N10:U10" si="1">SUM(N11:N14)</f>
        <v>0</v>
      </c>
      <c r="O10" s="132">
        <f t="shared" si="1"/>
        <v>330565</v>
      </c>
      <c r="P10" s="132">
        <f t="shared" si="1"/>
        <v>120308</v>
      </c>
      <c r="Q10" s="132">
        <f t="shared" si="1"/>
        <v>0</v>
      </c>
      <c r="R10" s="132">
        <f>SUM(M10:Q10)</f>
        <v>9226802</v>
      </c>
      <c r="S10" s="132">
        <f>+R10-T10-U10</f>
        <v>9203492</v>
      </c>
      <c r="T10" s="132">
        <f t="shared" si="1"/>
        <v>23310</v>
      </c>
      <c r="U10" s="166">
        <f t="shared" si="1"/>
        <v>0</v>
      </c>
      <c r="V10" s="165">
        <f t="shared" ref="V10:AC10" si="2">SUM(V11:V14)</f>
        <v>0</v>
      </c>
      <c r="W10" s="132">
        <f t="shared" si="2"/>
        <v>0</v>
      </c>
      <c r="X10" s="132">
        <f t="shared" si="2"/>
        <v>63468</v>
      </c>
      <c r="Y10" s="132">
        <f t="shared" si="2"/>
        <v>0</v>
      </c>
      <c r="Z10" s="132">
        <f t="shared" ref="Z10" si="3">SUM(Z11:Z14)</f>
        <v>0</v>
      </c>
      <c r="AA10" s="132">
        <f>+W10+V10+X10+Y10+Z10</f>
        <v>63468</v>
      </c>
      <c r="AB10" s="132">
        <f>SUM(AB11:AB14)</f>
        <v>63468</v>
      </c>
      <c r="AC10" s="132">
        <f t="shared" si="2"/>
        <v>0</v>
      </c>
      <c r="AD10" s="166">
        <f>SUM(AD11:AD14)</f>
        <v>0</v>
      </c>
      <c r="AE10" s="165">
        <f t="shared" ref="AE10:AL10" si="4">SUM(AE11:AE14)</f>
        <v>4696835</v>
      </c>
      <c r="AF10" s="132">
        <f t="shared" si="4"/>
        <v>0</v>
      </c>
      <c r="AG10" s="132">
        <f t="shared" si="4"/>
        <v>0</v>
      </c>
      <c r="AH10" s="132">
        <f t="shared" si="4"/>
        <v>-31328</v>
      </c>
      <c r="AI10" s="132">
        <f t="shared" ref="AI10" si="5">SUM(AI11:AI14)</f>
        <v>0</v>
      </c>
      <c r="AJ10" s="132">
        <f>+AF10+AG10+AE10+AH10+AI10</f>
        <v>4665507</v>
      </c>
      <c r="AK10" s="132">
        <f>SUM(AK11:AK14)</f>
        <v>1007758</v>
      </c>
      <c r="AL10" s="132">
        <f t="shared" si="4"/>
        <v>3657749</v>
      </c>
      <c r="AM10" s="166">
        <f>SUM(AM11:AM14)</f>
        <v>0</v>
      </c>
      <c r="AN10" s="131"/>
      <c r="AO10" s="132"/>
      <c r="AP10" s="132"/>
      <c r="AQ10" s="132"/>
      <c r="AR10" s="132"/>
      <c r="AS10" s="132"/>
      <c r="AT10" s="167"/>
      <c r="AU10" s="165">
        <f t="shared" ref="AU10:BB10" si="6">SUM(AU11:AU14)</f>
        <v>0</v>
      </c>
      <c r="AV10" s="132">
        <f t="shared" si="6"/>
        <v>0</v>
      </c>
      <c r="AW10" s="132">
        <f>+AU10</f>
        <v>0</v>
      </c>
      <c r="AX10" s="132">
        <f>+AV10</f>
        <v>0</v>
      </c>
      <c r="AY10" s="132">
        <f>+AW10</f>
        <v>0</v>
      </c>
      <c r="AZ10" s="132">
        <f>+AV10+AW10+AU10+AX10+AY10</f>
        <v>0</v>
      </c>
      <c r="BA10" s="132">
        <f>SUM(BA11:BA14)</f>
        <v>0</v>
      </c>
      <c r="BB10" s="132">
        <f t="shared" si="6"/>
        <v>0</v>
      </c>
      <c r="BC10" s="166">
        <f>SUM(BC11:BC14)</f>
        <v>0</v>
      </c>
      <c r="BD10" s="165">
        <f t="shared" ref="BD10:BT10" si="7">SUM(BD11:BD14)</f>
        <v>0</v>
      </c>
      <c r="BE10" s="132">
        <f t="shared" si="7"/>
        <v>0</v>
      </c>
      <c r="BF10" s="132">
        <f>SUM(BF11:BF14)</f>
        <v>0</v>
      </c>
      <c r="BG10" s="132">
        <f>SUM(BG11:BG14)</f>
        <v>386</v>
      </c>
      <c r="BH10" s="132">
        <f>SUM(BH11:BH14)</f>
        <v>0</v>
      </c>
      <c r="BI10" s="132">
        <f>SUM(BD10:BH10)</f>
        <v>386</v>
      </c>
      <c r="BJ10" s="132">
        <f>SUM(BJ11:BJ14)</f>
        <v>386</v>
      </c>
      <c r="BK10" s="132">
        <f>SUM(BK11:BK14)</f>
        <v>0</v>
      </c>
      <c r="BL10" s="166">
        <f t="shared" si="7"/>
        <v>0</v>
      </c>
      <c r="BM10" s="165">
        <f t="shared" si="7"/>
        <v>0</v>
      </c>
      <c r="BN10" s="132">
        <f t="shared" si="7"/>
        <v>0</v>
      </c>
      <c r="BO10" s="132">
        <f t="shared" si="7"/>
        <v>0</v>
      </c>
      <c r="BP10" s="132">
        <f t="shared" si="7"/>
        <v>0</v>
      </c>
      <c r="BQ10" s="132">
        <f t="shared" ref="BQ10" si="8">SUM(BQ11:BQ14)</f>
        <v>0</v>
      </c>
      <c r="BR10" s="132">
        <f>+BN10+BO10+BM10+BP10+BQ10</f>
        <v>0</v>
      </c>
      <c r="BS10" s="132">
        <f>SUM(BS11:BS14)</f>
        <v>0</v>
      </c>
      <c r="BT10" s="132">
        <f t="shared" si="7"/>
        <v>0</v>
      </c>
      <c r="BU10" s="166">
        <f>SUM(BU11:BU14)</f>
        <v>0</v>
      </c>
      <c r="BV10" s="165">
        <f t="shared" ref="BV10:CC10" si="9">SUM(BV11:BV14)</f>
        <v>0</v>
      </c>
      <c r="BW10" s="132">
        <f t="shared" si="9"/>
        <v>0</v>
      </c>
      <c r="BX10" s="132">
        <f t="shared" si="9"/>
        <v>0</v>
      </c>
      <c r="BY10" s="132">
        <f t="shared" si="9"/>
        <v>0</v>
      </c>
      <c r="BZ10" s="132">
        <f t="shared" ref="BZ10" si="10">SUM(BZ11:BZ14)</f>
        <v>0</v>
      </c>
      <c r="CA10" s="132">
        <f>+BW10+BX10+BV10+BY10+BZ10</f>
        <v>0</v>
      </c>
      <c r="CB10" s="132">
        <f>SUM(CB11:CB14)</f>
        <v>0</v>
      </c>
      <c r="CC10" s="132">
        <f t="shared" si="9"/>
        <v>0</v>
      </c>
      <c r="CD10" s="166">
        <f>SUM(CD11:CD14)</f>
        <v>0</v>
      </c>
      <c r="CE10" s="165">
        <f t="shared" ref="CE10:CL10" si="11">SUM(CE11:CE14)</f>
        <v>0</v>
      </c>
      <c r="CF10" s="132">
        <f t="shared" si="11"/>
        <v>0</v>
      </c>
      <c r="CG10" s="132">
        <f t="shared" si="11"/>
        <v>0</v>
      </c>
      <c r="CH10" s="132">
        <f t="shared" si="11"/>
        <v>386</v>
      </c>
      <c r="CI10" s="132">
        <f t="shared" si="11"/>
        <v>0</v>
      </c>
      <c r="CJ10" s="132">
        <f>SUM(CE10:CG10)+CH10+CI10</f>
        <v>386</v>
      </c>
      <c r="CK10" s="132">
        <f>SUM(CK11:CK14)</f>
        <v>386</v>
      </c>
      <c r="CL10" s="132">
        <f t="shared" si="11"/>
        <v>0</v>
      </c>
      <c r="CM10" s="166">
        <f t="shared" ref="CM10:CR10" si="12">SUM(CM11:CM14)</f>
        <v>0</v>
      </c>
      <c r="CN10" s="165">
        <f t="shared" si="12"/>
        <v>0</v>
      </c>
      <c r="CO10" s="132">
        <f t="shared" si="12"/>
        <v>0</v>
      </c>
      <c r="CP10" s="132">
        <f t="shared" si="12"/>
        <v>0</v>
      </c>
      <c r="CQ10" s="132">
        <f t="shared" si="12"/>
        <v>0</v>
      </c>
      <c r="CR10" s="132">
        <f t="shared" si="12"/>
        <v>0</v>
      </c>
      <c r="CS10" s="132">
        <f>+CO10+CP10+CN10+CQ10+CR10</f>
        <v>0</v>
      </c>
      <c r="CT10" s="132">
        <f>SUM(CT11:CT14)</f>
        <v>0</v>
      </c>
      <c r="CU10" s="132">
        <f>SUM(CU11:CU14)</f>
        <v>0</v>
      </c>
      <c r="CV10" s="166"/>
      <c r="CW10" s="51"/>
      <c r="CX10" s="51"/>
      <c r="CY10" s="51"/>
      <c r="CZ10" s="51"/>
      <c r="DA10" s="51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</row>
    <row r="11" spans="1:146" s="1" customFormat="1" x14ac:dyDescent="0.2">
      <c r="A11" s="73"/>
      <c r="B11" s="74" t="s">
        <v>69</v>
      </c>
      <c r="C11" s="75" t="s">
        <v>26</v>
      </c>
      <c r="D11" s="168">
        <f>SUM(M11,V11,AE11,AN11,AU11,BM11,BV11,CE11)+CN11</f>
        <v>8755185</v>
      </c>
      <c r="E11" s="169">
        <f t="shared" ref="E11:K11" si="13">+N11+W11+AF11+AV11+BE11+CO11</f>
        <v>0</v>
      </c>
      <c r="F11" s="169">
        <f t="shared" si="13"/>
        <v>307454</v>
      </c>
      <c r="G11" s="169">
        <f t="shared" si="13"/>
        <v>120308</v>
      </c>
      <c r="H11" s="169">
        <f t="shared" si="13"/>
        <v>0</v>
      </c>
      <c r="I11" s="169">
        <f t="shared" si="13"/>
        <v>9182947</v>
      </c>
      <c r="J11" s="169">
        <f t="shared" si="13"/>
        <v>9182947</v>
      </c>
      <c r="K11" s="169">
        <f t="shared" si="13"/>
        <v>0</v>
      </c>
      <c r="L11" s="170">
        <f t="shared" ref="L11:L38" si="14">+U11+AD11+AM11+BC11+BL11+CV11</f>
        <v>0</v>
      </c>
      <c r="M11" s="248">
        <v>8755185</v>
      </c>
      <c r="N11" s="169">
        <v>0</v>
      </c>
      <c r="O11" s="169">
        <v>307454</v>
      </c>
      <c r="P11" s="169">
        <f>198534-78226</f>
        <v>120308</v>
      </c>
      <c r="Q11" s="169"/>
      <c r="R11" s="169">
        <f t="shared" ref="R11:R30" si="15">SUM(M11:Q11)</f>
        <v>9182947</v>
      </c>
      <c r="S11" s="169">
        <f>+R11</f>
        <v>9182947</v>
      </c>
      <c r="T11" s="134"/>
      <c r="U11" s="171"/>
      <c r="V11" s="168"/>
      <c r="W11" s="134"/>
      <c r="X11" s="134"/>
      <c r="Y11" s="134"/>
      <c r="Z11" s="134"/>
      <c r="AA11" s="132"/>
      <c r="AB11" s="134">
        <f>AA11-AC11-AD11</f>
        <v>0</v>
      </c>
      <c r="AC11" s="134"/>
      <c r="AD11" s="171"/>
      <c r="AE11" s="168"/>
      <c r="AF11" s="134"/>
      <c r="AG11" s="134"/>
      <c r="AH11" s="134"/>
      <c r="AI11" s="134"/>
      <c r="AJ11" s="132"/>
      <c r="AK11" s="134">
        <f>AJ11-AL11-AM11</f>
        <v>0</v>
      </c>
      <c r="AL11" s="134"/>
      <c r="AM11" s="171"/>
      <c r="AN11" s="133"/>
      <c r="AO11" s="134"/>
      <c r="AP11" s="134"/>
      <c r="AQ11" s="134"/>
      <c r="AR11" s="134"/>
      <c r="AS11" s="134"/>
      <c r="AT11" s="172"/>
      <c r="AU11" s="168"/>
      <c r="AV11" s="134"/>
      <c r="AW11" s="134"/>
      <c r="AX11" s="134"/>
      <c r="AY11" s="134"/>
      <c r="AZ11" s="132"/>
      <c r="BA11" s="134">
        <f>AZ11-BB11-BC11</f>
        <v>0</v>
      </c>
      <c r="BB11" s="134"/>
      <c r="BC11" s="171"/>
      <c r="BD11" s="168">
        <f t="shared" ref="BD11:BH14" si="16">SUM(BV11,CE11,BM11)</f>
        <v>0</v>
      </c>
      <c r="BE11" s="134">
        <f t="shared" si="16"/>
        <v>0</v>
      </c>
      <c r="BF11" s="134">
        <f t="shared" si="16"/>
        <v>0</v>
      </c>
      <c r="BG11" s="134">
        <f t="shared" si="16"/>
        <v>0</v>
      </c>
      <c r="BH11" s="134">
        <f t="shared" si="16"/>
        <v>0</v>
      </c>
      <c r="BI11" s="169">
        <f t="shared" ref="BI11:BI31" si="17">SUM(BD11:BH11)</f>
        <v>0</v>
      </c>
      <c r="BJ11" s="134">
        <f t="shared" ref="BJ11:BL14" si="18">SUM(CB11,CK11,BS11)</f>
        <v>0</v>
      </c>
      <c r="BK11" s="134">
        <f t="shared" si="18"/>
        <v>0</v>
      </c>
      <c r="BL11" s="171">
        <f t="shared" si="18"/>
        <v>0</v>
      </c>
      <c r="BM11" s="168"/>
      <c r="BN11" s="134"/>
      <c r="BO11" s="134"/>
      <c r="BP11" s="134"/>
      <c r="BQ11" s="134"/>
      <c r="BR11" s="132">
        <f t="shared" ref="BR11:BR31" si="19">+BN11+BO11+BM11+BP11+BQ11</f>
        <v>0</v>
      </c>
      <c r="BS11" s="134">
        <f>BR11-BT11-BU11</f>
        <v>0</v>
      </c>
      <c r="BT11" s="134"/>
      <c r="BU11" s="171"/>
      <c r="BV11" s="168"/>
      <c r="BW11" s="134"/>
      <c r="BX11" s="134"/>
      <c r="BY11" s="134"/>
      <c r="BZ11" s="134"/>
      <c r="CA11" s="132">
        <f t="shared" ref="CA11:CA31" si="20">+BW11+BX11+BV11+BY11+BZ11</f>
        <v>0</v>
      </c>
      <c r="CB11" s="134">
        <f>CA11-CC11-CD11</f>
        <v>0</v>
      </c>
      <c r="CC11" s="134"/>
      <c r="CD11" s="171"/>
      <c r="CE11" s="168"/>
      <c r="CF11" s="134"/>
      <c r="CG11" s="134"/>
      <c r="CH11" s="134"/>
      <c r="CI11" s="134"/>
      <c r="CJ11" s="132">
        <f t="shared" ref="CJ11:CJ31" si="21">SUM(CE11:CG11)+CH11+CI11</f>
        <v>0</v>
      </c>
      <c r="CK11" s="134">
        <f>CJ11-CL11-CM11</f>
        <v>0</v>
      </c>
      <c r="CL11" s="134"/>
      <c r="CM11" s="171"/>
      <c r="CN11" s="168"/>
      <c r="CO11" s="134"/>
      <c r="CP11" s="134"/>
      <c r="CQ11" s="134"/>
      <c r="CR11" s="134"/>
      <c r="CS11" s="132">
        <f t="shared" ref="CS11:CS31" si="22">+CO11+CP11+CN11+CQ11+CR11</f>
        <v>0</v>
      </c>
      <c r="CT11" s="134">
        <f>CS11-CU11-CV11</f>
        <v>0</v>
      </c>
      <c r="CU11" s="134"/>
      <c r="CV11" s="171"/>
      <c r="CW11" s="4"/>
      <c r="CX11" s="4"/>
      <c r="CY11" s="4"/>
      <c r="CZ11" s="4"/>
      <c r="DA11" s="4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</row>
    <row r="12" spans="1:146" s="1" customFormat="1" x14ac:dyDescent="0.2">
      <c r="A12" s="73"/>
      <c r="B12" s="74" t="s">
        <v>70</v>
      </c>
      <c r="C12" s="75" t="s">
        <v>15</v>
      </c>
      <c r="D12" s="168">
        <f t="shared" ref="D12:D14" si="23">SUM(M12,V12,AE12,AN12,AU12,BM12,BV12,CE12)+CN12</f>
        <v>0</v>
      </c>
      <c r="E12" s="169">
        <f t="shared" ref="E12:J14" si="24">+N12+W12+AF12+AV12+BE12+CO12</f>
        <v>0</v>
      </c>
      <c r="F12" s="169">
        <f t="shared" si="24"/>
        <v>20545</v>
      </c>
      <c r="G12" s="169">
        <f t="shared" si="24"/>
        <v>0</v>
      </c>
      <c r="H12" s="169">
        <f t="shared" si="24"/>
        <v>0</v>
      </c>
      <c r="I12" s="169">
        <f t="shared" si="24"/>
        <v>20545</v>
      </c>
      <c r="J12" s="169">
        <f t="shared" si="24"/>
        <v>20545</v>
      </c>
      <c r="K12" s="169">
        <f t="shared" ref="K12:K38" si="25">+T12+AC12+AL12+BB12+BK12+CU12</f>
        <v>0</v>
      </c>
      <c r="L12" s="170">
        <f t="shared" si="14"/>
        <v>0</v>
      </c>
      <c r="M12" s="168"/>
      <c r="N12" s="169">
        <v>0</v>
      </c>
      <c r="O12" s="169">
        <v>20545</v>
      </c>
      <c r="P12" s="169"/>
      <c r="Q12" s="169"/>
      <c r="R12" s="169">
        <f t="shared" si="15"/>
        <v>20545</v>
      </c>
      <c r="S12" s="169">
        <f t="shared" ref="S12:S31" si="26">+R12-T12</f>
        <v>20545</v>
      </c>
      <c r="T12" s="134"/>
      <c r="U12" s="171"/>
      <c r="V12" s="168"/>
      <c r="W12" s="134"/>
      <c r="X12" s="134"/>
      <c r="Y12" s="134"/>
      <c r="Z12" s="134"/>
      <c r="AA12" s="132"/>
      <c r="AB12" s="134"/>
      <c r="AC12" s="134"/>
      <c r="AD12" s="171"/>
      <c r="AE12" s="168"/>
      <c r="AF12" s="134"/>
      <c r="AG12" s="134"/>
      <c r="AH12" s="134"/>
      <c r="AI12" s="134"/>
      <c r="AJ12" s="132"/>
      <c r="AK12" s="134"/>
      <c r="AL12" s="134"/>
      <c r="AM12" s="171"/>
      <c r="AN12" s="133"/>
      <c r="AO12" s="134"/>
      <c r="AP12" s="134"/>
      <c r="AQ12" s="134"/>
      <c r="AR12" s="134"/>
      <c r="AS12" s="134"/>
      <c r="AT12" s="172"/>
      <c r="AU12" s="168"/>
      <c r="AV12" s="134"/>
      <c r="AW12" s="134"/>
      <c r="AX12" s="134"/>
      <c r="AY12" s="134"/>
      <c r="AZ12" s="132"/>
      <c r="BA12" s="134"/>
      <c r="BB12" s="134"/>
      <c r="BC12" s="171"/>
      <c r="BD12" s="168">
        <f t="shared" si="16"/>
        <v>0</v>
      </c>
      <c r="BE12" s="134">
        <f t="shared" si="16"/>
        <v>0</v>
      </c>
      <c r="BF12" s="134">
        <f t="shared" si="16"/>
        <v>0</v>
      </c>
      <c r="BG12" s="134">
        <f t="shared" si="16"/>
        <v>0</v>
      </c>
      <c r="BH12" s="134">
        <f t="shared" si="16"/>
        <v>0</v>
      </c>
      <c r="BI12" s="169">
        <f t="shared" si="17"/>
        <v>0</v>
      </c>
      <c r="BJ12" s="134">
        <f t="shared" si="18"/>
        <v>0</v>
      </c>
      <c r="BK12" s="134">
        <f t="shared" si="18"/>
        <v>0</v>
      </c>
      <c r="BL12" s="171">
        <f t="shared" si="18"/>
        <v>0</v>
      </c>
      <c r="BM12" s="168"/>
      <c r="BN12" s="134"/>
      <c r="BO12" s="134"/>
      <c r="BP12" s="134"/>
      <c r="BQ12" s="134"/>
      <c r="BR12" s="132">
        <f t="shared" si="19"/>
        <v>0</v>
      </c>
      <c r="BS12" s="134"/>
      <c r="BT12" s="134"/>
      <c r="BU12" s="171"/>
      <c r="BV12" s="168"/>
      <c r="BW12" s="134"/>
      <c r="BX12" s="134"/>
      <c r="BY12" s="134"/>
      <c r="BZ12" s="134"/>
      <c r="CA12" s="132">
        <f t="shared" si="20"/>
        <v>0</v>
      </c>
      <c r="CB12" s="134"/>
      <c r="CC12" s="134"/>
      <c r="CD12" s="171"/>
      <c r="CE12" s="168"/>
      <c r="CF12" s="134"/>
      <c r="CG12" s="134"/>
      <c r="CH12" s="134"/>
      <c r="CI12" s="134"/>
      <c r="CJ12" s="132">
        <f t="shared" si="21"/>
        <v>0</v>
      </c>
      <c r="CK12" s="134"/>
      <c r="CL12" s="134"/>
      <c r="CM12" s="171"/>
      <c r="CN12" s="168"/>
      <c r="CO12" s="134"/>
      <c r="CP12" s="134"/>
      <c r="CQ12" s="134"/>
      <c r="CR12" s="134"/>
      <c r="CS12" s="132">
        <f t="shared" si="22"/>
        <v>0</v>
      </c>
      <c r="CT12" s="134"/>
      <c r="CU12" s="134"/>
      <c r="CV12" s="171"/>
      <c r="CW12" s="4"/>
      <c r="CX12" s="4"/>
      <c r="CY12" s="4"/>
      <c r="CZ12" s="4"/>
      <c r="DA12" s="4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</row>
    <row r="13" spans="1:146" s="1" customFormat="1" x14ac:dyDescent="0.2">
      <c r="A13" s="73"/>
      <c r="B13" s="74" t="s">
        <v>71</v>
      </c>
      <c r="C13" s="8" t="s">
        <v>95</v>
      </c>
      <c r="D13" s="168">
        <f t="shared" si="23"/>
        <v>0</v>
      </c>
      <c r="E13" s="169">
        <f t="shared" si="24"/>
        <v>0</v>
      </c>
      <c r="F13" s="169">
        <f t="shared" si="24"/>
        <v>0</v>
      </c>
      <c r="G13" s="169">
        <f t="shared" si="24"/>
        <v>0</v>
      </c>
      <c r="H13" s="169">
        <f t="shared" si="24"/>
        <v>0</v>
      </c>
      <c r="I13" s="169">
        <f t="shared" si="24"/>
        <v>0</v>
      </c>
      <c r="J13" s="169">
        <f t="shared" si="24"/>
        <v>0</v>
      </c>
      <c r="K13" s="169">
        <f t="shared" si="25"/>
        <v>0</v>
      </c>
      <c r="L13" s="170">
        <f t="shared" si="14"/>
        <v>0</v>
      </c>
      <c r="M13" s="168"/>
      <c r="N13" s="169"/>
      <c r="O13" s="169"/>
      <c r="P13" s="132"/>
      <c r="Q13" s="132"/>
      <c r="R13" s="132"/>
      <c r="S13" s="169">
        <f t="shared" si="26"/>
        <v>0</v>
      </c>
      <c r="T13" s="134"/>
      <c r="U13" s="171"/>
      <c r="V13" s="168"/>
      <c r="W13" s="134"/>
      <c r="X13" s="134"/>
      <c r="Y13" s="134"/>
      <c r="Z13" s="134"/>
      <c r="AA13" s="132"/>
      <c r="AB13" s="134"/>
      <c r="AC13" s="134"/>
      <c r="AD13" s="171"/>
      <c r="AE13" s="168"/>
      <c r="AF13" s="134"/>
      <c r="AG13" s="134"/>
      <c r="AH13" s="134"/>
      <c r="AI13" s="134"/>
      <c r="AJ13" s="132"/>
      <c r="AK13" s="134"/>
      <c r="AL13" s="134"/>
      <c r="AM13" s="171"/>
      <c r="AN13" s="133"/>
      <c r="AO13" s="134"/>
      <c r="AP13" s="134"/>
      <c r="AQ13" s="134"/>
      <c r="AR13" s="134"/>
      <c r="AS13" s="134"/>
      <c r="AT13" s="172"/>
      <c r="AU13" s="168"/>
      <c r="AV13" s="134"/>
      <c r="AW13" s="134"/>
      <c r="AX13" s="134"/>
      <c r="AY13" s="134"/>
      <c r="AZ13" s="132"/>
      <c r="BA13" s="134"/>
      <c r="BB13" s="134"/>
      <c r="BC13" s="171"/>
      <c r="BD13" s="168">
        <f t="shared" si="16"/>
        <v>0</v>
      </c>
      <c r="BE13" s="134">
        <f t="shared" si="16"/>
        <v>0</v>
      </c>
      <c r="BF13" s="134">
        <f t="shared" si="16"/>
        <v>0</v>
      </c>
      <c r="BG13" s="134">
        <f t="shared" si="16"/>
        <v>0</v>
      </c>
      <c r="BH13" s="134">
        <f t="shared" si="16"/>
        <v>0</v>
      </c>
      <c r="BI13" s="169">
        <f t="shared" si="17"/>
        <v>0</v>
      </c>
      <c r="BJ13" s="134">
        <f t="shared" si="18"/>
        <v>0</v>
      </c>
      <c r="BK13" s="134">
        <f t="shared" si="18"/>
        <v>0</v>
      </c>
      <c r="BL13" s="171">
        <f t="shared" si="18"/>
        <v>0</v>
      </c>
      <c r="BM13" s="168"/>
      <c r="BN13" s="134"/>
      <c r="BO13" s="134"/>
      <c r="BP13" s="134"/>
      <c r="BQ13" s="134"/>
      <c r="BR13" s="132">
        <f t="shared" si="19"/>
        <v>0</v>
      </c>
      <c r="BS13" s="134"/>
      <c r="BT13" s="134"/>
      <c r="BU13" s="171"/>
      <c r="BV13" s="168"/>
      <c r="BW13" s="134"/>
      <c r="BX13" s="134"/>
      <c r="BY13" s="134"/>
      <c r="BZ13" s="134"/>
      <c r="CA13" s="132">
        <f t="shared" si="20"/>
        <v>0</v>
      </c>
      <c r="CB13" s="134"/>
      <c r="CC13" s="134"/>
      <c r="CD13" s="171"/>
      <c r="CE13" s="168"/>
      <c r="CF13" s="134"/>
      <c r="CG13" s="134"/>
      <c r="CH13" s="134"/>
      <c r="CI13" s="134"/>
      <c r="CJ13" s="132">
        <f t="shared" si="21"/>
        <v>0</v>
      </c>
      <c r="CK13" s="134"/>
      <c r="CL13" s="134"/>
      <c r="CM13" s="171"/>
      <c r="CN13" s="168"/>
      <c r="CO13" s="134"/>
      <c r="CP13" s="134"/>
      <c r="CQ13" s="134"/>
      <c r="CR13" s="134"/>
      <c r="CS13" s="132">
        <f t="shared" si="22"/>
        <v>0</v>
      </c>
      <c r="CT13" s="134"/>
      <c r="CU13" s="134"/>
      <c r="CV13" s="171"/>
      <c r="CW13" s="4"/>
      <c r="CX13" s="4"/>
      <c r="CY13" s="4"/>
      <c r="CZ13" s="4"/>
      <c r="DA13" s="4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</row>
    <row r="14" spans="1:146" s="1" customFormat="1" x14ac:dyDescent="0.2">
      <c r="A14" s="73"/>
      <c r="B14" s="74" t="s">
        <v>72</v>
      </c>
      <c r="C14" s="75" t="s">
        <v>107</v>
      </c>
      <c r="D14" s="168">
        <f t="shared" si="23"/>
        <v>4717579</v>
      </c>
      <c r="E14" s="169">
        <f t="shared" si="24"/>
        <v>0</v>
      </c>
      <c r="F14" s="169">
        <f t="shared" si="24"/>
        <v>66034</v>
      </c>
      <c r="G14" s="169">
        <f t="shared" si="24"/>
        <v>-30942</v>
      </c>
      <c r="H14" s="169">
        <f t="shared" si="24"/>
        <v>0</v>
      </c>
      <c r="I14" s="169">
        <f t="shared" si="24"/>
        <v>4752671</v>
      </c>
      <c r="J14" s="169">
        <f t="shared" si="24"/>
        <v>1071612</v>
      </c>
      <c r="K14" s="169">
        <f t="shared" si="25"/>
        <v>3681059</v>
      </c>
      <c r="L14" s="170">
        <f t="shared" si="14"/>
        <v>0</v>
      </c>
      <c r="M14" s="249">
        <v>20744</v>
      </c>
      <c r="N14" s="169"/>
      <c r="O14" s="169">
        <v>2566</v>
      </c>
      <c r="P14" s="169"/>
      <c r="Q14" s="169"/>
      <c r="R14" s="169">
        <f t="shared" si="15"/>
        <v>23310</v>
      </c>
      <c r="S14" s="169">
        <f>+R14-T14-U14</f>
        <v>0</v>
      </c>
      <c r="T14" s="249">
        <v>23310</v>
      </c>
      <c r="U14" s="171"/>
      <c r="V14" s="168"/>
      <c r="W14" s="134">
        <v>0</v>
      </c>
      <c r="X14" s="134">
        <v>63468</v>
      </c>
      <c r="Y14" s="134"/>
      <c r="Z14" s="134"/>
      <c r="AA14" s="169">
        <f>+W14+V14+X14+Y14+Z14</f>
        <v>63468</v>
      </c>
      <c r="AB14" s="134">
        <f>+AA14-AC14</f>
        <v>63468</v>
      </c>
      <c r="AC14" s="134"/>
      <c r="AD14" s="171"/>
      <c r="AE14" s="249">
        <v>4696835</v>
      </c>
      <c r="AF14" s="134"/>
      <c r="AG14" s="134"/>
      <c r="AH14" s="134">
        <v>-31328</v>
      </c>
      <c r="AI14" s="134"/>
      <c r="AJ14" s="169">
        <f t="shared" ref="AJ14:AJ31" si="27">+AF14+AG14+AE14+AH14+AI14</f>
        <v>4665507</v>
      </c>
      <c r="AK14" s="134">
        <f>AJ14-AL14-AM14</f>
        <v>1007758</v>
      </c>
      <c r="AL14" s="249">
        <v>3657749</v>
      </c>
      <c r="AM14" s="171"/>
      <c r="AN14" s="133"/>
      <c r="AO14" s="134"/>
      <c r="AP14" s="134"/>
      <c r="AQ14" s="134"/>
      <c r="AR14" s="134"/>
      <c r="AS14" s="134"/>
      <c r="AT14" s="172"/>
      <c r="AU14" s="168"/>
      <c r="AV14" s="134"/>
      <c r="AW14" s="134"/>
      <c r="AX14" s="134"/>
      <c r="AY14" s="134"/>
      <c r="AZ14" s="132"/>
      <c r="BA14" s="134">
        <f>AZ14-BB14-BC14</f>
        <v>0</v>
      </c>
      <c r="BB14" s="134"/>
      <c r="BC14" s="171"/>
      <c r="BD14" s="168">
        <f t="shared" si="16"/>
        <v>0</v>
      </c>
      <c r="BE14" s="134">
        <f t="shared" si="16"/>
        <v>0</v>
      </c>
      <c r="BF14" s="134">
        <f t="shared" si="16"/>
        <v>0</v>
      </c>
      <c r="BG14" s="134">
        <f t="shared" si="16"/>
        <v>386</v>
      </c>
      <c r="BH14" s="134">
        <f t="shared" si="16"/>
        <v>0</v>
      </c>
      <c r="BI14" s="132">
        <f t="shared" si="17"/>
        <v>386</v>
      </c>
      <c r="BJ14" s="134">
        <f t="shared" si="18"/>
        <v>386</v>
      </c>
      <c r="BK14" s="134">
        <f t="shared" si="18"/>
        <v>0</v>
      </c>
      <c r="BL14" s="171">
        <f t="shared" si="18"/>
        <v>0</v>
      </c>
      <c r="BM14" s="168"/>
      <c r="BN14" s="134"/>
      <c r="BO14" s="134"/>
      <c r="BP14" s="134"/>
      <c r="BQ14" s="134"/>
      <c r="BR14" s="132">
        <f t="shared" si="19"/>
        <v>0</v>
      </c>
      <c r="BS14" s="134">
        <f>BR14-BT14-BU14</f>
        <v>0</v>
      </c>
      <c r="BT14" s="134"/>
      <c r="BU14" s="171"/>
      <c r="BV14" s="168"/>
      <c r="BW14" s="134"/>
      <c r="BX14" s="134"/>
      <c r="BY14" s="134"/>
      <c r="BZ14" s="134"/>
      <c r="CA14" s="132">
        <f t="shared" si="20"/>
        <v>0</v>
      </c>
      <c r="CB14" s="134">
        <f>CA14-CC14-CD14</f>
        <v>0</v>
      </c>
      <c r="CC14" s="134"/>
      <c r="CD14" s="171"/>
      <c r="CE14" s="168"/>
      <c r="CF14" s="134"/>
      <c r="CG14" s="134"/>
      <c r="CH14" s="134">
        <v>386</v>
      </c>
      <c r="CI14" s="134"/>
      <c r="CJ14" s="132">
        <f t="shared" si="21"/>
        <v>386</v>
      </c>
      <c r="CK14" s="134">
        <f>CJ14-CL14-CM14</f>
        <v>386</v>
      </c>
      <c r="CL14" s="134"/>
      <c r="CM14" s="171"/>
      <c r="CN14" s="168"/>
      <c r="CO14" s="134"/>
      <c r="CP14" s="134"/>
      <c r="CQ14" s="134"/>
      <c r="CR14" s="134"/>
      <c r="CS14" s="132">
        <f t="shared" si="22"/>
        <v>0</v>
      </c>
      <c r="CT14" s="134">
        <f>CS14-CU14-CV14</f>
        <v>0</v>
      </c>
      <c r="CU14" s="134"/>
      <c r="CV14" s="171"/>
      <c r="CW14" s="4"/>
      <c r="CX14" s="4"/>
      <c r="CY14" s="4"/>
      <c r="CZ14" s="4"/>
      <c r="DA14" s="4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</row>
    <row r="15" spans="1:146" s="92" customFormat="1" x14ac:dyDescent="0.2">
      <c r="A15" s="77" t="s">
        <v>59</v>
      </c>
      <c r="B15" s="76" t="s">
        <v>16</v>
      </c>
      <c r="C15" s="78"/>
      <c r="D15" s="173">
        <f t="shared" ref="D15:D31" si="28">SUM(M15,V15,AE15,AN15,AU15,BM15,BV15,CE15)+CN15</f>
        <v>21427610</v>
      </c>
      <c r="E15" s="132">
        <f t="shared" ref="E15:E25" si="29">+N15+W15+AF15+AV15+BE15+CO15</f>
        <v>0</v>
      </c>
      <c r="F15" s="132">
        <f>+O15+X15+AG15+AW15+BF15+CP15</f>
        <v>4476</v>
      </c>
      <c r="G15" s="132">
        <f t="shared" ref="G15:G25" si="30">+P15+Y15+AH15+AX15+BG15+CQ15</f>
        <v>5163</v>
      </c>
      <c r="H15" s="132">
        <f t="shared" ref="H15:H25" si="31">+Q15+Z15+AI15+AY15+BH15+CR15</f>
        <v>0</v>
      </c>
      <c r="I15" s="132">
        <f>+R15+AA15+AJ15+AZ15+BI15+CS15</f>
        <v>21437249</v>
      </c>
      <c r="J15" s="132">
        <f t="shared" ref="J15:J24" si="32">+S15+AB15+AK15+BA15+BJ15+CT15</f>
        <v>18357249</v>
      </c>
      <c r="K15" s="132">
        <f t="shared" si="25"/>
        <v>3080000</v>
      </c>
      <c r="L15" s="166">
        <f t="shared" si="14"/>
        <v>0</v>
      </c>
      <c r="M15" s="173">
        <f>+M17+M16</f>
        <v>21402610</v>
      </c>
      <c r="N15" s="132">
        <f>+N16+N17</f>
        <v>0</v>
      </c>
      <c r="O15" s="132">
        <f>+O17+O16</f>
        <v>4476</v>
      </c>
      <c r="P15" s="132">
        <f>+P17+P16</f>
        <v>5163</v>
      </c>
      <c r="Q15" s="132">
        <f>+Q17+Q16</f>
        <v>0</v>
      </c>
      <c r="R15" s="132">
        <f t="shared" si="15"/>
        <v>21412249</v>
      </c>
      <c r="S15" s="132">
        <f t="shared" si="26"/>
        <v>18332249</v>
      </c>
      <c r="T15" s="136">
        <f>SUM(T16:T17)</f>
        <v>3080000</v>
      </c>
      <c r="U15" s="174">
        <f>SUM(U16:U17)</f>
        <v>0</v>
      </c>
      <c r="V15" s="173">
        <f t="shared" ref="V15:AC15" si="33">SUM(V16:V17)</f>
        <v>0</v>
      </c>
      <c r="W15" s="136">
        <f t="shared" si="33"/>
        <v>0</v>
      </c>
      <c r="X15" s="136">
        <f t="shared" si="33"/>
        <v>0</v>
      </c>
      <c r="Y15" s="136">
        <f t="shared" si="33"/>
        <v>0</v>
      </c>
      <c r="Z15" s="136">
        <f t="shared" ref="Z15" si="34">SUM(Z16:Z17)</f>
        <v>0</v>
      </c>
      <c r="AA15" s="132">
        <f>+W15+V15+X15+Y15+Z15</f>
        <v>0</v>
      </c>
      <c r="AB15" s="136">
        <f>SUM(AB16:AB17)</f>
        <v>0</v>
      </c>
      <c r="AC15" s="136">
        <f t="shared" si="33"/>
        <v>0</v>
      </c>
      <c r="AD15" s="174">
        <f>SUM(AD16:AD17)</f>
        <v>0</v>
      </c>
      <c r="AE15" s="173">
        <f t="shared" ref="AE15:AL15" si="35">SUM(AE16:AE17)</f>
        <v>0</v>
      </c>
      <c r="AF15" s="136">
        <f t="shared" si="35"/>
        <v>0</v>
      </c>
      <c r="AG15" s="136">
        <f t="shared" si="35"/>
        <v>0</v>
      </c>
      <c r="AH15" s="136">
        <f t="shared" si="35"/>
        <v>0</v>
      </c>
      <c r="AI15" s="136">
        <f t="shared" ref="AI15" si="36">SUM(AI16:AI17)</f>
        <v>0</v>
      </c>
      <c r="AJ15" s="132">
        <f t="shared" si="27"/>
        <v>0</v>
      </c>
      <c r="AK15" s="136">
        <f>SUM(AK16:AK17)</f>
        <v>0</v>
      </c>
      <c r="AL15" s="136">
        <f t="shared" si="35"/>
        <v>0</v>
      </c>
      <c r="AM15" s="174">
        <f>SUM(AM16:AM17)</f>
        <v>0</v>
      </c>
      <c r="AN15" s="135"/>
      <c r="AO15" s="136"/>
      <c r="AP15" s="136"/>
      <c r="AQ15" s="136"/>
      <c r="AR15" s="136"/>
      <c r="AS15" s="136"/>
      <c r="AT15" s="175"/>
      <c r="AU15" s="173">
        <f t="shared" ref="AU15:BB15" si="37">SUM(AU16:AU17)</f>
        <v>25000</v>
      </c>
      <c r="AV15" s="136">
        <f t="shared" si="37"/>
        <v>0</v>
      </c>
      <c r="AW15" s="136">
        <f t="shared" si="37"/>
        <v>0</v>
      </c>
      <c r="AX15" s="136">
        <f t="shared" si="37"/>
        <v>0</v>
      </c>
      <c r="AY15" s="136">
        <f t="shared" ref="AY15" si="38">SUM(AY16:AY17)</f>
        <v>0</v>
      </c>
      <c r="AZ15" s="132">
        <f t="shared" ref="AZ15:AZ31" si="39">+AV15+AW15+AU15+AX15+AY15</f>
        <v>25000</v>
      </c>
      <c r="BA15" s="136">
        <f>SUM(BA16:BA17)</f>
        <v>25000</v>
      </c>
      <c r="BB15" s="136">
        <f t="shared" si="37"/>
        <v>0</v>
      </c>
      <c r="BC15" s="174">
        <f>SUM(BC16:BC17)</f>
        <v>0</v>
      </c>
      <c r="BD15" s="173">
        <f t="shared" ref="BD15:BT15" si="40">SUM(BD16:BD17)</f>
        <v>0</v>
      </c>
      <c r="BE15" s="136">
        <f t="shared" si="40"/>
        <v>0</v>
      </c>
      <c r="BF15" s="134">
        <f t="shared" ref="BF15:BF32" si="41">SUM(BX15,CG15,BO15)</f>
        <v>0</v>
      </c>
      <c r="BG15" s="134">
        <f t="shared" ref="BG15:BG32" si="42">SUM(BY15,CH15,BP15)</f>
        <v>0</v>
      </c>
      <c r="BH15" s="134">
        <f t="shared" ref="BH15:BH32" si="43">SUM(BZ15,CI15,BQ15)</f>
        <v>0</v>
      </c>
      <c r="BI15" s="169">
        <f t="shared" si="17"/>
        <v>0</v>
      </c>
      <c r="BJ15" s="136">
        <f>SUM(BJ16:BJ17)</f>
        <v>0</v>
      </c>
      <c r="BK15" s="136">
        <f>SUM(BK16:BK17)</f>
        <v>0</v>
      </c>
      <c r="BL15" s="174">
        <f t="shared" si="40"/>
        <v>0</v>
      </c>
      <c r="BM15" s="173">
        <f t="shared" si="40"/>
        <v>0</v>
      </c>
      <c r="BN15" s="136">
        <f t="shared" si="40"/>
        <v>0</v>
      </c>
      <c r="BO15" s="136">
        <f t="shared" si="40"/>
        <v>0</v>
      </c>
      <c r="BP15" s="136">
        <f t="shared" si="40"/>
        <v>0</v>
      </c>
      <c r="BQ15" s="136">
        <f t="shared" ref="BQ15" si="44">SUM(BQ16:BQ17)</f>
        <v>0</v>
      </c>
      <c r="BR15" s="132">
        <f t="shared" si="19"/>
        <v>0</v>
      </c>
      <c r="BS15" s="136">
        <f>SUM(BS16:BS17)</f>
        <v>0</v>
      </c>
      <c r="BT15" s="136">
        <f t="shared" si="40"/>
        <v>0</v>
      </c>
      <c r="BU15" s="174">
        <f>SUM(BU16:BU17)</f>
        <v>0</v>
      </c>
      <c r="BV15" s="173">
        <f t="shared" ref="BV15:CC15" si="45">SUM(BV16:BV17)</f>
        <v>0</v>
      </c>
      <c r="BW15" s="136">
        <f t="shared" si="45"/>
        <v>0</v>
      </c>
      <c r="BX15" s="136">
        <f t="shared" si="45"/>
        <v>0</v>
      </c>
      <c r="BY15" s="136">
        <f t="shared" si="45"/>
        <v>0</v>
      </c>
      <c r="BZ15" s="136">
        <f t="shared" ref="BZ15" si="46">SUM(BZ16:BZ17)</f>
        <v>0</v>
      </c>
      <c r="CA15" s="132">
        <f t="shared" si="20"/>
        <v>0</v>
      </c>
      <c r="CB15" s="136">
        <f>SUM(CB16:CB17)</f>
        <v>0</v>
      </c>
      <c r="CC15" s="136">
        <f t="shared" si="45"/>
        <v>0</v>
      </c>
      <c r="CD15" s="174">
        <f>SUM(CD16:CD17)</f>
        <v>0</v>
      </c>
      <c r="CE15" s="173">
        <f t="shared" ref="CE15:CL15" si="47">SUM(CE16:CE17)</f>
        <v>0</v>
      </c>
      <c r="CF15" s="136">
        <f t="shared" si="47"/>
        <v>0</v>
      </c>
      <c r="CG15" s="136">
        <f t="shared" si="47"/>
        <v>0</v>
      </c>
      <c r="CH15" s="136">
        <f t="shared" si="47"/>
        <v>0</v>
      </c>
      <c r="CI15" s="136">
        <f t="shared" si="47"/>
        <v>0</v>
      </c>
      <c r="CJ15" s="132">
        <f t="shared" si="21"/>
        <v>0</v>
      </c>
      <c r="CK15" s="136">
        <f>SUM(CK16:CK17)</f>
        <v>0</v>
      </c>
      <c r="CL15" s="136">
        <f t="shared" si="47"/>
        <v>0</v>
      </c>
      <c r="CM15" s="174">
        <f t="shared" ref="CM15:CR15" si="48">SUM(CM16:CM17)</f>
        <v>0</v>
      </c>
      <c r="CN15" s="173">
        <f t="shared" si="48"/>
        <v>0</v>
      </c>
      <c r="CO15" s="136">
        <f t="shared" si="48"/>
        <v>0</v>
      </c>
      <c r="CP15" s="136">
        <f t="shared" si="48"/>
        <v>0</v>
      </c>
      <c r="CQ15" s="136">
        <f t="shared" si="48"/>
        <v>0</v>
      </c>
      <c r="CR15" s="136">
        <f t="shared" si="48"/>
        <v>0</v>
      </c>
      <c r="CS15" s="132">
        <f t="shared" si="22"/>
        <v>0</v>
      </c>
      <c r="CT15" s="136">
        <f>SUM(CT16:CT17)</f>
        <v>0</v>
      </c>
      <c r="CU15" s="136">
        <f>SUM(CU16:CU17)</f>
        <v>0</v>
      </c>
      <c r="CV15" s="174"/>
      <c r="CW15" s="233"/>
      <c r="CX15" s="233"/>
      <c r="CY15" s="233"/>
      <c r="CZ15" s="233"/>
      <c r="DA15" s="233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</row>
    <row r="16" spans="1:146" s="1" customFormat="1" x14ac:dyDescent="0.2">
      <c r="A16" s="73"/>
      <c r="B16" s="74" t="s">
        <v>69</v>
      </c>
      <c r="C16" s="8" t="s">
        <v>96</v>
      </c>
      <c r="D16" s="168">
        <f t="shared" si="28"/>
        <v>21139110</v>
      </c>
      <c r="E16" s="169">
        <f t="shared" si="29"/>
        <v>0</v>
      </c>
      <c r="F16" s="169">
        <f t="shared" ref="F16:F25" si="49">+O16+X16+AG16+AW16+BF16+CP16</f>
        <v>0</v>
      </c>
      <c r="G16" s="169">
        <f t="shared" si="30"/>
        <v>0</v>
      </c>
      <c r="H16" s="169">
        <f t="shared" si="31"/>
        <v>0</v>
      </c>
      <c r="I16" s="169">
        <f t="shared" ref="I16:I24" si="50">+R16+AA16+AJ16+AZ16+BI16+CS16</f>
        <v>21139110</v>
      </c>
      <c r="J16" s="169">
        <f t="shared" si="32"/>
        <v>18244110</v>
      </c>
      <c r="K16" s="169">
        <f t="shared" si="25"/>
        <v>2895000</v>
      </c>
      <c r="L16" s="170">
        <f t="shared" si="14"/>
        <v>0</v>
      </c>
      <c r="M16" s="249">
        <v>21139110</v>
      </c>
      <c r="N16" s="169"/>
      <c r="O16" s="169"/>
      <c r="P16" s="169"/>
      <c r="Q16" s="169"/>
      <c r="R16" s="169">
        <f t="shared" si="15"/>
        <v>21139110</v>
      </c>
      <c r="S16" s="169">
        <f t="shared" si="26"/>
        <v>18244110</v>
      </c>
      <c r="T16" s="249">
        <v>2895000</v>
      </c>
      <c r="U16" s="171"/>
      <c r="V16" s="168"/>
      <c r="W16" s="134"/>
      <c r="X16" s="134"/>
      <c r="Y16" s="134"/>
      <c r="Z16" s="134"/>
      <c r="AA16" s="169"/>
      <c r="AB16" s="134">
        <f>AA16-AC16-AD16</f>
        <v>0</v>
      </c>
      <c r="AC16" s="134"/>
      <c r="AD16" s="171"/>
      <c r="AE16" s="168"/>
      <c r="AF16" s="134"/>
      <c r="AG16" s="134"/>
      <c r="AH16" s="134"/>
      <c r="AI16" s="134"/>
      <c r="AJ16" s="132"/>
      <c r="AK16" s="134">
        <f>AJ16-AL16-AM16</f>
        <v>0</v>
      </c>
      <c r="AL16" s="134"/>
      <c r="AM16" s="171"/>
      <c r="AN16" s="133"/>
      <c r="AO16" s="134"/>
      <c r="AP16" s="134"/>
      <c r="AQ16" s="134"/>
      <c r="AR16" s="134"/>
      <c r="AS16" s="134"/>
      <c r="AT16" s="172"/>
      <c r="AU16" s="168"/>
      <c r="AV16" s="134"/>
      <c r="AW16" s="134"/>
      <c r="AX16" s="134"/>
      <c r="AY16" s="134"/>
      <c r="AZ16" s="132"/>
      <c r="BA16" s="134">
        <f>AZ16-BB16-BC16</f>
        <v>0</v>
      </c>
      <c r="BB16" s="134"/>
      <c r="BC16" s="171"/>
      <c r="BD16" s="168">
        <f t="shared" ref="BD16:BE18" si="51">SUM(BV16,CE16,BM16)</f>
        <v>0</v>
      </c>
      <c r="BE16" s="134">
        <f t="shared" si="51"/>
        <v>0</v>
      </c>
      <c r="BF16" s="134">
        <f t="shared" si="41"/>
        <v>0</v>
      </c>
      <c r="BG16" s="134">
        <f t="shared" si="42"/>
        <v>0</v>
      </c>
      <c r="BH16" s="134">
        <f t="shared" si="43"/>
        <v>0</v>
      </c>
      <c r="BI16" s="169">
        <f t="shared" si="17"/>
        <v>0</v>
      </c>
      <c r="BJ16" s="134">
        <f t="shared" ref="BJ16:BL18" si="52">SUM(CB16,CK16,BS16)</f>
        <v>0</v>
      </c>
      <c r="BK16" s="134">
        <f t="shared" si="52"/>
        <v>0</v>
      </c>
      <c r="BL16" s="171">
        <f t="shared" si="52"/>
        <v>0</v>
      </c>
      <c r="BM16" s="168"/>
      <c r="BN16" s="134"/>
      <c r="BO16" s="134"/>
      <c r="BP16" s="134"/>
      <c r="BQ16" s="134"/>
      <c r="BR16" s="132">
        <f t="shared" si="19"/>
        <v>0</v>
      </c>
      <c r="BS16" s="134">
        <f>BR16-BT16-BU16</f>
        <v>0</v>
      </c>
      <c r="BT16" s="134"/>
      <c r="BU16" s="171"/>
      <c r="BV16" s="168"/>
      <c r="BW16" s="134"/>
      <c r="BX16" s="134"/>
      <c r="BY16" s="134"/>
      <c r="BZ16" s="134"/>
      <c r="CA16" s="132">
        <f t="shared" si="20"/>
        <v>0</v>
      </c>
      <c r="CB16" s="134">
        <f>CA16-CC16-CD16</f>
        <v>0</v>
      </c>
      <c r="CC16" s="134"/>
      <c r="CD16" s="171"/>
      <c r="CE16" s="168"/>
      <c r="CF16" s="134"/>
      <c r="CG16" s="134"/>
      <c r="CH16" s="134"/>
      <c r="CI16" s="134"/>
      <c r="CJ16" s="132">
        <f t="shared" si="21"/>
        <v>0</v>
      </c>
      <c r="CK16" s="134">
        <f>CJ16-CL16-CM16</f>
        <v>0</v>
      </c>
      <c r="CL16" s="134"/>
      <c r="CM16" s="171"/>
      <c r="CN16" s="168"/>
      <c r="CO16" s="134"/>
      <c r="CP16" s="134"/>
      <c r="CQ16" s="134"/>
      <c r="CR16" s="134"/>
      <c r="CS16" s="132">
        <f t="shared" si="22"/>
        <v>0</v>
      </c>
      <c r="CT16" s="134">
        <f>CS16-CU16-CV16</f>
        <v>0</v>
      </c>
      <c r="CU16" s="134"/>
      <c r="CV16" s="171"/>
      <c r="CW16" s="4"/>
      <c r="CX16" s="4"/>
      <c r="CY16" s="4"/>
      <c r="CZ16" s="4"/>
      <c r="DA16" s="4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</row>
    <row r="17" spans="1:146" s="1" customFormat="1" x14ac:dyDescent="0.2">
      <c r="A17" s="73"/>
      <c r="B17" s="74" t="s">
        <v>70</v>
      </c>
      <c r="C17" s="8" t="s">
        <v>97</v>
      </c>
      <c r="D17" s="168">
        <f t="shared" si="28"/>
        <v>288500</v>
      </c>
      <c r="E17" s="169">
        <f t="shared" si="29"/>
        <v>0</v>
      </c>
      <c r="F17" s="169">
        <f t="shared" si="49"/>
        <v>4476</v>
      </c>
      <c r="G17" s="169">
        <f t="shared" si="30"/>
        <v>5163</v>
      </c>
      <c r="H17" s="169">
        <f t="shared" si="31"/>
        <v>0</v>
      </c>
      <c r="I17" s="169">
        <f t="shared" si="50"/>
        <v>298139</v>
      </c>
      <c r="J17" s="169">
        <f t="shared" si="32"/>
        <v>113139</v>
      </c>
      <c r="K17" s="169">
        <f t="shared" si="25"/>
        <v>185000</v>
      </c>
      <c r="L17" s="170">
        <f t="shared" si="14"/>
        <v>0</v>
      </c>
      <c r="M17" s="249">
        <v>263500</v>
      </c>
      <c r="N17" s="169">
        <v>0</v>
      </c>
      <c r="O17" s="169">
        <v>4476</v>
      </c>
      <c r="P17" s="169">
        <v>5163</v>
      </c>
      <c r="Q17" s="169"/>
      <c r="R17" s="169">
        <f t="shared" si="15"/>
        <v>273139</v>
      </c>
      <c r="S17" s="169">
        <f t="shared" si="26"/>
        <v>88139</v>
      </c>
      <c r="T17" s="249">
        <v>185000</v>
      </c>
      <c r="U17" s="171"/>
      <c r="V17" s="168"/>
      <c r="W17" s="134"/>
      <c r="X17" s="134"/>
      <c r="Y17" s="134"/>
      <c r="Z17" s="134"/>
      <c r="AA17" s="169"/>
      <c r="AB17" s="134"/>
      <c r="AC17" s="134"/>
      <c r="AD17" s="171"/>
      <c r="AE17" s="168"/>
      <c r="AF17" s="134"/>
      <c r="AG17" s="134"/>
      <c r="AH17" s="134"/>
      <c r="AI17" s="134"/>
      <c r="AJ17" s="132"/>
      <c r="AK17" s="134">
        <f>AJ17-AL17-AM17</f>
        <v>0</v>
      </c>
      <c r="AL17" s="134"/>
      <c r="AM17" s="171"/>
      <c r="AN17" s="133"/>
      <c r="AO17" s="134"/>
      <c r="AP17" s="134"/>
      <c r="AQ17" s="134"/>
      <c r="AR17" s="134"/>
      <c r="AS17" s="134"/>
      <c r="AT17" s="172"/>
      <c r="AU17" s="168">
        <v>25000</v>
      </c>
      <c r="AV17" s="134"/>
      <c r="AW17" s="134"/>
      <c r="AX17" s="134"/>
      <c r="AY17" s="134"/>
      <c r="AZ17" s="169">
        <f t="shared" si="39"/>
        <v>25000</v>
      </c>
      <c r="BA17" s="134">
        <f>AZ17-BB17-BC17</f>
        <v>25000</v>
      </c>
      <c r="BB17" s="134"/>
      <c r="BC17" s="171"/>
      <c r="BD17" s="168">
        <f t="shared" si="51"/>
        <v>0</v>
      </c>
      <c r="BE17" s="134">
        <f t="shared" si="51"/>
        <v>0</v>
      </c>
      <c r="BF17" s="134">
        <f t="shared" si="41"/>
        <v>0</v>
      </c>
      <c r="BG17" s="134">
        <f t="shared" si="42"/>
        <v>0</v>
      </c>
      <c r="BH17" s="134">
        <f t="shared" si="43"/>
        <v>0</v>
      </c>
      <c r="BI17" s="169">
        <f t="shared" si="17"/>
        <v>0</v>
      </c>
      <c r="BJ17" s="134">
        <f t="shared" si="52"/>
        <v>0</v>
      </c>
      <c r="BK17" s="134">
        <f t="shared" si="52"/>
        <v>0</v>
      </c>
      <c r="BL17" s="171">
        <f t="shared" si="52"/>
        <v>0</v>
      </c>
      <c r="BM17" s="168"/>
      <c r="BN17" s="134"/>
      <c r="BO17" s="134"/>
      <c r="BP17" s="134"/>
      <c r="BQ17" s="134"/>
      <c r="BR17" s="132">
        <f t="shared" si="19"/>
        <v>0</v>
      </c>
      <c r="BS17" s="134">
        <f>BR17-BT17-BU17</f>
        <v>0</v>
      </c>
      <c r="BT17" s="134"/>
      <c r="BU17" s="171"/>
      <c r="BV17" s="168"/>
      <c r="BW17" s="134"/>
      <c r="BX17" s="134"/>
      <c r="BY17" s="134"/>
      <c r="BZ17" s="134"/>
      <c r="CA17" s="132">
        <f t="shared" si="20"/>
        <v>0</v>
      </c>
      <c r="CB17" s="134">
        <f>CA17-CC17-CD17</f>
        <v>0</v>
      </c>
      <c r="CC17" s="134"/>
      <c r="CD17" s="171"/>
      <c r="CE17" s="168"/>
      <c r="CF17" s="134"/>
      <c r="CG17" s="134"/>
      <c r="CH17" s="134"/>
      <c r="CI17" s="134"/>
      <c r="CJ17" s="132">
        <f t="shared" si="21"/>
        <v>0</v>
      </c>
      <c r="CK17" s="134">
        <f>CJ17-CL17-CM17</f>
        <v>0</v>
      </c>
      <c r="CL17" s="134"/>
      <c r="CM17" s="171"/>
      <c r="CN17" s="168"/>
      <c r="CO17" s="134"/>
      <c r="CP17" s="134"/>
      <c r="CQ17" s="134"/>
      <c r="CR17" s="134"/>
      <c r="CS17" s="132">
        <f t="shared" si="22"/>
        <v>0</v>
      </c>
      <c r="CT17" s="134">
        <f>CS17-CU17-CV17</f>
        <v>0</v>
      </c>
      <c r="CU17" s="134"/>
      <c r="CV17" s="171"/>
      <c r="CW17" s="4"/>
      <c r="CX17" s="4"/>
      <c r="CY17" s="4"/>
      <c r="CZ17" s="4"/>
      <c r="DA17" s="4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</row>
    <row r="18" spans="1:146" s="93" customFormat="1" ht="10.5" x14ac:dyDescent="0.15">
      <c r="A18" s="79" t="s">
        <v>60</v>
      </c>
      <c r="B18" s="80" t="s">
        <v>17</v>
      </c>
      <c r="C18" s="81"/>
      <c r="D18" s="173">
        <f>SUM(M18,V18,AE18,AN18,AU18,BM18,BV18,CE18)+CN18</f>
        <v>7403976</v>
      </c>
      <c r="E18" s="132">
        <f t="shared" si="29"/>
        <v>0</v>
      </c>
      <c r="F18" s="132">
        <f t="shared" si="49"/>
        <v>3646835</v>
      </c>
      <c r="G18" s="132">
        <f>+P18+Y18+AH18+AX18+BG18+CQ18</f>
        <v>-977404</v>
      </c>
      <c r="H18" s="132">
        <f t="shared" si="31"/>
        <v>0</v>
      </c>
      <c r="I18" s="132">
        <f>+R18+AA18+AJ18+AZ18+BI18+CS18</f>
        <v>10073407</v>
      </c>
      <c r="J18" s="132">
        <f>+S18+AB18+AK18+BA18+BJ18+CT18</f>
        <v>6657497</v>
      </c>
      <c r="K18" s="132">
        <f>+T18+AC18+AL18+BB18+BK18+CU18</f>
        <v>3402910</v>
      </c>
      <c r="L18" s="166">
        <f t="shared" si="14"/>
        <v>13000</v>
      </c>
      <c r="M18" s="250">
        <v>5682543</v>
      </c>
      <c r="N18" s="132">
        <v>0</v>
      </c>
      <c r="O18" s="132">
        <v>3639324</v>
      </c>
      <c r="P18" s="132">
        <v>-728964</v>
      </c>
      <c r="Q18" s="132"/>
      <c r="R18" s="132">
        <f t="shared" si="15"/>
        <v>8592903</v>
      </c>
      <c r="S18" s="132">
        <f t="shared" ref="S18" si="53">+R18-T18-U18</f>
        <v>5273500</v>
      </c>
      <c r="T18" s="250">
        <v>3319403</v>
      </c>
      <c r="U18" s="177"/>
      <c r="V18" s="250">
        <v>974660</v>
      </c>
      <c r="W18" s="138"/>
      <c r="X18" s="138"/>
      <c r="Y18" s="138">
        <v>-265149</v>
      </c>
      <c r="Z18" s="138"/>
      <c r="AA18" s="138">
        <f>+W18+V18+X18+Y18+Z18</f>
        <v>709511</v>
      </c>
      <c r="AB18" s="138">
        <f>AA18-AC18-AD18</f>
        <v>696511</v>
      </c>
      <c r="AC18" s="138"/>
      <c r="AD18" s="177">
        <v>13000</v>
      </c>
      <c r="AE18" s="250">
        <v>104740</v>
      </c>
      <c r="AF18" s="138"/>
      <c r="AG18" s="138">
        <v>7511</v>
      </c>
      <c r="AH18" s="138">
        <v>16709</v>
      </c>
      <c r="AI18" s="138"/>
      <c r="AJ18" s="132">
        <f t="shared" si="27"/>
        <v>128960</v>
      </c>
      <c r="AK18" s="136">
        <f>AJ18-AL18-AM18</f>
        <v>46873</v>
      </c>
      <c r="AL18" s="250">
        <v>82087</v>
      </c>
      <c r="AM18" s="177"/>
      <c r="AN18" s="137"/>
      <c r="AO18" s="138"/>
      <c r="AP18" s="138"/>
      <c r="AQ18" s="136"/>
      <c r="AR18" s="136"/>
      <c r="AS18" s="138"/>
      <c r="AT18" s="178"/>
      <c r="AU18" s="176"/>
      <c r="AV18" s="138"/>
      <c r="AW18" s="138"/>
      <c r="AX18" s="138"/>
      <c r="AY18" s="138"/>
      <c r="AZ18" s="132">
        <f t="shared" si="39"/>
        <v>0</v>
      </c>
      <c r="BA18" s="136">
        <f>AZ18-BB18-BC18</f>
        <v>0</v>
      </c>
      <c r="BB18" s="138"/>
      <c r="BC18" s="177"/>
      <c r="BD18" s="173">
        <f t="shared" si="51"/>
        <v>362936</v>
      </c>
      <c r="BE18" s="136">
        <f t="shared" si="51"/>
        <v>0</v>
      </c>
      <c r="BF18" s="136">
        <f t="shared" si="41"/>
        <v>0</v>
      </c>
      <c r="BG18" s="136">
        <f t="shared" si="42"/>
        <v>0</v>
      </c>
      <c r="BH18" s="136">
        <f t="shared" si="43"/>
        <v>0</v>
      </c>
      <c r="BI18" s="132">
        <f t="shared" si="17"/>
        <v>362936</v>
      </c>
      <c r="BJ18" s="136">
        <f t="shared" si="52"/>
        <v>361516</v>
      </c>
      <c r="BK18" s="136">
        <f t="shared" si="52"/>
        <v>1420</v>
      </c>
      <c r="BL18" s="174">
        <f t="shared" si="52"/>
        <v>0</v>
      </c>
      <c r="BM18" s="250">
        <v>197256</v>
      </c>
      <c r="BN18" s="138"/>
      <c r="BO18" s="138"/>
      <c r="BP18" s="138"/>
      <c r="BQ18" s="138"/>
      <c r="BR18" s="132">
        <f t="shared" si="19"/>
        <v>197256</v>
      </c>
      <c r="BS18" s="136">
        <f>BR18-BT18-BU18</f>
        <v>197256</v>
      </c>
      <c r="BT18" s="138"/>
      <c r="BU18" s="177"/>
      <c r="BV18" s="176"/>
      <c r="BW18" s="138"/>
      <c r="BX18" s="138"/>
      <c r="BY18" s="138"/>
      <c r="BZ18" s="138"/>
      <c r="CA18" s="132">
        <f t="shared" si="20"/>
        <v>0</v>
      </c>
      <c r="CB18" s="136">
        <f>CA18-CC18-CD18</f>
        <v>0</v>
      </c>
      <c r="CC18" s="138"/>
      <c r="CD18" s="177"/>
      <c r="CE18" s="250">
        <v>165680</v>
      </c>
      <c r="CF18" s="138"/>
      <c r="CG18" s="138"/>
      <c r="CH18" s="138"/>
      <c r="CI18" s="138"/>
      <c r="CJ18" s="132">
        <f t="shared" si="21"/>
        <v>165680</v>
      </c>
      <c r="CK18" s="136">
        <f>CJ18-CL18-CM18</f>
        <v>164260</v>
      </c>
      <c r="CL18" s="250">
        <v>1420</v>
      </c>
      <c r="CM18" s="177"/>
      <c r="CN18" s="258">
        <v>279097</v>
      </c>
      <c r="CO18" s="136"/>
      <c r="CP18" s="136"/>
      <c r="CQ18" s="136"/>
      <c r="CR18" s="136"/>
      <c r="CS18" s="132">
        <f t="shared" si="22"/>
        <v>279097</v>
      </c>
      <c r="CT18" s="136">
        <f>CS18-CU18-CV18</f>
        <v>279097</v>
      </c>
      <c r="CU18" s="138"/>
      <c r="CV18" s="177"/>
      <c r="CW18" s="254"/>
      <c r="CX18" s="254"/>
      <c r="CY18" s="254"/>
      <c r="CZ18" s="254"/>
      <c r="DA18" s="254"/>
      <c r="DB18" s="28"/>
      <c r="DC18" s="28"/>
      <c r="DD18" s="28"/>
      <c r="DE18" s="28"/>
      <c r="DF18" s="28"/>
      <c r="DG18" s="28"/>
      <c r="DH18" s="28"/>
      <c r="DI18" s="28"/>
      <c r="DJ18" s="28"/>
      <c r="DK18" s="28"/>
      <c r="DL18" s="28"/>
      <c r="DM18" s="28"/>
      <c r="DN18" s="28"/>
      <c r="DO18" s="28"/>
      <c r="DP18" s="28"/>
      <c r="DQ18" s="28"/>
      <c r="DR18" s="28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</row>
    <row r="19" spans="1:146" s="92" customFormat="1" x14ac:dyDescent="0.2">
      <c r="A19" s="77" t="s">
        <v>61</v>
      </c>
      <c r="B19" s="76" t="s">
        <v>19</v>
      </c>
      <c r="C19" s="78"/>
      <c r="D19" s="173">
        <f t="shared" si="28"/>
        <v>2000</v>
      </c>
      <c r="E19" s="132">
        <f t="shared" si="29"/>
        <v>0</v>
      </c>
      <c r="F19" s="132">
        <f t="shared" si="49"/>
        <v>100956</v>
      </c>
      <c r="G19" s="132">
        <f t="shared" si="30"/>
        <v>8041</v>
      </c>
      <c r="H19" s="132">
        <f t="shared" si="31"/>
        <v>0</v>
      </c>
      <c r="I19" s="132">
        <f t="shared" si="50"/>
        <v>110997</v>
      </c>
      <c r="J19" s="132">
        <f t="shared" si="32"/>
        <v>500</v>
      </c>
      <c r="K19" s="132">
        <f t="shared" si="25"/>
        <v>110497</v>
      </c>
      <c r="L19" s="166">
        <f t="shared" si="14"/>
        <v>0</v>
      </c>
      <c r="M19" s="173">
        <f>+M21+M20</f>
        <v>2000</v>
      </c>
      <c r="N19" s="132">
        <f>SUM(N20:N21)</f>
        <v>0</v>
      </c>
      <c r="O19" s="132">
        <f>SUM(O20:O21)</f>
        <v>100929</v>
      </c>
      <c r="P19" s="132">
        <f>SUM(P20:P21)</f>
        <v>7541</v>
      </c>
      <c r="Q19" s="132">
        <f>SUM(Q20:Q21)</f>
        <v>0</v>
      </c>
      <c r="R19" s="132">
        <f t="shared" si="15"/>
        <v>110470</v>
      </c>
      <c r="S19" s="132">
        <f t="shared" si="26"/>
        <v>0</v>
      </c>
      <c r="T19" s="136">
        <f>SUM(T20:T21)</f>
        <v>110470</v>
      </c>
      <c r="U19" s="174">
        <f>SUM(U20:U21)</f>
        <v>0</v>
      </c>
      <c r="V19" s="173">
        <f t="shared" ref="V19:AC19" si="54">SUM(V20:V21)</f>
        <v>0</v>
      </c>
      <c r="W19" s="136">
        <f t="shared" si="54"/>
        <v>0</v>
      </c>
      <c r="X19" s="136">
        <f t="shared" si="54"/>
        <v>0</v>
      </c>
      <c r="Y19" s="136">
        <f t="shared" si="54"/>
        <v>0</v>
      </c>
      <c r="Z19" s="136">
        <f t="shared" ref="Z19" si="55">SUM(Z20:Z21)</f>
        <v>0</v>
      </c>
      <c r="AA19" s="132">
        <f>+W19+V19+X19+Y19+Z19</f>
        <v>0</v>
      </c>
      <c r="AB19" s="136">
        <f t="shared" ref="AB19:AB72" si="56">AA19-AC19-AD19</f>
        <v>0</v>
      </c>
      <c r="AC19" s="136">
        <f t="shared" si="54"/>
        <v>0</v>
      </c>
      <c r="AD19" s="174">
        <f>SUM(AD20:AD21)</f>
        <v>0</v>
      </c>
      <c r="AE19" s="173">
        <f t="shared" ref="AE19:AL19" si="57">SUM(AE20:AE21)</f>
        <v>0</v>
      </c>
      <c r="AF19" s="136">
        <f t="shared" si="57"/>
        <v>0</v>
      </c>
      <c r="AG19" s="136">
        <f t="shared" si="57"/>
        <v>27</v>
      </c>
      <c r="AH19" s="136">
        <f t="shared" si="57"/>
        <v>0</v>
      </c>
      <c r="AI19" s="136">
        <f t="shared" ref="AI19" si="58">SUM(AI20:AI21)</f>
        <v>0</v>
      </c>
      <c r="AJ19" s="132">
        <f t="shared" si="27"/>
        <v>27</v>
      </c>
      <c r="AK19" s="136">
        <f>SUM(AK20:AK21)</f>
        <v>0</v>
      </c>
      <c r="AL19" s="136">
        <f t="shared" si="57"/>
        <v>27</v>
      </c>
      <c r="AM19" s="174">
        <f>SUM(AM20:AM21)</f>
        <v>0</v>
      </c>
      <c r="AN19" s="135"/>
      <c r="AO19" s="136"/>
      <c r="AP19" s="136"/>
      <c r="AQ19" s="136"/>
      <c r="AR19" s="136"/>
      <c r="AS19" s="136"/>
      <c r="AT19" s="175"/>
      <c r="AU19" s="173">
        <f t="shared" ref="AU19:BB19" si="59">SUM(AU20:AU21)</f>
        <v>0</v>
      </c>
      <c r="AV19" s="136">
        <f t="shared" si="59"/>
        <v>0</v>
      </c>
      <c r="AW19" s="136">
        <f t="shared" si="59"/>
        <v>0</v>
      </c>
      <c r="AX19" s="136">
        <f t="shared" si="59"/>
        <v>0</v>
      </c>
      <c r="AY19" s="136">
        <f t="shared" ref="AY19" si="60">SUM(AY20:AY21)</f>
        <v>0</v>
      </c>
      <c r="AZ19" s="132">
        <f t="shared" si="39"/>
        <v>0</v>
      </c>
      <c r="BA19" s="136">
        <f>SUM(BA20:BA21)</f>
        <v>0</v>
      </c>
      <c r="BB19" s="136">
        <f t="shared" si="59"/>
        <v>0</v>
      </c>
      <c r="BC19" s="174">
        <f>SUM(BC20:BC21)</f>
        <v>0</v>
      </c>
      <c r="BD19" s="173">
        <f t="shared" ref="BD19:BT19" si="61">SUM(BD20:BD21)</f>
        <v>0</v>
      </c>
      <c r="BE19" s="136">
        <f t="shared" si="61"/>
        <v>0</v>
      </c>
      <c r="BF19" s="134">
        <f t="shared" si="41"/>
        <v>0</v>
      </c>
      <c r="BG19" s="134">
        <f t="shared" si="42"/>
        <v>500</v>
      </c>
      <c r="BH19" s="134">
        <f t="shared" si="43"/>
        <v>0</v>
      </c>
      <c r="BI19" s="169">
        <f t="shared" si="17"/>
        <v>500</v>
      </c>
      <c r="BJ19" s="136">
        <f>SUM(BJ20:BJ21)</f>
        <v>500</v>
      </c>
      <c r="BK19" s="136">
        <f>SUM(BK20:BK21)</f>
        <v>0</v>
      </c>
      <c r="BL19" s="174">
        <f t="shared" si="61"/>
        <v>0</v>
      </c>
      <c r="BM19" s="173">
        <f t="shared" si="61"/>
        <v>0</v>
      </c>
      <c r="BN19" s="136">
        <f t="shared" si="61"/>
        <v>0</v>
      </c>
      <c r="BO19" s="136">
        <f t="shared" si="61"/>
        <v>0</v>
      </c>
      <c r="BP19" s="136">
        <f t="shared" si="61"/>
        <v>500</v>
      </c>
      <c r="BQ19" s="136">
        <f t="shared" ref="BQ19" si="62">SUM(BQ20:BQ21)</f>
        <v>0</v>
      </c>
      <c r="BR19" s="132">
        <f t="shared" si="19"/>
        <v>500</v>
      </c>
      <c r="BS19" s="136">
        <f>SUM(BS20:BS21)</f>
        <v>500</v>
      </c>
      <c r="BT19" s="136">
        <f t="shared" si="61"/>
        <v>0</v>
      </c>
      <c r="BU19" s="174">
        <f>SUM(BU20:BU21)</f>
        <v>0</v>
      </c>
      <c r="BV19" s="173">
        <f t="shared" ref="BV19:CC19" si="63">SUM(BV20:BV21)</f>
        <v>0</v>
      </c>
      <c r="BW19" s="136">
        <f t="shared" si="63"/>
        <v>0</v>
      </c>
      <c r="BX19" s="136">
        <f t="shared" si="63"/>
        <v>0</v>
      </c>
      <c r="BY19" s="136">
        <f t="shared" si="63"/>
        <v>0</v>
      </c>
      <c r="BZ19" s="136">
        <f t="shared" ref="BZ19" si="64">SUM(BZ20:BZ21)</f>
        <v>0</v>
      </c>
      <c r="CA19" s="132">
        <f t="shared" si="20"/>
        <v>0</v>
      </c>
      <c r="CB19" s="136">
        <f>SUM(CB20:CB21)</f>
        <v>0</v>
      </c>
      <c r="CC19" s="136">
        <f t="shared" si="63"/>
        <v>0</v>
      </c>
      <c r="CD19" s="174">
        <f>SUM(CD20:CD21)</f>
        <v>0</v>
      </c>
      <c r="CE19" s="173">
        <f t="shared" ref="CE19:CL19" si="65">SUM(CE20:CE21)</f>
        <v>0</v>
      </c>
      <c r="CF19" s="136">
        <f t="shared" si="65"/>
        <v>0</v>
      </c>
      <c r="CG19" s="136">
        <f t="shared" si="65"/>
        <v>0</v>
      </c>
      <c r="CH19" s="136">
        <f t="shared" si="65"/>
        <v>0</v>
      </c>
      <c r="CI19" s="136">
        <f t="shared" ref="CI19" si="66">SUM(CI20:CI21)</f>
        <v>0</v>
      </c>
      <c r="CJ19" s="132">
        <f t="shared" si="21"/>
        <v>0</v>
      </c>
      <c r="CK19" s="136">
        <f>SUM(CK20:CK21)</f>
        <v>0</v>
      </c>
      <c r="CL19" s="136">
        <f t="shared" si="65"/>
        <v>0</v>
      </c>
      <c r="CM19" s="174">
        <f t="shared" ref="CM19:CR19" si="67">SUM(CM20:CM21)</f>
        <v>0</v>
      </c>
      <c r="CN19" s="173">
        <f t="shared" si="67"/>
        <v>0</v>
      </c>
      <c r="CO19" s="136">
        <f t="shared" si="67"/>
        <v>0</v>
      </c>
      <c r="CP19" s="136">
        <f t="shared" si="67"/>
        <v>0</v>
      </c>
      <c r="CQ19" s="136">
        <f t="shared" si="67"/>
        <v>0</v>
      </c>
      <c r="CR19" s="136">
        <f t="shared" si="67"/>
        <v>0</v>
      </c>
      <c r="CS19" s="132">
        <f t="shared" si="22"/>
        <v>0</v>
      </c>
      <c r="CT19" s="136">
        <f>SUM(CT20:CT21)</f>
        <v>0</v>
      </c>
      <c r="CU19" s="136">
        <f>SUM(CU20:CU21)</f>
        <v>0</v>
      </c>
      <c r="CV19" s="174"/>
      <c r="CW19" s="233"/>
      <c r="CX19" s="233"/>
      <c r="CY19" s="233"/>
      <c r="CZ19" s="233"/>
      <c r="DA19" s="233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</row>
    <row r="20" spans="1:146" s="1" customFormat="1" x14ac:dyDescent="0.2">
      <c r="A20" s="73"/>
      <c r="B20" s="74" t="s">
        <v>69</v>
      </c>
      <c r="C20" s="8" t="s">
        <v>110</v>
      </c>
      <c r="D20" s="168">
        <f t="shared" si="28"/>
        <v>2000</v>
      </c>
      <c r="E20" s="169">
        <f t="shared" si="29"/>
        <v>0</v>
      </c>
      <c r="F20" s="169">
        <f t="shared" si="49"/>
        <v>0</v>
      </c>
      <c r="G20" s="169">
        <f t="shared" si="30"/>
        <v>0</v>
      </c>
      <c r="H20" s="169">
        <f t="shared" si="31"/>
        <v>0</v>
      </c>
      <c r="I20" s="169">
        <f t="shared" si="50"/>
        <v>2000</v>
      </c>
      <c r="J20" s="169">
        <f t="shared" si="32"/>
        <v>0</v>
      </c>
      <c r="K20" s="169">
        <f t="shared" si="25"/>
        <v>2000</v>
      </c>
      <c r="L20" s="170">
        <f t="shared" si="14"/>
        <v>0</v>
      </c>
      <c r="M20" s="249">
        <v>2000</v>
      </c>
      <c r="N20" s="169"/>
      <c r="O20" s="169"/>
      <c r="P20" s="169"/>
      <c r="Q20" s="169"/>
      <c r="R20" s="169">
        <f t="shared" si="15"/>
        <v>2000</v>
      </c>
      <c r="S20" s="169">
        <f t="shared" si="26"/>
        <v>0</v>
      </c>
      <c r="T20" s="249">
        <v>2000</v>
      </c>
      <c r="U20" s="171"/>
      <c r="V20" s="168"/>
      <c r="W20" s="134"/>
      <c r="X20" s="134"/>
      <c r="Y20" s="134"/>
      <c r="Z20" s="134"/>
      <c r="AA20" s="132"/>
      <c r="AB20" s="134">
        <f t="shared" si="56"/>
        <v>0</v>
      </c>
      <c r="AC20" s="134"/>
      <c r="AD20" s="171"/>
      <c r="AE20" s="168"/>
      <c r="AF20" s="134"/>
      <c r="AG20" s="134"/>
      <c r="AH20" s="134"/>
      <c r="AI20" s="134"/>
      <c r="AJ20" s="132"/>
      <c r="AK20" s="134">
        <f>AJ20-AL20-AM20</f>
        <v>0</v>
      </c>
      <c r="AL20" s="134"/>
      <c r="AM20" s="171"/>
      <c r="AN20" s="133"/>
      <c r="AO20" s="134"/>
      <c r="AP20" s="134"/>
      <c r="AQ20" s="134"/>
      <c r="AR20" s="134"/>
      <c r="AS20" s="134"/>
      <c r="AT20" s="172"/>
      <c r="AU20" s="168"/>
      <c r="AV20" s="134"/>
      <c r="AW20" s="134"/>
      <c r="AX20" s="134"/>
      <c r="AY20" s="134"/>
      <c r="AZ20" s="132"/>
      <c r="BA20" s="134">
        <f>AZ20-BB20-BC20</f>
        <v>0</v>
      </c>
      <c r="BB20" s="134"/>
      <c r="BC20" s="171"/>
      <c r="BD20" s="168">
        <f>SUM(BV20,CE20,BM20)</f>
        <v>0</v>
      </c>
      <c r="BE20" s="134">
        <f>SUM(BW20,CF20,BN20)</f>
        <v>0</v>
      </c>
      <c r="BF20" s="134">
        <f t="shared" si="41"/>
        <v>0</v>
      </c>
      <c r="BG20" s="134">
        <f t="shared" si="42"/>
        <v>0</v>
      </c>
      <c r="BH20" s="134">
        <f t="shared" si="43"/>
        <v>0</v>
      </c>
      <c r="BI20" s="169">
        <f t="shared" si="17"/>
        <v>0</v>
      </c>
      <c r="BJ20" s="134">
        <f t="shared" ref="BJ20:BL21" si="68">SUM(CB20,CK20,BS20)</f>
        <v>0</v>
      </c>
      <c r="BK20" s="134">
        <f t="shared" si="68"/>
        <v>0</v>
      </c>
      <c r="BL20" s="171">
        <f t="shared" si="68"/>
        <v>0</v>
      </c>
      <c r="BM20" s="168"/>
      <c r="BN20" s="134"/>
      <c r="BO20" s="134"/>
      <c r="BP20" s="134"/>
      <c r="BQ20" s="134"/>
      <c r="BR20" s="132">
        <f t="shared" si="19"/>
        <v>0</v>
      </c>
      <c r="BS20" s="134">
        <f>BR20-BT20-BU20</f>
        <v>0</v>
      </c>
      <c r="BT20" s="134"/>
      <c r="BU20" s="171"/>
      <c r="BV20" s="168"/>
      <c r="BW20" s="134"/>
      <c r="BX20" s="134"/>
      <c r="BY20" s="134"/>
      <c r="BZ20" s="134"/>
      <c r="CA20" s="132">
        <f t="shared" si="20"/>
        <v>0</v>
      </c>
      <c r="CB20" s="134">
        <f>CA20-CC20-CD20</f>
        <v>0</v>
      </c>
      <c r="CC20" s="134"/>
      <c r="CD20" s="171"/>
      <c r="CE20" s="168"/>
      <c r="CF20" s="134"/>
      <c r="CG20" s="134"/>
      <c r="CH20" s="134"/>
      <c r="CI20" s="134"/>
      <c r="CJ20" s="132">
        <f t="shared" si="21"/>
        <v>0</v>
      </c>
      <c r="CK20" s="134">
        <f>CJ20-CL20-CM20</f>
        <v>0</v>
      </c>
      <c r="CL20" s="134"/>
      <c r="CM20" s="171"/>
      <c r="CN20" s="168"/>
      <c r="CO20" s="134"/>
      <c r="CP20" s="134"/>
      <c r="CQ20" s="134"/>
      <c r="CR20" s="134"/>
      <c r="CS20" s="132">
        <f t="shared" si="22"/>
        <v>0</v>
      </c>
      <c r="CT20" s="134">
        <f>CS20-CU20-CV20</f>
        <v>0</v>
      </c>
      <c r="CU20" s="134"/>
      <c r="CV20" s="171"/>
      <c r="CW20" s="4"/>
      <c r="CX20" s="4"/>
      <c r="CY20" s="4"/>
      <c r="CZ20" s="4"/>
      <c r="DA20" s="4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</row>
    <row r="21" spans="1:146" s="1" customFormat="1" x14ac:dyDescent="0.2">
      <c r="A21" s="73"/>
      <c r="B21" s="74" t="s">
        <v>70</v>
      </c>
      <c r="C21" s="75" t="s">
        <v>109</v>
      </c>
      <c r="D21" s="168">
        <f t="shared" si="28"/>
        <v>0</v>
      </c>
      <c r="E21" s="169">
        <f t="shared" si="29"/>
        <v>0</v>
      </c>
      <c r="F21" s="169">
        <f t="shared" si="49"/>
        <v>100956</v>
      </c>
      <c r="G21" s="169">
        <f t="shared" si="30"/>
        <v>8041</v>
      </c>
      <c r="H21" s="169">
        <f t="shared" si="31"/>
        <v>0</v>
      </c>
      <c r="I21" s="169">
        <f t="shared" si="50"/>
        <v>108997</v>
      </c>
      <c r="J21" s="169">
        <f t="shared" si="32"/>
        <v>500</v>
      </c>
      <c r="K21" s="169">
        <f t="shared" si="25"/>
        <v>108497</v>
      </c>
      <c r="L21" s="170">
        <f t="shared" si="14"/>
        <v>0</v>
      </c>
      <c r="M21" s="168"/>
      <c r="N21" s="169"/>
      <c r="O21" s="169">
        <v>100929</v>
      </c>
      <c r="P21" s="169">
        <v>7541</v>
      </c>
      <c r="Q21" s="169"/>
      <c r="R21" s="169">
        <f t="shared" si="15"/>
        <v>108470</v>
      </c>
      <c r="S21" s="169">
        <f t="shared" si="26"/>
        <v>0</v>
      </c>
      <c r="T21" s="134">
        <v>108470</v>
      </c>
      <c r="U21" s="171"/>
      <c r="V21" s="168"/>
      <c r="W21" s="134"/>
      <c r="X21" s="134"/>
      <c r="Y21" s="134"/>
      <c r="Z21" s="134"/>
      <c r="AA21" s="132"/>
      <c r="AB21" s="134">
        <f t="shared" si="56"/>
        <v>0</v>
      </c>
      <c r="AC21" s="134"/>
      <c r="AD21" s="171"/>
      <c r="AE21" s="168"/>
      <c r="AF21" s="134"/>
      <c r="AG21" s="134">
        <v>27</v>
      </c>
      <c r="AH21" s="134"/>
      <c r="AI21" s="134"/>
      <c r="AJ21" s="169">
        <f t="shared" si="27"/>
        <v>27</v>
      </c>
      <c r="AK21" s="134">
        <f>AJ21-AL21-AM21</f>
        <v>0</v>
      </c>
      <c r="AL21" s="134">
        <v>27</v>
      </c>
      <c r="AM21" s="171"/>
      <c r="AN21" s="133"/>
      <c r="AO21" s="134"/>
      <c r="AP21" s="134"/>
      <c r="AQ21" s="134"/>
      <c r="AR21" s="134"/>
      <c r="AS21" s="134"/>
      <c r="AT21" s="172"/>
      <c r="AU21" s="168"/>
      <c r="AV21" s="134"/>
      <c r="AW21" s="134"/>
      <c r="AX21" s="134"/>
      <c r="AY21" s="134"/>
      <c r="AZ21" s="132"/>
      <c r="BA21" s="134">
        <f>AZ21-BB21-BC21</f>
        <v>0</v>
      </c>
      <c r="BB21" s="134"/>
      <c r="BC21" s="171"/>
      <c r="BD21" s="168">
        <f>SUM(BV21,CE21,BM21)</f>
        <v>0</v>
      </c>
      <c r="BE21" s="134">
        <f>SUM(BW21,CF21,BN21)</f>
        <v>0</v>
      </c>
      <c r="BF21" s="134">
        <f t="shared" si="41"/>
        <v>0</v>
      </c>
      <c r="BG21" s="134">
        <f t="shared" si="42"/>
        <v>500</v>
      </c>
      <c r="BH21" s="134">
        <f t="shared" si="43"/>
        <v>0</v>
      </c>
      <c r="BI21" s="169">
        <f t="shared" si="17"/>
        <v>500</v>
      </c>
      <c r="BJ21" s="134">
        <f t="shared" si="68"/>
        <v>500</v>
      </c>
      <c r="BK21" s="134">
        <f t="shared" si="68"/>
        <v>0</v>
      </c>
      <c r="BL21" s="171">
        <f t="shared" si="68"/>
        <v>0</v>
      </c>
      <c r="BM21" s="168"/>
      <c r="BN21" s="134"/>
      <c r="BO21" s="134"/>
      <c r="BP21" s="134">
        <v>500</v>
      </c>
      <c r="BQ21" s="134"/>
      <c r="BR21" s="132">
        <f t="shared" si="19"/>
        <v>500</v>
      </c>
      <c r="BS21" s="134">
        <f>BR21-BT21-BU21</f>
        <v>500</v>
      </c>
      <c r="BT21" s="134"/>
      <c r="BU21" s="171"/>
      <c r="BV21" s="168"/>
      <c r="BW21" s="134"/>
      <c r="BX21" s="134"/>
      <c r="BY21" s="134"/>
      <c r="BZ21" s="134"/>
      <c r="CA21" s="132">
        <f t="shared" si="20"/>
        <v>0</v>
      </c>
      <c r="CB21" s="134">
        <f>CA21-CC21-CD21</f>
        <v>0</v>
      </c>
      <c r="CC21" s="134"/>
      <c r="CD21" s="171"/>
      <c r="CE21" s="168"/>
      <c r="CF21" s="134"/>
      <c r="CG21" s="134"/>
      <c r="CH21" s="134"/>
      <c r="CI21" s="134"/>
      <c r="CJ21" s="132">
        <f t="shared" si="21"/>
        <v>0</v>
      </c>
      <c r="CK21" s="134">
        <f>CJ21-CL21-CM21</f>
        <v>0</v>
      </c>
      <c r="CL21" s="134"/>
      <c r="CM21" s="171"/>
      <c r="CN21" s="168"/>
      <c r="CO21" s="134"/>
      <c r="CP21" s="134"/>
      <c r="CQ21" s="134"/>
      <c r="CR21" s="134"/>
      <c r="CS21" s="132">
        <f t="shared" si="22"/>
        <v>0</v>
      </c>
      <c r="CT21" s="134">
        <f>CS21-CU21-CV21</f>
        <v>0</v>
      </c>
      <c r="CU21" s="134"/>
      <c r="CV21" s="171"/>
      <c r="CW21" s="4"/>
      <c r="CX21" s="4"/>
      <c r="CY21" s="4"/>
      <c r="CZ21" s="4"/>
      <c r="DA21" s="4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</row>
    <row r="22" spans="1:146" s="123" customFormat="1" ht="12" x14ac:dyDescent="0.2">
      <c r="A22" s="82" t="s">
        <v>62</v>
      </c>
      <c r="B22" s="318" t="s">
        <v>77</v>
      </c>
      <c r="C22" s="319"/>
      <c r="D22" s="179">
        <f>SUM(M22,V22,AE22,AN22,AU22,BM22,BV22,CE22)+CN22</f>
        <v>42306350</v>
      </c>
      <c r="E22" s="180">
        <f t="shared" si="29"/>
        <v>0</v>
      </c>
      <c r="F22" s="180">
        <f t="shared" si="49"/>
        <v>4146300</v>
      </c>
      <c r="G22" s="180">
        <f>+P22+Y22+AH22+AX22+BG22+CQ22</f>
        <v>-874834</v>
      </c>
      <c r="H22" s="180">
        <f t="shared" si="31"/>
        <v>0</v>
      </c>
      <c r="I22" s="180">
        <f>+R22+AA22+AJ22+AZ22+BI22+CS22</f>
        <v>45577816</v>
      </c>
      <c r="J22" s="180">
        <f t="shared" si="32"/>
        <v>35290350</v>
      </c>
      <c r="K22" s="180">
        <f t="shared" si="25"/>
        <v>10274466</v>
      </c>
      <c r="L22" s="247">
        <f t="shared" si="14"/>
        <v>13000</v>
      </c>
      <c r="M22" s="179">
        <f>+M19+M18+M15+M10</f>
        <v>35863082</v>
      </c>
      <c r="N22" s="140">
        <f>+N18+N19+N15+N10</f>
        <v>0</v>
      </c>
      <c r="O22" s="140">
        <f>+O10+O18+O15+O19</f>
        <v>4075294</v>
      </c>
      <c r="P22" s="140">
        <f>+P10+P18+P15+P19</f>
        <v>-595952</v>
      </c>
      <c r="Q22" s="140">
        <f>+Q10+Q18+Q15+Q19</f>
        <v>0</v>
      </c>
      <c r="R22" s="132">
        <f t="shared" si="15"/>
        <v>39342424</v>
      </c>
      <c r="S22" s="140">
        <f>+R22-T22-U22</f>
        <v>32809241</v>
      </c>
      <c r="T22" s="140">
        <f>T10+T15+T18+T19</f>
        <v>6533183</v>
      </c>
      <c r="U22" s="181">
        <f>U10+U15+U18+U19</f>
        <v>0</v>
      </c>
      <c r="V22" s="179">
        <f t="shared" ref="V22:AC22" si="69">V10+V15+V18+V19</f>
        <v>974660</v>
      </c>
      <c r="W22" s="140">
        <f t="shared" si="69"/>
        <v>0</v>
      </c>
      <c r="X22" s="140">
        <f t="shared" si="69"/>
        <v>63468</v>
      </c>
      <c r="Y22" s="140">
        <f t="shared" si="69"/>
        <v>-265149</v>
      </c>
      <c r="Z22" s="140">
        <f t="shared" ref="Z22" si="70">Z10+Z15+Z18+Z19</f>
        <v>0</v>
      </c>
      <c r="AA22" s="140">
        <f>+W22+V22+X22+Y22+Z22</f>
        <v>772979</v>
      </c>
      <c r="AB22" s="140">
        <f t="shared" si="56"/>
        <v>759979</v>
      </c>
      <c r="AC22" s="140">
        <f t="shared" si="69"/>
        <v>0</v>
      </c>
      <c r="AD22" s="181">
        <f>AD10+AD15+AD18+AD19</f>
        <v>13000</v>
      </c>
      <c r="AE22" s="179">
        <f t="shared" ref="AE22:AL22" si="71">AE10+AE15+AE18+AE19</f>
        <v>4801575</v>
      </c>
      <c r="AF22" s="140">
        <f t="shared" si="71"/>
        <v>0</v>
      </c>
      <c r="AG22" s="140">
        <f t="shared" si="71"/>
        <v>7538</v>
      </c>
      <c r="AH22" s="140">
        <f t="shared" si="71"/>
        <v>-14619</v>
      </c>
      <c r="AI22" s="140">
        <f t="shared" si="71"/>
        <v>0</v>
      </c>
      <c r="AJ22" s="132">
        <f t="shared" si="27"/>
        <v>4794494</v>
      </c>
      <c r="AK22" s="140">
        <f>AK10+AK15+AK18+AK19</f>
        <v>1054631</v>
      </c>
      <c r="AL22" s="140">
        <f t="shared" si="71"/>
        <v>3739863</v>
      </c>
      <c r="AM22" s="181">
        <f>AM10+AM15+AM18+AM19</f>
        <v>0</v>
      </c>
      <c r="AN22" s="139"/>
      <c r="AO22" s="140"/>
      <c r="AP22" s="140"/>
      <c r="AQ22" s="140"/>
      <c r="AR22" s="140"/>
      <c r="AS22" s="140"/>
      <c r="AT22" s="182"/>
      <c r="AU22" s="179">
        <f t="shared" ref="AU22:BB22" si="72">AU10+AU15+AU18+AU19</f>
        <v>25000</v>
      </c>
      <c r="AV22" s="140">
        <f t="shared" si="72"/>
        <v>0</v>
      </c>
      <c r="AW22" s="140">
        <f t="shared" si="72"/>
        <v>0</v>
      </c>
      <c r="AX22" s="140">
        <f t="shared" si="72"/>
        <v>0</v>
      </c>
      <c r="AY22" s="140">
        <f t="shared" ref="AY22" si="73">AY10+AY15+AY18+AY19</f>
        <v>0</v>
      </c>
      <c r="AZ22" s="132">
        <f t="shared" si="39"/>
        <v>25000</v>
      </c>
      <c r="BA22" s="140">
        <f>BA10+BA15+BA18+BA19</f>
        <v>25000</v>
      </c>
      <c r="BB22" s="140">
        <f t="shared" si="72"/>
        <v>0</v>
      </c>
      <c r="BC22" s="181">
        <f>BC10+BC15+BC18+BC19</f>
        <v>0</v>
      </c>
      <c r="BD22" s="179">
        <f>BD10+BD15+BD18+BD19</f>
        <v>362936</v>
      </c>
      <c r="BE22" s="140">
        <f t="shared" ref="BE22:BT22" si="74">BE10+BE15+BE18+BE19</f>
        <v>0</v>
      </c>
      <c r="BF22" s="140">
        <f t="shared" si="41"/>
        <v>0</v>
      </c>
      <c r="BG22" s="140">
        <f t="shared" si="42"/>
        <v>886</v>
      </c>
      <c r="BH22" s="140">
        <f t="shared" si="43"/>
        <v>0</v>
      </c>
      <c r="BI22" s="132">
        <f t="shared" si="17"/>
        <v>363822</v>
      </c>
      <c r="BJ22" s="140">
        <f>BJ10+BJ15+BJ18+BJ19</f>
        <v>362402</v>
      </c>
      <c r="BK22" s="140">
        <f>BK10+BK15+BK18+BK19</f>
        <v>1420</v>
      </c>
      <c r="BL22" s="181">
        <f t="shared" si="74"/>
        <v>0</v>
      </c>
      <c r="BM22" s="179">
        <f t="shared" si="74"/>
        <v>197256</v>
      </c>
      <c r="BN22" s="140">
        <f t="shared" si="74"/>
        <v>0</v>
      </c>
      <c r="BO22" s="140">
        <f t="shared" si="74"/>
        <v>0</v>
      </c>
      <c r="BP22" s="140">
        <f t="shared" si="74"/>
        <v>500</v>
      </c>
      <c r="BQ22" s="140">
        <f t="shared" ref="BQ22" si="75">BQ10+BQ15+BQ18+BQ19</f>
        <v>0</v>
      </c>
      <c r="BR22" s="132">
        <f t="shared" si="19"/>
        <v>197756</v>
      </c>
      <c r="BS22" s="140">
        <f>BS10+BS15+BS18+BS19</f>
        <v>197756</v>
      </c>
      <c r="BT22" s="140">
        <f t="shared" si="74"/>
        <v>0</v>
      </c>
      <c r="BU22" s="181">
        <f>BU10+BU15+BU18+BU19</f>
        <v>0</v>
      </c>
      <c r="BV22" s="179">
        <f t="shared" ref="BV22:CC22" si="76">BV10+BV15+BV18+BV19</f>
        <v>0</v>
      </c>
      <c r="BW22" s="140">
        <f t="shared" si="76"/>
        <v>0</v>
      </c>
      <c r="BX22" s="140">
        <f t="shared" si="76"/>
        <v>0</v>
      </c>
      <c r="BY22" s="140">
        <f t="shared" si="76"/>
        <v>0</v>
      </c>
      <c r="BZ22" s="140">
        <f t="shared" ref="BZ22" si="77">BZ10+BZ15+BZ18+BZ19</f>
        <v>0</v>
      </c>
      <c r="CA22" s="132">
        <f t="shared" si="20"/>
        <v>0</v>
      </c>
      <c r="CB22" s="140">
        <f>CB10+CB15+CB18+CB19</f>
        <v>0</v>
      </c>
      <c r="CC22" s="140">
        <f t="shared" si="76"/>
        <v>0</v>
      </c>
      <c r="CD22" s="181">
        <f>CD10+CD15+CD18+CD19</f>
        <v>0</v>
      </c>
      <c r="CE22" s="179">
        <f t="shared" ref="CE22:CL22" si="78">CE10+CE15+CE18+CE19</f>
        <v>165680</v>
      </c>
      <c r="CF22" s="140">
        <f t="shared" si="78"/>
        <v>0</v>
      </c>
      <c r="CG22" s="140">
        <f t="shared" si="78"/>
        <v>0</v>
      </c>
      <c r="CH22" s="140">
        <f t="shared" si="78"/>
        <v>386</v>
      </c>
      <c r="CI22" s="140">
        <f t="shared" ref="CI22" si="79">CI10+CI15+CI18+CI19</f>
        <v>0</v>
      </c>
      <c r="CJ22" s="132">
        <f t="shared" si="21"/>
        <v>166066</v>
      </c>
      <c r="CK22" s="140">
        <f>CK10+CK15+CK18+CK19</f>
        <v>164646</v>
      </c>
      <c r="CL22" s="140">
        <f t="shared" si="78"/>
        <v>1420</v>
      </c>
      <c r="CM22" s="181">
        <f t="shared" ref="CM22:CR22" si="80">CM10+CM15+CM18+CM19</f>
        <v>0</v>
      </c>
      <c r="CN22" s="179">
        <f t="shared" si="80"/>
        <v>279097</v>
      </c>
      <c r="CO22" s="140">
        <f t="shared" si="80"/>
        <v>0</v>
      </c>
      <c r="CP22" s="140">
        <f t="shared" si="80"/>
        <v>0</v>
      </c>
      <c r="CQ22" s="140">
        <f t="shared" si="80"/>
        <v>0</v>
      </c>
      <c r="CR22" s="140">
        <f t="shared" si="80"/>
        <v>0</v>
      </c>
      <c r="CS22" s="132">
        <f t="shared" si="22"/>
        <v>279097</v>
      </c>
      <c r="CT22" s="140">
        <f>CT10+CT15+CT18+CT19</f>
        <v>279097</v>
      </c>
      <c r="CU22" s="140">
        <f>CU10+CU15+CU18+CU19</f>
        <v>0</v>
      </c>
      <c r="CV22" s="181">
        <f>CV10+CV15+CV18+CV19</f>
        <v>0</v>
      </c>
      <c r="CW22" s="231"/>
      <c r="CX22" s="231"/>
      <c r="CY22" s="231"/>
      <c r="CZ22" s="231"/>
      <c r="DA22" s="231"/>
      <c r="DB22" s="29"/>
      <c r="DC22" s="29"/>
      <c r="DD22" s="29"/>
      <c r="DE22" s="29"/>
      <c r="DF22" s="29"/>
      <c r="DG22" s="29"/>
      <c r="DH22" s="29"/>
      <c r="DI22" s="29"/>
      <c r="DJ22" s="29"/>
      <c r="DK22" s="29"/>
      <c r="DL22" s="29"/>
      <c r="DM22" s="29"/>
      <c r="DN22" s="29"/>
      <c r="DO22" s="29"/>
      <c r="DP22" s="29"/>
      <c r="DQ22" s="29"/>
      <c r="DR22" s="29"/>
      <c r="DS22" s="29"/>
      <c r="DT22" s="29"/>
      <c r="DU22" s="29"/>
      <c r="DV22" s="29"/>
      <c r="DW22" s="29"/>
      <c r="DX22" s="29"/>
      <c r="DY22" s="29"/>
      <c r="DZ22" s="29"/>
      <c r="EA22" s="29"/>
      <c r="EB22" s="29"/>
      <c r="EC22" s="29"/>
      <c r="ED22" s="29"/>
      <c r="EE22" s="29"/>
      <c r="EF22" s="29"/>
      <c r="EG22" s="29"/>
      <c r="EH22" s="29"/>
      <c r="EI22" s="29"/>
      <c r="EJ22" s="29"/>
      <c r="EK22" s="29"/>
      <c r="EL22" s="29"/>
      <c r="EM22" s="29"/>
      <c r="EN22" s="29"/>
      <c r="EO22" s="29"/>
      <c r="EP22" s="29"/>
    </row>
    <row r="23" spans="1:146" s="92" customFormat="1" x14ac:dyDescent="0.2">
      <c r="A23" s="77" t="s">
        <v>63</v>
      </c>
      <c r="B23" s="76" t="s">
        <v>82</v>
      </c>
      <c r="C23" s="78"/>
      <c r="D23" s="176">
        <f t="shared" si="28"/>
        <v>800000</v>
      </c>
      <c r="E23" s="132">
        <f t="shared" si="29"/>
        <v>0</v>
      </c>
      <c r="F23" s="132">
        <f t="shared" si="49"/>
        <v>7541</v>
      </c>
      <c r="G23" s="132">
        <f t="shared" si="30"/>
        <v>-7048</v>
      </c>
      <c r="H23" s="132">
        <f t="shared" si="31"/>
        <v>0</v>
      </c>
      <c r="I23" s="132">
        <f t="shared" si="50"/>
        <v>800493</v>
      </c>
      <c r="J23" s="132">
        <f t="shared" si="32"/>
        <v>493</v>
      </c>
      <c r="K23" s="132">
        <f t="shared" si="25"/>
        <v>800000</v>
      </c>
      <c r="L23" s="166">
        <f t="shared" si="14"/>
        <v>0</v>
      </c>
      <c r="M23" s="173">
        <f>+M26</f>
        <v>800000</v>
      </c>
      <c r="N23" s="132">
        <f t="shared" ref="N23:U23" si="81">SUM(N24:N26)</f>
        <v>0</v>
      </c>
      <c r="O23" s="132">
        <f t="shared" si="81"/>
        <v>7541</v>
      </c>
      <c r="P23" s="132">
        <f t="shared" si="81"/>
        <v>-7541</v>
      </c>
      <c r="Q23" s="132">
        <f t="shared" ref="Q23" si="82">SUM(Q24:Q26)</f>
        <v>0</v>
      </c>
      <c r="R23" s="132">
        <f t="shared" si="15"/>
        <v>800000</v>
      </c>
      <c r="S23" s="132">
        <f t="shared" si="26"/>
        <v>0</v>
      </c>
      <c r="T23" s="132">
        <f t="shared" si="81"/>
        <v>800000</v>
      </c>
      <c r="U23" s="166">
        <f t="shared" si="81"/>
        <v>0</v>
      </c>
      <c r="V23" s="173">
        <f t="shared" ref="V23:AC23" si="83">SUM(V24:V26)</f>
        <v>0</v>
      </c>
      <c r="W23" s="136">
        <f t="shared" si="83"/>
        <v>0</v>
      </c>
      <c r="X23" s="136">
        <f t="shared" si="83"/>
        <v>0</v>
      </c>
      <c r="Y23" s="136">
        <f t="shared" si="83"/>
        <v>0</v>
      </c>
      <c r="Z23" s="136">
        <f t="shared" ref="Z23" si="84">SUM(Z24:Z26)</f>
        <v>0</v>
      </c>
      <c r="AA23" s="132">
        <f>+W23+V23+X23+Y23+Z23</f>
        <v>0</v>
      </c>
      <c r="AB23" s="136">
        <f t="shared" si="56"/>
        <v>0</v>
      </c>
      <c r="AC23" s="136">
        <f t="shared" si="83"/>
        <v>0</v>
      </c>
      <c r="AD23" s="174">
        <f>SUM(AD24:AD26)</f>
        <v>0</v>
      </c>
      <c r="AE23" s="173">
        <f t="shared" ref="AE23:AL23" si="85">SUM(AE24:AE26)</f>
        <v>0</v>
      </c>
      <c r="AF23" s="136">
        <f t="shared" si="85"/>
        <v>0</v>
      </c>
      <c r="AG23" s="136">
        <f t="shared" si="85"/>
        <v>0</v>
      </c>
      <c r="AH23" s="136">
        <f t="shared" si="85"/>
        <v>0</v>
      </c>
      <c r="AI23" s="136">
        <f t="shared" ref="AI23" si="86">SUM(AI24:AI26)</f>
        <v>0</v>
      </c>
      <c r="AJ23" s="132">
        <f t="shared" si="27"/>
        <v>0</v>
      </c>
      <c r="AK23" s="136">
        <f>SUM(AK24:AK26)</f>
        <v>0</v>
      </c>
      <c r="AL23" s="136">
        <f t="shared" si="85"/>
        <v>0</v>
      </c>
      <c r="AM23" s="174">
        <f>SUM(AM24:AM26)</f>
        <v>0</v>
      </c>
      <c r="AN23" s="135"/>
      <c r="AO23" s="136"/>
      <c r="AP23" s="136"/>
      <c r="AQ23" s="136"/>
      <c r="AR23" s="136"/>
      <c r="AS23" s="136"/>
      <c r="AT23" s="175"/>
      <c r="AU23" s="173">
        <f t="shared" ref="AU23:BB23" si="87">SUM(AU24:AU26)</f>
        <v>0</v>
      </c>
      <c r="AV23" s="136">
        <f t="shared" si="87"/>
        <v>0</v>
      </c>
      <c r="AW23" s="136">
        <f t="shared" si="87"/>
        <v>0</v>
      </c>
      <c r="AX23" s="136">
        <f t="shared" si="87"/>
        <v>0</v>
      </c>
      <c r="AY23" s="136">
        <f t="shared" ref="AY23" si="88">SUM(AY24:AY26)</f>
        <v>0</v>
      </c>
      <c r="AZ23" s="132">
        <f t="shared" si="39"/>
        <v>0</v>
      </c>
      <c r="BA23" s="136">
        <f>SUM(BA24:BA26)</f>
        <v>0</v>
      </c>
      <c r="BB23" s="136">
        <f t="shared" si="87"/>
        <v>0</v>
      </c>
      <c r="BC23" s="174">
        <f>SUM(BC24:BC26)</f>
        <v>0</v>
      </c>
      <c r="BD23" s="173">
        <f t="shared" ref="BD23:BT23" si="89">SUM(BD24:BD26)</f>
        <v>0</v>
      </c>
      <c r="BE23" s="136">
        <f t="shared" si="89"/>
        <v>0</v>
      </c>
      <c r="BF23" s="134">
        <f t="shared" si="41"/>
        <v>0</v>
      </c>
      <c r="BG23" s="134">
        <f t="shared" si="42"/>
        <v>0</v>
      </c>
      <c r="BH23" s="134">
        <f t="shared" si="43"/>
        <v>0</v>
      </c>
      <c r="BI23" s="169">
        <f t="shared" si="17"/>
        <v>0</v>
      </c>
      <c r="BJ23" s="136">
        <f>SUM(BJ24:BJ26)</f>
        <v>0</v>
      </c>
      <c r="BK23" s="136">
        <f>SUM(BK24:BK26)</f>
        <v>0</v>
      </c>
      <c r="BL23" s="174">
        <f t="shared" si="89"/>
        <v>0</v>
      </c>
      <c r="BM23" s="173">
        <f t="shared" si="89"/>
        <v>0</v>
      </c>
      <c r="BN23" s="136">
        <f t="shared" si="89"/>
        <v>0</v>
      </c>
      <c r="BO23" s="136">
        <f t="shared" si="89"/>
        <v>0</v>
      </c>
      <c r="BP23" s="136">
        <f t="shared" si="89"/>
        <v>0</v>
      </c>
      <c r="BQ23" s="136">
        <f t="shared" ref="BQ23" si="90">SUM(BQ24:BQ26)</f>
        <v>0</v>
      </c>
      <c r="BR23" s="132">
        <f t="shared" si="19"/>
        <v>0</v>
      </c>
      <c r="BS23" s="136">
        <f>SUM(BS24:BS26)</f>
        <v>0</v>
      </c>
      <c r="BT23" s="136">
        <f t="shared" si="89"/>
        <v>0</v>
      </c>
      <c r="BU23" s="174">
        <f>SUM(BU24:BU26)</f>
        <v>0</v>
      </c>
      <c r="BV23" s="173">
        <f t="shared" ref="BV23:CC23" si="91">SUM(BV24:BV26)</f>
        <v>0</v>
      </c>
      <c r="BW23" s="136">
        <f t="shared" si="91"/>
        <v>0</v>
      </c>
      <c r="BX23" s="136">
        <f t="shared" si="91"/>
        <v>0</v>
      </c>
      <c r="BY23" s="136">
        <f t="shared" si="91"/>
        <v>0</v>
      </c>
      <c r="BZ23" s="136">
        <f t="shared" ref="BZ23" si="92">SUM(BZ24:BZ26)</f>
        <v>0</v>
      </c>
      <c r="CA23" s="132">
        <f t="shared" si="20"/>
        <v>0</v>
      </c>
      <c r="CB23" s="136">
        <f>SUM(CB24:CB26)</f>
        <v>0</v>
      </c>
      <c r="CC23" s="136">
        <f t="shared" si="91"/>
        <v>0</v>
      </c>
      <c r="CD23" s="174">
        <f>SUM(CD24:CD26)</f>
        <v>0</v>
      </c>
      <c r="CE23" s="173">
        <f t="shared" ref="CE23:CL23" si="93">SUM(CE24:CE26)</f>
        <v>0</v>
      </c>
      <c r="CF23" s="136">
        <f t="shared" si="93"/>
        <v>0</v>
      </c>
      <c r="CG23" s="136">
        <f t="shared" si="93"/>
        <v>0</v>
      </c>
      <c r="CH23" s="136">
        <f t="shared" si="93"/>
        <v>0</v>
      </c>
      <c r="CI23" s="136">
        <f t="shared" ref="CI23" si="94">SUM(CI24:CI26)</f>
        <v>0</v>
      </c>
      <c r="CJ23" s="132">
        <f t="shared" si="21"/>
        <v>0</v>
      </c>
      <c r="CK23" s="136">
        <f>SUM(CK24:CK26)</f>
        <v>0</v>
      </c>
      <c r="CL23" s="136">
        <f t="shared" si="93"/>
        <v>0</v>
      </c>
      <c r="CM23" s="174">
        <f t="shared" ref="CM23:CR23" si="95">SUM(CM24:CM26)</f>
        <v>0</v>
      </c>
      <c r="CN23" s="173">
        <f t="shared" si="95"/>
        <v>0</v>
      </c>
      <c r="CO23" s="136">
        <f t="shared" si="95"/>
        <v>0</v>
      </c>
      <c r="CP23" s="136">
        <f t="shared" si="95"/>
        <v>0</v>
      </c>
      <c r="CQ23" s="136">
        <f t="shared" si="95"/>
        <v>493</v>
      </c>
      <c r="CR23" s="136">
        <f t="shared" si="95"/>
        <v>0</v>
      </c>
      <c r="CS23" s="132">
        <f t="shared" si="22"/>
        <v>493</v>
      </c>
      <c r="CT23" s="136">
        <f>SUM(CT24:CT26)</f>
        <v>493</v>
      </c>
      <c r="CU23" s="136">
        <f>SUM(CU24:CU26)</f>
        <v>0</v>
      </c>
      <c r="CV23" s="174"/>
      <c r="CW23" s="233"/>
      <c r="CX23" s="233"/>
      <c r="CY23" s="233"/>
      <c r="CZ23" s="233"/>
      <c r="DA23" s="233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  <c r="DU23" s="27"/>
      <c r="DV23" s="27"/>
      <c r="DW23" s="27"/>
      <c r="DX23" s="27"/>
      <c r="DY23" s="27"/>
      <c r="DZ23" s="27"/>
      <c r="EA23" s="27"/>
      <c r="EB23" s="27"/>
      <c r="EC23" s="27"/>
      <c r="ED23" s="27"/>
      <c r="EE23" s="27"/>
      <c r="EF23" s="27"/>
      <c r="EG23" s="27"/>
      <c r="EH23" s="27"/>
      <c r="EI23" s="27"/>
      <c r="EJ23" s="27"/>
      <c r="EK23" s="27"/>
      <c r="EL23" s="27"/>
      <c r="EM23" s="27"/>
      <c r="EN23" s="27"/>
      <c r="EO23" s="27"/>
      <c r="EP23" s="27"/>
    </row>
    <row r="24" spans="1:146" s="1" customFormat="1" x14ac:dyDescent="0.2">
      <c r="A24" s="73"/>
      <c r="B24" s="74" t="s">
        <v>69</v>
      </c>
      <c r="C24" s="75" t="s">
        <v>27</v>
      </c>
      <c r="D24" s="168">
        <f t="shared" si="28"/>
        <v>0</v>
      </c>
      <c r="E24" s="169">
        <f t="shared" si="29"/>
        <v>0</v>
      </c>
      <c r="F24" s="169">
        <f t="shared" si="49"/>
        <v>0</v>
      </c>
      <c r="G24" s="169">
        <f t="shared" si="30"/>
        <v>0</v>
      </c>
      <c r="H24" s="169">
        <f t="shared" si="31"/>
        <v>0</v>
      </c>
      <c r="I24" s="169">
        <f t="shared" si="50"/>
        <v>0</v>
      </c>
      <c r="J24" s="169">
        <f t="shared" si="32"/>
        <v>0</v>
      </c>
      <c r="K24" s="169">
        <f t="shared" si="25"/>
        <v>0</v>
      </c>
      <c r="L24" s="170">
        <f t="shared" si="14"/>
        <v>0</v>
      </c>
      <c r="M24" s="168"/>
      <c r="N24" s="169"/>
      <c r="O24" s="169"/>
      <c r="P24" s="169"/>
      <c r="Q24" s="169"/>
      <c r="R24" s="169">
        <f t="shared" si="15"/>
        <v>0</v>
      </c>
      <c r="S24" s="169">
        <f t="shared" si="26"/>
        <v>0</v>
      </c>
      <c r="T24" s="134"/>
      <c r="U24" s="171"/>
      <c r="V24" s="168"/>
      <c r="W24" s="134"/>
      <c r="X24" s="134"/>
      <c r="Y24" s="134"/>
      <c r="Z24" s="134"/>
      <c r="AA24" s="132"/>
      <c r="AB24" s="134">
        <f t="shared" si="56"/>
        <v>0</v>
      </c>
      <c r="AC24" s="134"/>
      <c r="AD24" s="171"/>
      <c r="AE24" s="168"/>
      <c r="AF24" s="134"/>
      <c r="AG24" s="134"/>
      <c r="AH24" s="134"/>
      <c r="AI24" s="134"/>
      <c r="AJ24" s="132"/>
      <c r="AK24" s="134">
        <f>AJ24-AL24-AM24</f>
        <v>0</v>
      </c>
      <c r="AL24" s="134"/>
      <c r="AM24" s="171"/>
      <c r="AN24" s="133"/>
      <c r="AO24" s="134"/>
      <c r="AP24" s="134"/>
      <c r="AQ24" s="134"/>
      <c r="AR24" s="134"/>
      <c r="AS24" s="134"/>
      <c r="AT24" s="172"/>
      <c r="AU24" s="168"/>
      <c r="AV24" s="134"/>
      <c r="AW24" s="134"/>
      <c r="AX24" s="134"/>
      <c r="AY24" s="134"/>
      <c r="AZ24" s="132"/>
      <c r="BA24" s="134">
        <f>AZ24-BB24-BC24</f>
        <v>0</v>
      </c>
      <c r="BB24" s="134"/>
      <c r="BC24" s="171"/>
      <c r="BD24" s="168">
        <f t="shared" ref="BD24:BE27" si="96">SUM(BV24,CE24,BM24)</f>
        <v>0</v>
      </c>
      <c r="BE24" s="134">
        <f t="shared" si="96"/>
        <v>0</v>
      </c>
      <c r="BF24" s="134">
        <f t="shared" si="41"/>
        <v>0</v>
      </c>
      <c r="BG24" s="134">
        <f t="shared" si="42"/>
        <v>0</v>
      </c>
      <c r="BH24" s="134">
        <f t="shared" si="43"/>
        <v>0</v>
      </c>
      <c r="BI24" s="169">
        <f t="shared" si="17"/>
        <v>0</v>
      </c>
      <c r="BJ24" s="134">
        <f t="shared" ref="BJ24:BL27" si="97">SUM(CB24,CK24,BS24)</f>
        <v>0</v>
      </c>
      <c r="BK24" s="134">
        <f t="shared" si="97"/>
        <v>0</v>
      </c>
      <c r="BL24" s="171">
        <f t="shared" si="97"/>
        <v>0</v>
      </c>
      <c r="BM24" s="168"/>
      <c r="BN24" s="134"/>
      <c r="BO24" s="134"/>
      <c r="BP24" s="134"/>
      <c r="BQ24" s="134"/>
      <c r="BR24" s="132">
        <f t="shared" si="19"/>
        <v>0</v>
      </c>
      <c r="BS24" s="134">
        <f>BR24-BT24-BU24</f>
        <v>0</v>
      </c>
      <c r="BT24" s="134"/>
      <c r="BU24" s="171"/>
      <c r="BV24" s="168"/>
      <c r="BW24" s="134"/>
      <c r="BX24" s="134"/>
      <c r="BY24" s="134"/>
      <c r="BZ24" s="134"/>
      <c r="CA24" s="132">
        <f t="shared" si="20"/>
        <v>0</v>
      </c>
      <c r="CB24" s="134">
        <f>CA24-CC24-CD24</f>
        <v>0</v>
      </c>
      <c r="CC24" s="134"/>
      <c r="CD24" s="171"/>
      <c r="CE24" s="168"/>
      <c r="CF24" s="134"/>
      <c r="CG24" s="134"/>
      <c r="CH24" s="134"/>
      <c r="CI24" s="134"/>
      <c r="CJ24" s="132">
        <f t="shared" si="21"/>
        <v>0</v>
      </c>
      <c r="CK24" s="134">
        <f>CJ24-CL24-CM24</f>
        <v>0</v>
      </c>
      <c r="CL24" s="134"/>
      <c r="CM24" s="171"/>
      <c r="CN24" s="168"/>
      <c r="CO24" s="134"/>
      <c r="CP24" s="134"/>
      <c r="CQ24" s="134"/>
      <c r="CR24" s="134"/>
      <c r="CS24" s="132">
        <f t="shared" si="22"/>
        <v>0</v>
      </c>
      <c r="CT24" s="134">
        <f>CS24-CU24-CV24</f>
        <v>0</v>
      </c>
      <c r="CU24" s="134"/>
      <c r="CV24" s="171"/>
      <c r="CW24" s="4"/>
      <c r="CX24" s="4"/>
      <c r="CY24" s="4"/>
      <c r="CZ24" s="4"/>
      <c r="DA24" s="4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26"/>
      <c r="DN24" s="26"/>
      <c r="DO24" s="26"/>
      <c r="DP24" s="26"/>
      <c r="DQ24" s="26"/>
      <c r="DR24" s="26"/>
      <c r="DS24" s="26"/>
      <c r="DT24" s="26"/>
      <c r="DU24" s="26"/>
      <c r="DV24" s="26"/>
      <c r="DW24" s="26"/>
      <c r="DX24" s="26"/>
      <c r="DY24" s="26"/>
      <c r="DZ24" s="26"/>
      <c r="EA24" s="26"/>
      <c r="EB24" s="26"/>
      <c r="EC24" s="26"/>
      <c r="ED24" s="26"/>
      <c r="EE24" s="26"/>
      <c r="EF24" s="26"/>
      <c r="EG24" s="26"/>
      <c r="EH24" s="26"/>
      <c r="EI24" s="26"/>
      <c r="EJ24" s="26"/>
      <c r="EK24" s="26"/>
      <c r="EL24" s="26"/>
      <c r="EM24" s="26"/>
      <c r="EN24" s="26"/>
      <c r="EO24" s="26"/>
      <c r="EP24" s="26"/>
    </row>
    <row r="25" spans="1:146" s="1" customFormat="1" x14ac:dyDescent="0.2">
      <c r="A25" s="73"/>
      <c r="B25" s="74" t="s">
        <v>70</v>
      </c>
      <c r="C25" s="8" t="s">
        <v>95</v>
      </c>
      <c r="D25" s="168">
        <f t="shared" si="28"/>
        <v>0</v>
      </c>
      <c r="E25" s="169">
        <f t="shared" si="29"/>
        <v>0</v>
      </c>
      <c r="F25" s="169">
        <f t="shared" si="49"/>
        <v>0</v>
      </c>
      <c r="G25" s="169">
        <f t="shared" si="30"/>
        <v>0</v>
      </c>
      <c r="H25" s="169">
        <f t="shared" si="31"/>
        <v>0</v>
      </c>
      <c r="I25" s="169">
        <f t="shared" ref="I25:J31" si="98">+R25+AA25+AJ25+AZ25+BI25+CS25</f>
        <v>0</v>
      </c>
      <c r="J25" s="169">
        <f t="shared" si="98"/>
        <v>0</v>
      </c>
      <c r="K25" s="169">
        <f t="shared" si="25"/>
        <v>0</v>
      </c>
      <c r="L25" s="170">
        <f t="shared" si="14"/>
        <v>0</v>
      </c>
      <c r="M25" s="168"/>
      <c r="N25" s="169"/>
      <c r="O25" s="169"/>
      <c r="P25" s="169"/>
      <c r="Q25" s="169"/>
      <c r="R25" s="132"/>
      <c r="S25" s="169">
        <f t="shared" si="26"/>
        <v>0</v>
      </c>
      <c r="T25" s="134"/>
      <c r="U25" s="171"/>
      <c r="V25" s="168"/>
      <c r="W25" s="134"/>
      <c r="X25" s="134"/>
      <c r="Y25" s="134"/>
      <c r="Z25" s="134"/>
      <c r="AA25" s="132"/>
      <c r="AB25" s="134">
        <f t="shared" si="56"/>
        <v>0</v>
      </c>
      <c r="AC25" s="134"/>
      <c r="AD25" s="171"/>
      <c r="AE25" s="168"/>
      <c r="AF25" s="134"/>
      <c r="AG25" s="134"/>
      <c r="AH25" s="134"/>
      <c r="AI25" s="134"/>
      <c r="AJ25" s="132"/>
      <c r="AK25" s="134">
        <f>AJ25-AL25-AM25</f>
        <v>0</v>
      </c>
      <c r="AL25" s="134"/>
      <c r="AM25" s="171"/>
      <c r="AN25" s="133"/>
      <c r="AO25" s="134"/>
      <c r="AP25" s="134"/>
      <c r="AQ25" s="134"/>
      <c r="AR25" s="134"/>
      <c r="AS25" s="134"/>
      <c r="AT25" s="172"/>
      <c r="AU25" s="168"/>
      <c r="AV25" s="134"/>
      <c r="AW25" s="134"/>
      <c r="AX25" s="134"/>
      <c r="AY25" s="134"/>
      <c r="AZ25" s="132"/>
      <c r="BA25" s="183">
        <f>AZ25-BB25-BC25</f>
        <v>0</v>
      </c>
      <c r="BB25" s="134"/>
      <c r="BC25" s="171"/>
      <c r="BD25" s="168">
        <f t="shared" si="96"/>
        <v>0</v>
      </c>
      <c r="BE25" s="134">
        <f t="shared" si="96"/>
        <v>0</v>
      </c>
      <c r="BF25" s="134">
        <f t="shared" si="41"/>
        <v>0</v>
      </c>
      <c r="BG25" s="134">
        <f t="shared" si="42"/>
        <v>0</v>
      </c>
      <c r="BH25" s="134">
        <f t="shared" si="43"/>
        <v>0</v>
      </c>
      <c r="BI25" s="169">
        <f t="shared" si="17"/>
        <v>0</v>
      </c>
      <c r="BJ25" s="134">
        <f t="shared" si="97"/>
        <v>0</v>
      </c>
      <c r="BK25" s="134">
        <f t="shared" si="97"/>
        <v>0</v>
      </c>
      <c r="BL25" s="171">
        <f t="shared" si="97"/>
        <v>0</v>
      </c>
      <c r="BM25" s="168"/>
      <c r="BN25" s="134"/>
      <c r="BO25" s="134"/>
      <c r="BP25" s="134"/>
      <c r="BQ25" s="134"/>
      <c r="BR25" s="132">
        <f t="shared" si="19"/>
        <v>0</v>
      </c>
      <c r="BS25" s="134">
        <f>BR25-BT25-BU25</f>
        <v>0</v>
      </c>
      <c r="BT25" s="134"/>
      <c r="BU25" s="171"/>
      <c r="BV25" s="168"/>
      <c r="BW25" s="134"/>
      <c r="BX25" s="134"/>
      <c r="BY25" s="134"/>
      <c r="BZ25" s="134"/>
      <c r="CA25" s="132">
        <f t="shared" si="20"/>
        <v>0</v>
      </c>
      <c r="CB25" s="134">
        <f>CA25-CC25-CD25</f>
        <v>0</v>
      </c>
      <c r="CC25" s="134"/>
      <c r="CD25" s="171"/>
      <c r="CE25" s="168"/>
      <c r="CF25" s="134"/>
      <c r="CG25" s="134"/>
      <c r="CH25" s="134"/>
      <c r="CI25" s="134"/>
      <c r="CJ25" s="132">
        <f t="shared" si="21"/>
        <v>0</v>
      </c>
      <c r="CK25" s="134">
        <f>CJ25-CL25-CM25</f>
        <v>0</v>
      </c>
      <c r="CL25" s="134"/>
      <c r="CM25" s="171"/>
      <c r="CN25" s="168"/>
      <c r="CO25" s="134"/>
      <c r="CP25" s="134"/>
      <c r="CQ25" s="134"/>
      <c r="CR25" s="134"/>
      <c r="CS25" s="132">
        <f t="shared" si="22"/>
        <v>0</v>
      </c>
      <c r="CT25" s="134">
        <f>CS25-CU25-CV25</f>
        <v>0</v>
      </c>
      <c r="CU25" s="134"/>
      <c r="CV25" s="171"/>
      <c r="CW25" s="4"/>
      <c r="CX25" s="4"/>
      <c r="CY25" s="4"/>
      <c r="CZ25" s="4"/>
      <c r="DA25" s="4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6"/>
      <c r="DM25" s="26"/>
      <c r="DN25" s="26"/>
      <c r="DO25" s="26"/>
      <c r="DP25" s="26"/>
      <c r="DQ25" s="26"/>
      <c r="DR25" s="26"/>
      <c r="DS25" s="26"/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  <c r="EF25" s="26"/>
      <c r="EG25" s="26"/>
      <c r="EH25" s="26"/>
      <c r="EI25" s="26"/>
      <c r="EJ25" s="26"/>
      <c r="EK25" s="26"/>
      <c r="EL25" s="26"/>
      <c r="EM25" s="26"/>
      <c r="EN25" s="26"/>
      <c r="EO25" s="26"/>
      <c r="EP25" s="26"/>
    </row>
    <row r="26" spans="1:146" s="1" customFormat="1" x14ac:dyDescent="0.2">
      <c r="A26" s="73"/>
      <c r="B26" s="74" t="s">
        <v>71</v>
      </c>
      <c r="C26" s="75" t="s">
        <v>107</v>
      </c>
      <c r="D26" s="168">
        <f t="shared" si="28"/>
        <v>800000</v>
      </c>
      <c r="E26" s="169">
        <f t="shared" ref="E26:E32" si="99">+N26+W26+AF26+AV26+BE26+CO26</f>
        <v>0</v>
      </c>
      <c r="F26" s="169">
        <f t="shared" ref="F26:F32" si="100">+O26+X26+AG26+AW26+BF26+CP26</f>
        <v>7541</v>
      </c>
      <c r="G26" s="169">
        <f t="shared" ref="G26:H32" si="101">+P26+Y26+AH26+AX26+BG26+CQ26</f>
        <v>-7048</v>
      </c>
      <c r="H26" s="169">
        <f t="shared" si="101"/>
        <v>0</v>
      </c>
      <c r="I26" s="169">
        <f t="shared" si="98"/>
        <v>800493</v>
      </c>
      <c r="J26" s="169">
        <f t="shared" si="98"/>
        <v>493</v>
      </c>
      <c r="K26" s="169">
        <f t="shared" si="25"/>
        <v>800000</v>
      </c>
      <c r="L26" s="170">
        <f t="shared" si="14"/>
        <v>0</v>
      </c>
      <c r="M26" s="249">
        <v>800000</v>
      </c>
      <c r="N26" s="169"/>
      <c r="O26" s="169">
        <v>7541</v>
      </c>
      <c r="P26" s="169">
        <v>-7541</v>
      </c>
      <c r="Q26" s="169"/>
      <c r="R26" s="169">
        <f t="shared" si="15"/>
        <v>800000</v>
      </c>
      <c r="S26" s="169">
        <f t="shared" si="26"/>
        <v>0</v>
      </c>
      <c r="T26" s="249">
        <v>800000</v>
      </c>
      <c r="U26" s="171"/>
      <c r="V26" s="168"/>
      <c r="W26" s="134"/>
      <c r="X26" s="134"/>
      <c r="Y26" s="134"/>
      <c r="Z26" s="134"/>
      <c r="AA26" s="132"/>
      <c r="AB26" s="134">
        <f t="shared" si="56"/>
        <v>0</v>
      </c>
      <c r="AC26" s="134"/>
      <c r="AD26" s="171"/>
      <c r="AE26" s="168"/>
      <c r="AF26" s="134"/>
      <c r="AG26" s="134"/>
      <c r="AH26" s="134"/>
      <c r="AI26" s="134"/>
      <c r="AJ26" s="132"/>
      <c r="AK26" s="134">
        <f>AJ26-AL26-AM26</f>
        <v>0</v>
      </c>
      <c r="AL26" s="134">
        <v>0</v>
      </c>
      <c r="AM26" s="171"/>
      <c r="AN26" s="133"/>
      <c r="AO26" s="134"/>
      <c r="AP26" s="134"/>
      <c r="AQ26" s="134"/>
      <c r="AR26" s="134"/>
      <c r="AS26" s="134"/>
      <c r="AT26" s="172"/>
      <c r="AU26" s="168"/>
      <c r="AV26" s="134"/>
      <c r="AW26" s="134"/>
      <c r="AX26" s="134"/>
      <c r="AY26" s="134"/>
      <c r="AZ26" s="132"/>
      <c r="BA26" s="134">
        <f>AZ26-BB26-BC26</f>
        <v>0</v>
      </c>
      <c r="BB26" s="134"/>
      <c r="BC26" s="171"/>
      <c r="BD26" s="168">
        <f t="shared" si="96"/>
        <v>0</v>
      </c>
      <c r="BE26" s="134">
        <f t="shared" si="96"/>
        <v>0</v>
      </c>
      <c r="BF26" s="134">
        <f t="shared" si="41"/>
        <v>0</v>
      </c>
      <c r="BG26" s="134">
        <f t="shared" si="42"/>
        <v>0</v>
      </c>
      <c r="BH26" s="134">
        <f t="shared" si="43"/>
        <v>0</v>
      </c>
      <c r="BI26" s="169">
        <f t="shared" si="17"/>
        <v>0</v>
      </c>
      <c r="BJ26" s="134">
        <f t="shared" si="97"/>
        <v>0</v>
      </c>
      <c r="BK26" s="134">
        <f t="shared" si="97"/>
        <v>0</v>
      </c>
      <c r="BL26" s="171">
        <f t="shared" si="97"/>
        <v>0</v>
      </c>
      <c r="BM26" s="168"/>
      <c r="BN26" s="134"/>
      <c r="BO26" s="134"/>
      <c r="BP26" s="134"/>
      <c r="BQ26" s="134"/>
      <c r="BR26" s="132">
        <f t="shared" si="19"/>
        <v>0</v>
      </c>
      <c r="BS26" s="134">
        <f>BR26-BT26-BU26</f>
        <v>0</v>
      </c>
      <c r="BT26" s="134"/>
      <c r="BU26" s="171"/>
      <c r="BV26" s="168"/>
      <c r="BW26" s="134"/>
      <c r="BX26" s="134"/>
      <c r="BY26" s="134"/>
      <c r="BZ26" s="134"/>
      <c r="CA26" s="132">
        <f t="shared" si="20"/>
        <v>0</v>
      </c>
      <c r="CB26" s="134">
        <f>CA26-CC26-CD26</f>
        <v>0</v>
      </c>
      <c r="CC26" s="134"/>
      <c r="CD26" s="171"/>
      <c r="CE26" s="168"/>
      <c r="CF26" s="134"/>
      <c r="CG26" s="134"/>
      <c r="CH26" s="134"/>
      <c r="CI26" s="134"/>
      <c r="CJ26" s="132">
        <f t="shared" si="21"/>
        <v>0</v>
      </c>
      <c r="CK26" s="134">
        <f>CJ26-CL26-CM26</f>
        <v>0</v>
      </c>
      <c r="CL26" s="134"/>
      <c r="CM26" s="171"/>
      <c r="CN26" s="168"/>
      <c r="CO26" s="134"/>
      <c r="CP26" s="134"/>
      <c r="CQ26" s="134">
        <v>493</v>
      </c>
      <c r="CR26" s="134"/>
      <c r="CS26" s="132">
        <f t="shared" si="22"/>
        <v>493</v>
      </c>
      <c r="CT26" s="134">
        <f>CS26-CU26-CV26</f>
        <v>493</v>
      </c>
      <c r="CU26" s="134"/>
      <c r="CV26" s="171"/>
      <c r="CW26" s="4"/>
      <c r="CX26" s="4"/>
      <c r="CY26" s="4"/>
      <c r="CZ26" s="4"/>
      <c r="DA26" s="4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/>
      <c r="DP26" s="26"/>
      <c r="DQ26" s="26"/>
      <c r="DR26" s="26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</row>
    <row r="27" spans="1:146" s="92" customFormat="1" x14ac:dyDescent="0.2">
      <c r="A27" s="77" t="s">
        <v>64</v>
      </c>
      <c r="B27" s="76" t="s">
        <v>18</v>
      </c>
      <c r="C27" s="78"/>
      <c r="D27" s="173">
        <f t="shared" si="28"/>
        <v>1737200</v>
      </c>
      <c r="E27" s="132">
        <f t="shared" si="99"/>
        <v>0</v>
      </c>
      <c r="F27" s="132">
        <f t="shared" si="100"/>
        <v>0</v>
      </c>
      <c r="G27" s="132">
        <f t="shared" si="101"/>
        <v>-1175465</v>
      </c>
      <c r="H27" s="132">
        <f t="shared" si="101"/>
        <v>0</v>
      </c>
      <c r="I27" s="132">
        <f t="shared" si="98"/>
        <v>561735</v>
      </c>
      <c r="J27" s="132">
        <f t="shared" si="98"/>
        <v>0</v>
      </c>
      <c r="K27" s="132">
        <f t="shared" si="25"/>
        <v>561735</v>
      </c>
      <c r="L27" s="166">
        <f t="shared" si="14"/>
        <v>0</v>
      </c>
      <c r="M27" s="251">
        <v>1737200</v>
      </c>
      <c r="N27" s="132"/>
      <c r="O27" s="132"/>
      <c r="P27" s="132">
        <v>-1175465</v>
      </c>
      <c r="Q27" s="132"/>
      <c r="R27" s="132">
        <f t="shared" si="15"/>
        <v>561735</v>
      </c>
      <c r="S27" s="132">
        <f t="shared" si="26"/>
        <v>0</v>
      </c>
      <c r="T27" s="251">
        <v>561735</v>
      </c>
      <c r="U27" s="174"/>
      <c r="V27" s="173"/>
      <c r="W27" s="136"/>
      <c r="X27" s="136"/>
      <c r="Y27" s="136"/>
      <c r="Z27" s="136"/>
      <c r="AA27" s="138">
        <f>+W27+V27+X27+Y27+Z27</f>
        <v>0</v>
      </c>
      <c r="AB27" s="136">
        <f t="shared" si="56"/>
        <v>0</v>
      </c>
      <c r="AC27" s="136"/>
      <c r="AD27" s="174"/>
      <c r="AE27" s="173"/>
      <c r="AF27" s="136"/>
      <c r="AG27" s="136"/>
      <c r="AH27" s="136"/>
      <c r="AI27" s="136"/>
      <c r="AJ27" s="132">
        <f t="shared" si="27"/>
        <v>0</v>
      </c>
      <c r="AK27" s="136">
        <f>AJ27-AL27-AM27</f>
        <v>0</v>
      </c>
      <c r="AL27" s="134"/>
      <c r="AM27" s="174"/>
      <c r="AN27" s="135"/>
      <c r="AO27" s="136"/>
      <c r="AP27" s="136"/>
      <c r="AQ27" s="136"/>
      <c r="AR27" s="136"/>
      <c r="AS27" s="136"/>
      <c r="AT27" s="175"/>
      <c r="AU27" s="173"/>
      <c r="AV27" s="136"/>
      <c r="AW27" s="136"/>
      <c r="AX27" s="136"/>
      <c r="AY27" s="136"/>
      <c r="AZ27" s="132">
        <f t="shared" si="39"/>
        <v>0</v>
      </c>
      <c r="BA27" s="136">
        <f t="shared" ref="BA27" si="102">AZ27-BB27-BC27</f>
        <v>0</v>
      </c>
      <c r="BB27" s="136"/>
      <c r="BC27" s="174"/>
      <c r="BD27" s="173">
        <f t="shared" si="96"/>
        <v>0</v>
      </c>
      <c r="BE27" s="136">
        <f t="shared" si="96"/>
        <v>0</v>
      </c>
      <c r="BF27" s="134">
        <f t="shared" si="41"/>
        <v>0</v>
      </c>
      <c r="BG27" s="134">
        <f t="shared" si="42"/>
        <v>0</v>
      </c>
      <c r="BH27" s="134">
        <f t="shared" si="43"/>
        <v>0</v>
      </c>
      <c r="BI27" s="169">
        <f t="shared" si="17"/>
        <v>0</v>
      </c>
      <c r="BJ27" s="136">
        <f t="shared" si="97"/>
        <v>0</v>
      </c>
      <c r="BK27" s="136">
        <f t="shared" si="97"/>
        <v>0</v>
      </c>
      <c r="BL27" s="174">
        <f t="shared" si="97"/>
        <v>0</v>
      </c>
      <c r="BM27" s="173"/>
      <c r="BN27" s="136"/>
      <c r="BO27" s="136"/>
      <c r="BP27" s="136"/>
      <c r="BQ27" s="136"/>
      <c r="BR27" s="132">
        <f t="shared" si="19"/>
        <v>0</v>
      </c>
      <c r="BS27" s="136">
        <f>BR27-BT27-BU27</f>
        <v>0</v>
      </c>
      <c r="BT27" s="136"/>
      <c r="BU27" s="174"/>
      <c r="BV27" s="173"/>
      <c r="BW27" s="136"/>
      <c r="BX27" s="136"/>
      <c r="BY27" s="136"/>
      <c r="BZ27" s="136"/>
      <c r="CA27" s="132">
        <f t="shared" si="20"/>
        <v>0</v>
      </c>
      <c r="CB27" s="136">
        <f>CA27-CC27-CD27</f>
        <v>0</v>
      </c>
      <c r="CC27" s="136"/>
      <c r="CD27" s="174"/>
      <c r="CE27" s="173"/>
      <c r="CF27" s="136"/>
      <c r="CG27" s="136"/>
      <c r="CH27" s="136"/>
      <c r="CI27" s="136"/>
      <c r="CJ27" s="132">
        <f t="shared" si="21"/>
        <v>0</v>
      </c>
      <c r="CK27" s="136">
        <f>CJ27-CL27-CM27</f>
        <v>0</v>
      </c>
      <c r="CL27" s="136"/>
      <c r="CM27" s="174"/>
      <c r="CN27" s="173"/>
      <c r="CO27" s="136"/>
      <c r="CP27" s="136"/>
      <c r="CQ27" s="136"/>
      <c r="CR27" s="136"/>
      <c r="CS27" s="132">
        <f t="shared" si="22"/>
        <v>0</v>
      </c>
      <c r="CT27" s="136">
        <f>CS27-CU27-CV27</f>
        <v>0</v>
      </c>
      <c r="CU27" s="136"/>
      <c r="CV27" s="174"/>
      <c r="CW27" s="233"/>
      <c r="CX27" s="233"/>
      <c r="CY27" s="233"/>
      <c r="CZ27" s="233"/>
      <c r="DA27" s="233"/>
      <c r="DB27" s="27"/>
      <c r="DC27" s="27"/>
      <c r="DD27" s="27"/>
      <c r="DE27" s="27"/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27"/>
      <c r="DQ27" s="27"/>
      <c r="DR27" s="27"/>
      <c r="DS27" s="27"/>
      <c r="DT27" s="27"/>
      <c r="DU27" s="27"/>
      <c r="DV27" s="27"/>
      <c r="DW27" s="27"/>
      <c r="DX27" s="27"/>
      <c r="DY27" s="27"/>
      <c r="DZ27" s="27"/>
      <c r="EA27" s="27"/>
      <c r="EB27" s="27"/>
      <c r="EC27" s="27"/>
      <c r="ED27" s="27"/>
      <c r="EE27" s="27"/>
      <c r="EF27" s="27"/>
      <c r="EG27" s="27"/>
      <c r="EH27" s="27"/>
      <c r="EI27" s="27"/>
      <c r="EJ27" s="27"/>
      <c r="EK27" s="27"/>
      <c r="EL27" s="27"/>
      <c r="EM27" s="27"/>
      <c r="EN27" s="27"/>
      <c r="EO27" s="27"/>
      <c r="EP27" s="27"/>
    </row>
    <row r="28" spans="1:146" s="92" customFormat="1" x14ac:dyDescent="0.2">
      <c r="A28" s="77" t="s">
        <v>65</v>
      </c>
      <c r="B28" s="76" t="s">
        <v>20</v>
      </c>
      <c r="C28" s="78"/>
      <c r="D28" s="173">
        <f t="shared" si="28"/>
        <v>154304</v>
      </c>
      <c r="E28" s="132">
        <f t="shared" si="99"/>
        <v>0</v>
      </c>
      <c r="F28" s="132">
        <f t="shared" si="100"/>
        <v>-98591</v>
      </c>
      <c r="G28" s="132">
        <f t="shared" si="101"/>
        <v>6</v>
      </c>
      <c r="H28" s="132">
        <f t="shared" si="101"/>
        <v>0</v>
      </c>
      <c r="I28" s="132">
        <f t="shared" si="98"/>
        <v>55719</v>
      </c>
      <c r="J28" s="132">
        <f t="shared" si="98"/>
        <v>2217</v>
      </c>
      <c r="K28" s="132">
        <f t="shared" si="25"/>
        <v>53502</v>
      </c>
      <c r="L28" s="166">
        <f t="shared" si="14"/>
        <v>0</v>
      </c>
      <c r="M28" s="173">
        <f>+M30+M29</f>
        <v>154304</v>
      </c>
      <c r="N28" s="132">
        <f t="shared" ref="N28:U28" si="103">SUM(N29:N30)</f>
        <v>0</v>
      </c>
      <c r="O28" s="132">
        <f t="shared" si="103"/>
        <v>-100929</v>
      </c>
      <c r="P28" s="132">
        <f t="shared" si="103"/>
        <v>0</v>
      </c>
      <c r="Q28" s="132">
        <f t="shared" ref="Q28" si="104">SUM(Q29:Q30)</f>
        <v>0</v>
      </c>
      <c r="R28" s="132">
        <f t="shared" si="15"/>
        <v>53375</v>
      </c>
      <c r="S28" s="132">
        <f t="shared" si="26"/>
        <v>0</v>
      </c>
      <c r="T28" s="136">
        <f t="shared" si="103"/>
        <v>53375</v>
      </c>
      <c r="U28" s="174">
        <f t="shared" si="103"/>
        <v>0</v>
      </c>
      <c r="V28" s="173">
        <f t="shared" ref="V28:AC28" si="105">SUM(V29:V30)</f>
        <v>0</v>
      </c>
      <c r="W28" s="136">
        <f t="shared" si="105"/>
        <v>0</v>
      </c>
      <c r="X28" s="136">
        <f t="shared" si="105"/>
        <v>0</v>
      </c>
      <c r="Y28" s="136">
        <f t="shared" si="105"/>
        <v>0</v>
      </c>
      <c r="Z28" s="136">
        <f t="shared" ref="Z28" si="106">SUM(Z29:Z30)</f>
        <v>0</v>
      </c>
      <c r="AA28" s="132">
        <f>+W28+V28+X28+Y28+Z28</f>
        <v>0</v>
      </c>
      <c r="AB28" s="136">
        <f t="shared" si="56"/>
        <v>0</v>
      </c>
      <c r="AC28" s="136">
        <f t="shared" si="105"/>
        <v>0</v>
      </c>
      <c r="AD28" s="174">
        <f>SUM(AD29:AD30)</f>
        <v>0</v>
      </c>
      <c r="AE28" s="173">
        <f t="shared" ref="AE28:AL28" si="107">SUM(AE29:AE30)</f>
        <v>0</v>
      </c>
      <c r="AF28" s="136">
        <f t="shared" si="107"/>
        <v>0</v>
      </c>
      <c r="AG28" s="136">
        <f t="shared" si="107"/>
        <v>127</v>
      </c>
      <c r="AH28" s="136">
        <f t="shared" si="107"/>
        <v>0</v>
      </c>
      <c r="AI28" s="136">
        <f t="shared" ref="AI28" si="108">SUM(AI29:AI30)</f>
        <v>0</v>
      </c>
      <c r="AJ28" s="132">
        <f t="shared" si="27"/>
        <v>127</v>
      </c>
      <c r="AK28" s="136">
        <f>SUM(AK29:AK30)</f>
        <v>0</v>
      </c>
      <c r="AL28" s="136">
        <f t="shared" si="107"/>
        <v>127</v>
      </c>
      <c r="AM28" s="174">
        <f>SUM(AM29:AM30)</f>
        <v>0</v>
      </c>
      <c r="AN28" s="135"/>
      <c r="AO28" s="136"/>
      <c r="AP28" s="136"/>
      <c r="AQ28" s="136"/>
      <c r="AR28" s="136"/>
      <c r="AS28" s="136"/>
      <c r="AT28" s="175"/>
      <c r="AU28" s="173">
        <f t="shared" ref="AU28:BB28" si="109">SUM(AU29:AU30)</f>
        <v>0</v>
      </c>
      <c r="AV28" s="136">
        <f t="shared" si="109"/>
        <v>0</v>
      </c>
      <c r="AW28" s="136">
        <f t="shared" si="109"/>
        <v>2211</v>
      </c>
      <c r="AX28" s="136">
        <f t="shared" si="109"/>
        <v>6</v>
      </c>
      <c r="AY28" s="136">
        <f t="shared" ref="AY28" si="110">SUM(AY29:AY30)</f>
        <v>0</v>
      </c>
      <c r="AZ28" s="132">
        <f t="shared" si="39"/>
        <v>2217</v>
      </c>
      <c r="BA28" s="136">
        <f>SUM(BA29:BA30)</f>
        <v>2217</v>
      </c>
      <c r="BB28" s="136">
        <f t="shared" si="109"/>
        <v>0</v>
      </c>
      <c r="BC28" s="174">
        <f>SUM(BC29:BC30)</f>
        <v>0</v>
      </c>
      <c r="BD28" s="173">
        <f t="shared" ref="BD28:BT28" si="111">SUM(BD29:BD30)</f>
        <v>0</v>
      </c>
      <c r="BE28" s="136">
        <f t="shared" si="111"/>
        <v>0</v>
      </c>
      <c r="BF28" s="134">
        <f t="shared" si="41"/>
        <v>0</v>
      </c>
      <c r="BG28" s="134">
        <f t="shared" si="42"/>
        <v>0</v>
      </c>
      <c r="BH28" s="134">
        <f t="shared" si="43"/>
        <v>0</v>
      </c>
      <c r="BI28" s="169">
        <f t="shared" si="17"/>
        <v>0</v>
      </c>
      <c r="BJ28" s="136">
        <f>SUM(BJ29:BJ30)</f>
        <v>0</v>
      </c>
      <c r="BK28" s="136">
        <f>SUM(BK29:BK30)</f>
        <v>0</v>
      </c>
      <c r="BL28" s="174">
        <f t="shared" si="111"/>
        <v>0</v>
      </c>
      <c r="BM28" s="173">
        <f t="shared" si="111"/>
        <v>0</v>
      </c>
      <c r="BN28" s="136">
        <f t="shared" si="111"/>
        <v>0</v>
      </c>
      <c r="BO28" s="136">
        <f t="shared" si="111"/>
        <v>0</v>
      </c>
      <c r="BP28" s="136">
        <f t="shared" si="111"/>
        <v>0</v>
      </c>
      <c r="BQ28" s="136">
        <f t="shared" ref="BQ28" si="112">SUM(BQ29:BQ30)</f>
        <v>0</v>
      </c>
      <c r="BR28" s="132">
        <f t="shared" si="19"/>
        <v>0</v>
      </c>
      <c r="BS28" s="136">
        <f>SUM(BS29:BS30)</f>
        <v>0</v>
      </c>
      <c r="BT28" s="136">
        <f t="shared" si="111"/>
        <v>0</v>
      </c>
      <c r="BU28" s="174">
        <f>SUM(BU29:BU30)</f>
        <v>0</v>
      </c>
      <c r="BV28" s="173">
        <f t="shared" ref="BV28:CC28" si="113">SUM(BV29:BV30)</f>
        <v>0</v>
      </c>
      <c r="BW28" s="136">
        <f t="shared" si="113"/>
        <v>0</v>
      </c>
      <c r="BX28" s="136">
        <f t="shared" si="113"/>
        <v>0</v>
      </c>
      <c r="BY28" s="136">
        <f t="shared" si="113"/>
        <v>0</v>
      </c>
      <c r="BZ28" s="136">
        <f t="shared" ref="BZ28" si="114">SUM(BZ29:BZ30)</f>
        <v>0</v>
      </c>
      <c r="CA28" s="132">
        <f t="shared" si="20"/>
        <v>0</v>
      </c>
      <c r="CB28" s="136">
        <f>SUM(CB29:CB30)</f>
        <v>0</v>
      </c>
      <c r="CC28" s="136">
        <f t="shared" si="113"/>
        <v>0</v>
      </c>
      <c r="CD28" s="174">
        <f>SUM(CD29:CD30)</f>
        <v>0</v>
      </c>
      <c r="CE28" s="173">
        <f t="shared" ref="CE28:CL28" si="115">SUM(CE29:CE30)</f>
        <v>0</v>
      </c>
      <c r="CF28" s="136">
        <f t="shared" si="115"/>
        <v>0</v>
      </c>
      <c r="CG28" s="136">
        <f t="shared" si="115"/>
        <v>0</v>
      </c>
      <c r="CH28" s="136">
        <f t="shared" si="115"/>
        <v>0</v>
      </c>
      <c r="CI28" s="136">
        <f t="shared" ref="CI28" si="116">SUM(CI29:CI30)</f>
        <v>0</v>
      </c>
      <c r="CJ28" s="132">
        <f t="shared" si="21"/>
        <v>0</v>
      </c>
      <c r="CK28" s="136">
        <f>SUM(CK29:CK30)</f>
        <v>0</v>
      </c>
      <c r="CL28" s="136">
        <f t="shared" si="115"/>
        <v>0</v>
      </c>
      <c r="CM28" s="174">
        <f t="shared" ref="CM28:CR28" si="117">SUM(CM29:CM30)</f>
        <v>0</v>
      </c>
      <c r="CN28" s="173">
        <f t="shared" si="117"/>
        <v>0</v>
      </c>
      <c r="CO28" s="136">
        <f t="shared" si="117"/>
        <v>0</v>
      </c>
      <c r="CP28" s="136">
        <f t="shared" si="117"/>
        <v>0</v>
      </c>
      <c r="CQ28" s="136">
        <f t="shared" si="117"/>
        <v>0</v>
      </c>
      <c r="CR28" s="136">
        <f t="shared" si="117"/>
        <v>0</v>
      </c>
      <c r="CS28" s="132">
        <f t="shared" si="22"/>
        <v>0</v>
      </c>
      <c r="CT28" s="136">
        <f>SUM(CT29:CT30)</f>
        <v>0</v>
      </c>
      <c r="CU28" s="136">
        <f>SUM(CU29:CU30)</f>
        <v>0</v>
      </c>
      <c r="CV28" s="174"/>
      <c r="CW28" s="233"/>
      <c r="CX28" s="233"/>
      <c r="CY28" s="233"/>
      <c r="CZ28" s="233"/>
      <c r="DA28" s="233"/>
      <c r="DB28" s="27"/>
      <c r="DC28" s="27"/>
      <c r="DD28" s="27"/>
      <c r="DE28" s="27"/>
      <c r="DF28" s="27"/>
      <c r="DG28" s="27"/>
      <c r="DH28" s="27"/>
      <c r="DI28" s="27"/>
      <c r="DJ28" s="27"/>
      <c r="DK28" s="27"/>
      <c r="DL28" s="27"/>
      <c r="DM28" s="27"/>
      <c r="DN28" s="27"/>
      <c r="DO28" s="27"/>
      <c r="DP28" s="27"/>
      <c r="DQ28" s="27"/>
      <c r="DR28" s="27"/>
      <c r="DS28" s="27"/>
      <c r="DT28" s="27"/>
      <c r="DU28" s="27"/>
      <c r="DV28" s="27"/>
      <c r="DW28" s="27"/>
      <c r="DX28" s="27"/>
      <c r="DY28" s="27"/>
      <c r="DZ28" s="27"/>
      <c r="EA28" s="27"/>
      <c r="EB28" s="27"/>
      <c r="EC28" s="27"/>
      <c r="ED28" s="27"/>
      <c r="EE28" s="27"/>
      <c r="EF28" s="27"/>
      <c r="EG28" s="27"/>
      <c r="EH28" s="27"/>
      <c r="EI28" s="27"/>
      <c r="EJ28" s="27"/>
      <c r="EK28" s="27"/>
      <c r="EL28" s="27"/>
      <c r="EM28" s="27"/>
      <c r="EN28" s="27"/>
      <c r="EO28" s="27"/>
      <c r="EP28" s="27"/>
    </row>
    <row r="29" spans="1:146" s="1" customFormat="1" x14ac:dyDescent="0.2">
      <c r="A29" s="73"/>
      <c r="B29" s="74" t="s">
        <v>69</v>
      </c>
      <c r="C29" s="8" t="s">
        <v>110</v>
      </c>
      <c r="D29" s="168">
        <f t="shared" si="28"/>
        <v>17784</v>
      </c>
      <c r="E29" s="169">
        <f t="shared" si="99"/>
        <v>0</v>
      </c>
      <c r="F29" s="169">
        <f t="shared" si="100"/>
        <v>0</v>
      </c>
      <c r="G29" s="169">
        <f t="shared" si="101"/>
        <v>0</v>
      </c>
      <c r="H29" s="169">
        <f t="shared" si="101"/>
        <v>0</v>
      </c>
      <c r="I29" s="169">
        <f t="shared" si="98"/>
        <v>17784</v>
      </c>
      <c r="J29" s="169">
        <f t="shared" si="98"/>
        <v>0</v>
      </c>
      <c r="K29" s="169">
        <f t="shared" si="25"/>
        <v>17784</v>
      </c>
      <c r="L29" s="170">
        <f t="shared" si="14"/>
        <v>0</v>
      </c>
      <c r="M29" s="249">
        <v>17784</v>
      </c>
      <c r="N29" s="169"/>
      <c r="O29" s="169"/>
      <c r="P29" s="169"/>
      <c r="Q29" s="169"/>
      <c r="R29" s="169">
        <f t="shared" si="15"/>
        <v>17784</v>
      </c>
      <c r="S29" s="169">
        <f t="shared" si="26"/>
        <v>0</v>
      </c>
      <c r="T29" s="249">
        <v>17784</v>
      </c>
      <c r="U29" s="171"/>
      <c r="V29" s="168"/>
      <c r="W29" s="134"/>
      <c r="X29" s="134"/>
      <c r="Y29" s="134"/>
      <c r="Z29" s="134"/>
      <c r="AA29" s="132"/>
      <c r="AB29" s="134">
        <f t="shared" si="56"/>
        <v>0</v>
      </c>
      <c r="AC29" s="134"/>
      <c r="AD29" s="171"/>
      <c r="AE29" s="168"/>
      <c r="AF29" s="134"/>
      <c r="AG29" s="134"/>
      <c r="AH29" s="134"/>
      <c r="AI29" s="134"/>
      <c r="AJ29" s="132"/>
      <c r="AK29" s="134">
        <f>AJ29-AL29-AM29</f>
        <v>0</v>
      </c>
      <c r="AL29" s="134"/>
      <c r="AM29" s="171"/>
      <c r="AN29" s="133"/>
      <c r="AO29" s="134"/>
      <c r="AP29" s="134"/>
      <c r="AQ29" s="134"/>
      <c r="AR29" s="134"/>
      <c r="AS29" s="134"/>
      <c r="AT29" s="172"/>
      <c r="AU29" s="168"/>
      <c r="AV29" s="134"/>
      <c r="AW29" s="134"/>
      <c r="AX29" s="134"/>
      <c r="AY29" s="134"/>
      <c r="AZ29" s="132"/>
      <c r="BA29" s="134">
        <f>AZ29-BB29-BC29</f>
        <v>0</v>
      </c>
      <c r="BB29" s="134"/>
      <c r="BC29" s="171"/>
      <c r="BD29" s="168">
        <f>SUM(BV29,CE29,BM29)</f>
        <v>0</v>
      </c>
      <c r="BE29" s="134">
        <f>SUM(BW29,CF29,BN29)</f>
        <v>0</v>
      </c>
      <c r="BF29" s="134">
        <f t="shared" si="41"/>
        <v>0</v>
      </c>
      <c r="BG29" s="134">
        <f t="shared" si="42"/>
        <v>0</v>
      </c>
      <c r="BH29" s="134">
        <f t="shared" si="43"/>
        <v>0</v>
      </c>
      <c r="BI29" s="169">
        <f t="shared" si="17"/>
        <v>0</v>
      </c>
      <c r="BJ29" s="134">
        <f t="shared" ref="BJ29:BL30" si="118">SUM(CB29,CK29,BS29)</f>
        <v>0</v>
      </c>
      <c r="BK29" s="134">
        <f t="shared" si="118"/>
        <v>0</v>
      </c>
      <c r="BL29" s="171">
        <f t="shared" si="118"/>
        <v>0</v>
      </c>
      <c r="BM29" s="168"/>
      <c r="BN29" s="134"/>
      <c r="BO29" s="134"/>
      <c r="BP29" s="134"/>
      <c r="BQ29" s="134"/>
      <c r="BR29" s="132">
        <f t="shared" si="19"/>
        <v>0</v>
      </c>
      <c r="BS29" s="134">
        <f>BR29-BT29-BU29</f>
        <v>0</v>
      </c>
      <c r="BT29" s="134"/>
      <c r="BU29" s="171"/>
      <c r="BV29" s="168"/>
      <c r="BW29" s="134"/>
      <c r="BX29" s="134"/>
      <c r="BY29" s="134"/>
      <c r="BZ29" s="134"/>
      <c r="CA29" s="132">
        <f t="shared" si="20"/>
        <v>0</v>
      </c>
      <c r="CB29" s="134">
        <f>CA29-CC29-CD29</f>
        <v>0</v>
      </c>
      <c r="CC29" s="134"/>
      <c r="CD29" s="171"/>
      <c r="CE29" s="168"/>
      <c r="CF29" s="134"/>
      <c r="CG29" s="134"/>
      <c r="CH29" s="134"/>
      <c r="CI29" s="134"/>
      <c r="CJ29" s="132">
        <f t="shared" si="21"/>
        <v>0</v>
      </c>
      <c r="CK29" s="134">
        <f>CJ29-CL29-CM29</f>
        <v>0</v>
      </c>
      <c r="CL29" s="134"/>
      <c r="CM29" s="171"/>
      <c r="CN29" s="168"/>
      <c r="CO29" s="134"/>
      <c r="CP29" s="134"/>
      <c r="CQ29" s="134"/>
      <c r="CR29" s="134"/>
      <c r="CS29" s="132">
        <f t="shared" si="22"/>
        <v>0</v>
      </c>
      <c r="CT29" s="134">
        <f>CS29-CU29-CV29</f>
        <v>0</v>
      </c>
      <c r="CU29" s="134"/>
      <c r="CV29" s="171"/>
      <c r="CW29" s="4"/>
      <c r="CX29" s="4"/>
      <c r="CY29" s="4"/>
      <c r="CZ29" s="4"/>
      <c r="DA29" s="4"/>
      <c r="DB29" s="26"/>
      <c r="DC29" s="26"/>
      <c r="DD29" s="26"/>
      <c r="DE29" s="26"/>
      <c r="DF29" s="26"/>
      <c r="DG29" s="26"/>
      <c r="DH29" s="26"/>
      <c r="DI29" s="26"/>
      <c r="DJ29" s="26"/>
      <c r="DK29" s="26"/>
      <c r="DL29" s="26"/>
      <c r="DM29" s="26"/>
      <c r="DN29" s="26"/>
      <c r="DO29" s="26"/>
      <c r="DP29" s="26"/>
      <c r="DQ29" s="26"/>
      <c r="DR29" s="26"/>
      <c r="DS29" s="26"/>
      <c r="DT29" s="26"/>
      <c r="DU29" s="26"/>
      <c r="DV29" s="26"/>
      <c r="DW29" s="26"/>
      <c r="DX29" s="26"/>
      <c r="DY29" s="26"/>
      <c r="DZ29" s="26"/>
      <c r="EA29" s="26"/>
      <c r="EB29" s="26"/>
      <c r="EC29" s="26"/>
      <c r="ED29" s="26"/>
      <c r="EE29" s="26"/>
      <c r="EF29" s="26"/>
      <c r="EG29" s="26"/>
      <c r="EH29" s="26"/>
      <c r="EI29" s="26"/>
      <c r="EJ29" s="26"/>
      <c r="EK29" s="26"/>
      <c r="EL29" s="26"/>
      <c r="EM29" s="26"/>
      <c r="EN29" s="26"/>
      <c r="EO29" s="26"/>
      <c r="EP29" s="26"/>
    </row>
    <row r="30" spans="1:146" s="1" customFormat="1" x14ac:dyDescent="0.2">
      <c r="A30" s="73"/>
      <c r="B30" s="74" t="s">
        <v>70</v>
      </c>
      <c r="C30" s="75" t="s">
        <v>109</v>
      </c>
      <c r="D30" s="168">
        <f t="shared" si="28"/>
        <v>136520</v>
      </c>
      <c r="E30" s="169">
        <f t="shared" si="99"/>
        <v>0</v>
      </c>
      <c r="F30" s="169">
        <f t="shared" si="100"/>
        <v>-98591</v>
      </c>
      <c r="G30" s="169">
        <f t="shared" si="101"/>
        <v>6</v>
      </c>
      <c r="H30" s="169">
        <f t="shared" si="101"/>
        <v>0</v>
      </c>
      <c r="I30" s="169">
        <f t="shared" si="98"/>
        <v>37935</v>
      </c>
      <c r="J30" s="169">
        <f t="shared" si="98"/>
        <v>2217</v>
      </c>
      <c r="K30" s="169">
        <f t="shared" si="25"/>
        <v>35718</v>
      </c>
      <c r="L30" s="170">
        <f t="shared" si="14"/>
        <v>0</v>
      </c>
      <c r="M30" s="249">
        <v>136520</v>
      </c>
      <c r="N30" s="169"/>
      <c r="O30" s="169">
        <v>-100929</v>
      </c>
      <c r="P30" s="169"/>
      <c r="Q30" s="169"/>
      <c r="R30" s="169">
        <f t="shared" si="15"/>
        <v>35591</v>
      </c>
      <c r="S30" s="169">
        <f t="shared" si="26"/>
        <v>0</v>
      </c>
      <c r="T30" s="249">
        <v>35591</v>
      </c>
      <c r="U30" s="171"/>
      <c r="V30" s="168"/>
      <c r="W30" s="134"/>
      <c r="X30" s="134"/>
      <c r="Y30" s="134"/>
      <c r="Z30" s="134"/>
      <c r="AA30" s="132"/>
      <c r="AB30" s="134">
        <f t="shared" si="56"/>
        <v>0</v>
      </c>
      <c r="AC30" s="134"/>
      <c r="AD30" s="171"/>
      <c r="AE30" s="168"/>
      <c r="AF30" s="134"/>
      <c r="AG30" s="134">
        <v>127</v>
      </c>
      <c r="AH30" s="134"/>
      <c r="AI30" s="134"/>
      <c r="AJ30" s="169">
        <f t="shared" si="27"/>
        <v>127</v>
      </c>
      <c r="AK30" s="134">
        <f>AJ30-AL30-AM30</f>
        <v>0</v>
      </c>
      <c r="AL30" s="134">
        <v>127</v>
      </c>
      <c r="AM30" s="171"/>
      <c r="AN30" s="133"/>
      <c r="AO30" s="134"/>
      <c r="AP30" s="134"/>
      <c r="AQ30" s="134"/>
      <c r="AR30" s="134"/>
      <c r="AS30" s="134"/>
      <c r="AT30" s="172"/>
      <c r="AU30" s="168"/>
      <c r="AV30" s="134"/>
      <c r="AW30" s="134">
        <v>2211</v>
      </c>
      <c r="AX30" s="134">
        <v>6</v>
      </c>
      <c r="AY30" s="134"/>
      <c r="AZ30" s="169">
        <f t="shared" si="39"/>
        <v>2217</v>
      </c>
      <c r="BA30" s="134">
        <f>AZ30-BB30-BC30</f>
        <v>2217</v>
      </c>
      <c r="BB30" s="134"/>
      <c r="BC30" s="171"/>
      <c r="BD30" s="168">
        <f>SUM(BV30,CE30,BM30)</f>
        <v>0</v>
      </c>
      <c r="BE30" s="134">
        <f>SUM(BW30,CF30,BN30)</f>
        <v>0</v>
      </c>
      <c r="BF30" s="134">
        <f t="shared" si="41"/>
        <v>0</v>
      </c>
      <c r="BG30" s="134">
        <f t="shared" si="42"/>
        <v>0</v>
      </c>
      <c r="BH30" s="134">
        <f t="shared" si="43"/>
        <v>0</v>
      </c>
      <c r="BI30" s="169">
        <f t="shared" si="17"/>
        <v>0</v>
      </c>
      <c r="BJ30" s="134">
        <f t="shared" si="118"/>
        <v>0</v>
      </c>
      <c r="BK30" s="134">
        <f t="shared" si="118"/>
        <v>0</v>
      </c>
      <c r="BL30" s="171">
        <f t="shared" si="118"/>
        <v>0</v>
      </c>
      <c r="BM30" s="168"/>
      <c r="BN30" s="134"/>
      <c r="BO30" s="134"/>
      <c r="BP30" s="134"/>
      <c r="BQ30" s="134"/>
      <c r="BR30" s="132">
        <f t="shared" si="19"/>
        <v>0</v>
      </c>
      <c r="BS30" s="134">
        <f>BR30-BT30-BU30</f>
        <v>0</v>
      </c>
      <c r="BT30" s="134"/>
      <c r="BU30" s="171"/>
      <c r="BV30" s="168"/>
      <c r="BW30" s="134"/>
      <c r="BX30" s="134"/>
      <c r="BY30" s="134"/>
      <c r="BZ30" s="134"/>
      <c r="CA30" s="132">
        <f t="shared" si="20"/>
        <v>0</v>
      </c>
      <c r="CB30" s="134">
        <f>CA30-CC30-CD30</f>
        <v>0</v>
      </c>
      <c r="CC30" s="134"/>
      <c r="CD30" s="171"/>
      <c r="CE30" s="168"/>
      <c r="CF30" s="134"/>
      <c r="CG30" s="134"/>
      <c r="CH30" s="134"/>
      <c r="CI30" s="134"/>
      <c r="CJ30" s="132">
        <f t="shared" si="21"/>
        <v>0</v>
      </c>
      <c r="CK30" s="134">
        <f>CJ30-CL30-CM30</f>
        <v>0</v>
      </c>
      <c r="CL30" s="134"/>
      <c r="CM30" s="171"/>
      <c r="CN30" s="168"/>
      <c r="CO30" s="134"/>
      <c r="CP30" s="134"/>
      <c r="CQ30" s="134"/>
      <c r="CR30" s="134"/>
      <c r="CS30" s="132">
        <f t="shared" si="22"/>
        <v>0</v>
      </c>
      <c r="CT30" s="134">
        <f>CS30-CU30-CV30</f>
        <v>0</v>
      </c>
      <c r="CU30" s="134"/>
      <c r="CV30" s="171"/>
      <c r="CW30" s="4"/>
      <c r="CX30" s="4"/>
      <c r="CY30" s="4"/>
      <c r="CZ30" s="4"/>
      <c r="DA30" s="4"/>
      <c r="DB30" s="26"/>
      <c r="DC30" s="26"/>
      <c r="DD30" s="26"/>
      <c r="DE30" s="26"/>
      <c r="DF30" s="26"/>
      <c r="DG30" s="26"/>
      <c r="DH30" s="26"/>
      <c r="DI30" s="26"/>
      <c r="DJ30" s="26"/>
      <c r="DK30" s="26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26"/>
      <c r="EP30" s="26"/>
    </row>
    <row r="31" spans="1:146" s="94" customFormat="1" ht="19.5" customHeight="1" x14ac:dyDescent="0.2">
      <c r="A31" s="125" t="s">
        <v>66</v>
      </c>
      <c r="B31" s="124" t="s">
        <v>78</v>
      </c>
      <c r="C31" s="126"/>
      <c r="D31" s="184">
        <f t="shared" si="28"/>
        <v>2691504</v>
      </c>
      <c r="E31" s="142">
        <f t="shared" si="99"/>
        <v>0</v>
      </c>
      <c r="F31" s="142">
        <f t="shared" si="100"/>
        <v>-91050</v>
      </c>
      <c r="G31" s="142">
        <f t="shared" si="101"/>
        <v>-1182507</v>
      </c>
      <c r="H31" s="142">
        <f t="shared" si="101"/>
        <v>0</v>
      </c>
      <c r="I31" s="142">
        <f t="shared" si="98"/>
        <v>1417947</v>
      </c>
      <c r="J31" s="142">
        <f t="shared" si="98"/>
        <v>2710</v>
      </c>
      <c r="K31" s="142">
        <f t="shared" si="25"/>
        <v>1415237</v>
      </c>
      <c r="L31" s="185">
        <f t="shared" si="14"/>
        <v>0</v>
      </c>
      <c r="M31" s="184">
        <f>+M28+M27+M23</f>
        <v>2691504</v>
      </c>
      <c r="N31" s="180">
        <f>+N23+N27+N28</f>
        <v>0</v>
      </c>
      <c r="O31" s="180">
        <f>+O23+O27+O28</f>
        <v>-93388</v>
      </c>
      <c r="P31" s="180">
        <f>+P23+P27+P28</f>
        <v>-1183006</v>
      </c>
      <c r="Q31" s="180">
        <f>+Q23+Q27+Q28</f>
        <v>0</v>
      </c>
      <c r="R31" s="132">
        <f>SUM(M31:Q31)</f>
        <v>1415110</v>
      </c>
      <c r="S31" s="180">
        <f t="shared" si="26"/>
        <v>0</v>
      </c>
      <c r="T31" s="180">
        <f>T23+T27+T28</f>
        <v>1415110</v>
      </c>
      <c r="U31" s="185">
        <f>U23+U27+U28</f>
        <v>0</v>
      </c>
      <c r="V31" s="184">
        <f t="shared" ref="V31:AC31" si="119">V23+V27+V28</f>
        <v>0</v>
      </c>
      <c r="W31" s="142">
        <f t="shared" si="119"/>
        <v>0</v>
      </c>
      <c r="X31" s="142">
        <f t="shared" si="119"/>
        <v>0</v>
      </c>
      <c r="Y31" s="142">
        <f t="shared" si="119"/>
        <v>0</v>
      </c>
      <c r="Z31" s="142">
        <f t="shared" ref="Z31" si="120">Z23+Z27+Z28</f>
        <v>0</v>
      </c>
      <c r="AA31" s="142">
        <f>+W31+V31+X31+Y31+Z31</f>
        <v>0</v>
      </c>
      <c r="AB31" s="142">
        <f t="shared" si="56"/>
        <v>0</v>
      </c>
      <c r="AC31" s="142">
        <f t="shared" si="119"/>
        <v>0</v>
      </c>
      <c r="AD31" s="185">
        <f>AD23+AD27+AD28</f>
        <v>0</v>
      </c>
      <c r="AE31" s="184">
        <f t="shared" ref="AE31:AL31" si="121">AE23+AE27+AE28</f>
        <v>0</v>
      </c>
      <c r="AF31" s="142">
        <f t="shared" si="121"/>
        <v>0</v>
      </c>
      <c r="AG31" s="142">
        <f t="shared" si="121"/>
        <v>127</v>
      </c>
      <c r="AH31" s="142">
        <f t="shared" si="121"/>
        <v>0</v>
      </c>
      <c r="AI31" s="142">
        <f t="shared" ref="AI31" si="122">AI23+AI27+AI28</f>
        <v>0</v>
      </c>
      <c r="AJ31" s="132">
        <f t="shared" si="27"/>
        <v>127</v>
      </c>
      <c r="AK31" s="142">
        <f>AK23+AK27+AK28</f>
        <v>0</v>
      </c>
      <c r="AL31" s="142">
        <f t="shared" si="121"/>
        <v>127</v>
      </c>
      <c r="AM31" s="185">
        <f>AM23+AM27+AM28</f>
        <v>0</v>
      </c>
      <c r="AN31" s="141"/>
      <c r="AO31" s="142"/>
      <c r="AP31" s="142"/>
      <c r="AQ31" s="142"/>
      <c r="AR31" s="142"/>
      <c r="AS31" s="142"/>
      <c r="AT31" s="186"/>
      <c r="AU31" s="184">
        <f t="shared" ref="AU31:BB31" si="123">AU23+AU27+AU28</f>
        <v>0</v>
      </c>
      <c r="AV31" s="142">
        <f t="shared" si="123"/>
        <v>0</v>
      </c>
      <c r="AW31" s="142">
        <f t="shared" si="123"/>
        <v>2211</v>
      </c>
      <c r="AX31" s="142">
        <f t="shared" si="123"/>
        <v>6</v>
      </c>
      <c r="AY31" s="142">
        <f t="shared" ref="AY31" si="124">AY23+AY27+AY28</f>
        <v>0</v>
      </c>
      <c r="AZ31" s="136">
        <f t="shared" si="39"/>
        <v>2217</v>
      </c>
      <c r="BA31" s="142">
        <f>BA23+BA27+BA28</f>
        <v>2217</v>
      </c>
      <c r="BB31" s="142">
        <f t="shared" si="123"/>
        <v>0</v>
      </c>
      <c r="BC31" s="185">
        <f>BC23+BC27+BC28</f>
        <v>0</v>
      </c>
      <c r="BD31" s="184">
        <f>BD23+BD27+BD28</f>
        <v>0</v>
      </c>
      <c r="BE31" s="142">
        <f t="shared" ref="BE31:BT31" si="125">BE23+BE27+BE28</f>
        <v>0</v>
      </c>
      <c r="BF31" s="142">
        <f t="shared" si="41"/>
        <v>0</v>
      </c>
      <c r="BG31" s="142">
        <f t="shared" si="42"/>
        <v>0</v>
      </c>
      <c r="BH31" s="142">
        <f t="shared" si="43"/>
        <v>0</v>
      </c>
      <c r="BI31" s="136">
        <f t="shared" si="17"/>
        <v>0</v>
      </c>
      <c r="BJ31" s="142">
        <f>BJ23+BJ27+BJ28</f>
        <v>0</v>
      </c>
      <c r="BK31" s="142">
        <f>BK23+BK27+BK28</f>
        <v>0</v>
      </c>
      <c r="BL31" s="185">
        <f t="shared" si="125"/>
        <v>0</v>
      </c>
      <c r="BM31" s="184">
        <f t="shared" si="125"/>
        <v>0</v>
      </c>
      <c r="BN31" s="142">
        <f t="shared" si="125"/>
        <v>0</v>
      </c>
      <c r="BO31" s="142">
        <f t="shared" si="125"/>
        <v>0</v>
      </c>
      <c r="BP31" s="142">
        <f t="shared" si="125"/>
        <v>0</v>
      </c>
      <c r="BQ31" s="142">
        <f t="shared" ref="BQ31" si="126">BQ23+BQ27+BQ28</f>
        <v>0</v>
      </c>
      <c r="BR31" s="132">
        <f t="shared" si="19"/>
        <v>0</v>
      </c>
      <c r="BS31" s="142">
        <f>BS23+BS27+BS28</f>
        <v>0</v>
      </c>
      <c r="BT31" s="142">
        <f t="shared" si="125"/>
        <v>0</v>
      </c>
      <c r="BU31" s="185">
        <f>BU23+BU27+BU28</f>
        <v>0</v>
      </c>
      <c r="BV31" s="184">
        <f t="shared" ref="BV31:CC31" si="127">BV23+BV27+BV28</f>
        <v>0</v>
      </c>
      <c r="BW31" s="142">
        <f t="shared" si="127"/>
        <v>0</v>
      </c>
      <c r="BX31" s="142">
        <f t="shared" si="127"/>
        <v>0</v>
      </c>
      <c r="BY31" s="142">
        <f t="shared" si="127"/>
        <v>0</v>
      </c>
      <c r="BZ31" s="142">
        <f t="shared" ref="BZ31" si="128">BZ23+BZ27+BZ28</f>
        <v>0</v>
      </c>
      <c r="CA31" s="132">
        <f t="shared" si="20"/>
        <v>0</v>
      </c>
      <c r="CB31" s="142">
        <f>CB23+CB27+CB28</f>
        <v>0</v>
      </c>
      <c r="CC31" s="142">
        <f t="shared" si="127"/>
        <v>0</v>
      </c>
      <c r="CD31" s="185">
        <f>CD23+CD27+CD28</f>
        <v>0</v>
      </c>
      <c r="CE31" s="184">
        <f t="shared" ref="CE31:CL31" si="129">CE23+CE27+CE28</f>
        <v>0</v>
      </c>
      <c r="CF31" s="142">
        <f t="shared" si="129"/>
        <v>0</v>
      </c>
      <c r="CG31" s="142">
        <f t="shared" si="129"/>
        <v>0</v>
      </c>
      <c r="CH31" s="142">
        <f t="shared" si="129"/>
        <v>0</v>
      </c>
      <c r="CI31" s="142">
        <f t="shared" ref="CI31" si="130">CI23+CI27+CI28</f>
        <v>0</v>
      </c>
      <c r="CJ31" s="132">
        <f t="shared" si="21"/>
        <v>0</v>
      </c>
      <c r="CK31" s="142">
        <f>CK23+CK27+CK28</f>
        <v>0</v>
      </c>
      <c r="CL31" s="142">
        <f t="shared" si="129"/>
        <v>0</v>
      </c>
      <c r="CM31" s="185">
        <f t="shared" ref="CM31:CR31" si="131">CM23+CM27+CM28</f>
        <v>0</v>
      </c>
      <c r="CN31" s="184">
        <f t="shared" si="131"/>
        <v>0</v>
      </c>
      <c r="CO31" s="142">
        <f t="shared" si="131"/>
        <v>0</v>
      </c>
      <c r="CP31" s="142">
        <f t="shared" si="131"/>
        <v>0</v>
      </c>
      <c r="CQ31" s="142">
        <f t="shared" si="131"/>
        <v>493</v>
      </c>
      <c r="CR31" s="142">
        <f t="shared" si="131"/>
        <v>0</v>
      </c>
      <c r="CS31" s="132">
        <f t="shared" si="22"/>
        <v>493</v>
      </c>
      <c r="CT31" s="142">
        <f>CT23+CT27+CT28</f>
        <v>493</v>
      </c>
      <c r="CU31" s="142">
        <f>CU23+CU27+CU28</f>
        <v>0</v>
      </c>
      <c r="CV31" s="185">
        <f>CV23+CV27+CV28</f>
        <v>0</v>
      </c>
      <c r="CW31" s="255"/>
      <c r="CX31" s="255"/>
      <c r="CY31" s="255"/>
      <c r="CZ31" s="255"/>
      <c r="DA31" s="255"/>
      <c r="DB31" s="256"/>
      <c r="DC31" s="256"/>
      <c r="DD31" s="256"/>
      <c r="DE31" s="256"/>
      <c r="DF31" s="256"/>
      <c r="DG31" s="256"/>
      <c r="DH31" s="256"/>
      <c r="DI31" s="256"/>
      <c r="DJ31" s="256"/>
      <c r="DK31" s="256"/>
      <c r="DL31" s="256"/>
      <c r="DM31" s="256"/>
      <c r="DN31" s="256"/>
      <c r="DO31" s="256"/>
      <c r="DP31" s="256"/>
      <c r="DQ31" s="256"/>
      <c r="DR31" s="256"/>
      <c r="DS31" s="256"/>
      <c r="DT31" s="256"/>
      <c r="DU31" s="256"/>
      <c r="DV31" s="256"/>
      <c r="DW31" s="256"/>
      <c r="DX31" s="256"/>
      <c r="DY31" s="256"/>
      <c r="DZ31" s="256"/>
      <c r="EA31" s="256"/>
      <c r="EB31" s="256"/>
      <c r="EC31" s="256"/>
      <c r="ED31" s="256"/>
      <c r="EE31" s="256"/>
      <c r="EF31" s="256"/>
      <c r="EG31" s="256"/>
      <c r="EH31" s="256"/>
      <c r="EI31" s="256"/>
      <c r="EJ31" s="256"/>
      <c r="EK31" s="256"/>
      <c r="EL31" s="256"/>
      <c r="EM31" s="256"/>
      <c r="EN31" s="256"/>
      <c r="EO31" s="256"/>
      <c r="EP31" s="256"/>
    </row>
    <row r="32" spans="1:146" s="95" customFormat="1" ht="21" customHeight="1" x14ac:dyDescent="0.2">
      <c r="A32" s="85" t="s">
        <v>32</v>
      </c>
      <c r="B32" s="122"/>
      <c r="C32" s="87"/>
      <c r="D32" s="187">
        <f>SUM(M32,V32,AE32,AN32,AU32,BM32,BV32,CE32)+CN32</f>
        <v>44997854</v>
      </c>
      <c r="E32" s="144">
        <f t="shared" si="99"/>
        <v>0</v>
      </c>
      <c r="F32" s="144">
        <f t="shared" si="100"/>
        <v>4055250</v>
      </c>
      <c r="G32" s="144">
        <f>+P32+Y32+AH32+AX32+BG32+CQ32</f>
        <v>-2057341</v>
      </c>
      <c r="H32" s="144">
        <f t="shared" si="101"/>
        <v>0</v>
      </c>
      <c r="I32" s="144">
        <f>+R32+AA32+AJ32+AZ32+BI32+CS32</f>
        <v>46995763</v>
      </c>
      <c r="J32" s="144">
        <f>+S32+AB32+AK32+BA32+BJ32+CT32</f>
        <v>35293060</v>
      </c>
      <c r="K32" s="144">
        <f>+T32+AC32+AL32+BB32+BK32+CU32</f>
        <v>11689703</v>
      </c>
      <c r="L32" s="188">
        <f t="shared" si="14"/>
        <v>13000</v>
      </c>
      <c r="M32" s="187">
        <f>+M31+M22</f>
        <v>38554586</v>
      </c>
      <c r="N32" s="144">
        <f>+N31+N22</f>
        <v>0</v>
      </c>
      <c r="O32" s="144">
        <f>+O31+O22</f>
        <v>3981906</v>
      </c>
      <c r="P32" s="144">
        <f>+P31+P22</f>
        <v>-1778958</v>
      </c>
      <c r="Q32" s="144">
        <f>+Q31+Q22</f>
        <v>0</v>
      </c>
      <c r="R32" s="144">
        <f>SUM(M32:Q32)</f>
        <v>40757534</v>
      </c>
      <c r="S32" s="144">
        <f>+R32-T32-U32</f>
        <v>32809241</v>
      </c>
      <c r="T32" s="144">
        <f>T22+T31</f>
        <v>7948293</v>
      </c>
      <c r="U32" s="188">
        <f>U22+U31</f>
        <v>0</v>
      </c>
      <c r="V32" s="187">
        <f t="shared" ref="V32:AC32" si="132">V22+V31</f>
        <v>974660</v>
      </c>
      <c r="W32" s="144">
        <f t="shared" si="132"/>
        <v>0</v>
      </c>
      <c r="X32" s="144">
        <f t="shared" si="132"/>
        <v>63468</v>
      </c>
      <c r="Y32" s="144">
        <f t="shared" si="132"/>
        <v>-265149</v>
      </c>
      <c r="Z32" s="144">
        <f t="shared" ref="Z32" si="133">Z22+Z31</f>
        <v>0</v>
      </c>
      <c r="AA32" s="144">
        <f>+W32+V32+X32+Y32+Z32</f>
        <v>772979</v>
      </c>
      <c r="AB32" s="144">
        <f t="shared" si="56"/>
        <v>759979</v>
      </c>
      <c r="AC32" s="144">
        <f t="shared" si="132"/>
        <v>0</v>
      </c>
      <c r="AD32" s="188">
        <f>AD22+AD31</f>
        <v>13000</v>
      </c>
      <c r="AE32" s="187">
        <f t="shared" ref="AE32:AL32" si="134">AE22+AE31</f>
        <v>4801575</v>
      </c>
      <c r="AF32" s="144">
        <f t="shared" si="134"/>
        <v>0</v>
      </c>
      <c r="AG32" s="144">
        <f t="shared" si="134"/>
        <v>7665</v>
      </c>
      <c r="AH32" s="144">
        <f t="shared" si="134"/>
        <v>-14619</v>
      </c>
      <c r="AI32" s="144">
        <f t="shared" ref="AI32" si="135">AI22+AI31</f>
        <v>0</v>
      </c>
      <c r="AJ32" s="144">
        <f>+AF32+AG32+AE32+AH32+AI32</f>
        <v>4794621</v>
      </c>
      <c r="AK32" s="144">
        <f>AK22+AK31</f>
        <v>1054631</v>
      </c>
      <c r="AL32" s="144">
        <f t="shared" si="134"/>
        <v>3739990</v>
      </c>
      <c r="AM32" s="188">
        <f>AM22+AM31</f>
        <v>0</v>
      </c>
      <c r="AN32" s="143"/>
      <c r="AO32" s="144"/>
      <c r="AP32" s="144"/>
      <c r="AQ32" s="144"/>
      <c r="AR32" s="144"/>
      <c r="AS32" s="144"/>
      <c r="AT32" s="189"/>
      <c r="AU32" s="187">
        <f t="shared" ref="AU32:BB32" si="136">AU22+AU31</f>
        <v>25000</v>
      </c>
      <c r="AV32" s="144">
        <f t="shared" si="136"/>
        <v>0</v>
      </c>
      <c r="AW32" s="144">
        <f t="shared" si="136"/>
        <v>2211</v>
      </c>
      <c r="AX32" s="144">
        <f t="shared" si="136"/>
        <v>6</v>
      </c>
      <c r="AY32" s="144">
        <f t="shared" ref="AY32" si="137">AY22+AY31</f>
        <v>0</v>
      </c>
      <c r="AZ32" s="144">
        <f>+AV32+AW32+AU32+AX32+AY32</f>
        <v>27217</v>
      </c>
      <c r="BA32" s="144">
        <f>BA22+BA31</f>
        <v>27217</v>
      </c>
      <c r="BB32" s="144">
        <f t="shared" si="136"/>
        <v>0</v>
      </c>
      <c r="BC32" s="188">
        <f>BC22+BC31</f>
        <v>0</v>
      </c>
      <c r="BD32" s="187">
        <f t="shared" ref="BD32:BT32" si="138">BD22+BD31</f>
        <v>362936</v>
      </c>
      <c r="BE32" s="144">
        <f t="shared" si="138"/>
        <v>0</v>
      </c>
      <c r="BF32" s="190">
        <f t="shared" si="41"/>
        <v>0</v>
      </c>
      <c r="BG32" s="190">
        <f t="shared" si="42"/>
        <v>886</v>
      </c>
      <c r="BH32" s="190">
        <f t="shared" si="43"/>
        <v>0</v>
      </c>
      <c r="BI32" s="144">
        <f>SUM(BD32:BH32)</f>
        <v>363822</v>
      </c>
      <c r="BJ32" s="144">
        <f>BJ22+BJ31</f>
        <v>362402</v>
      </c>
      <c r="BK32" s="144">
        <f>BK22+BK31</f>
        <v>1420</v>
      </c>
      <c r="BL32" s="188">
        <f t="shared" si="138"/>
        <v>0</v>
      </c>
      <c r="BM32" s="187">
        <f t="shared" si="138"/>
        <v>197256</v>
      </c>
      <c r="BN32" s="144">
        <f t="shared" si="138"/>
        <v>0</v>
      </c>
      <c r="BO32" s="144">
        <f t="shared" si="138"/>
        <v>0</v>
      </c>
      <c r="BP32" s="144">
        <f t="shared" si="138"/>
        <v>500</v>
      </c>
      <c r="BQ32" s="144">
        <f t="shared" ref="BQ32" si="139">BQ22+BQ31</f>
        <v>0</v>
      </c>
      <c r="BR32" s="187">
        <f>+BN32+BO32+BM32+BP32+BQ32</f>
        <v>197756</v>
      </c>
      <c r="BS32" s="144">
        <f>BS22+BS31</f>
        <v>197756</v>
      </c>
      <c r="BT32" s="144">
        <f t="shared" si="138"/>
        <v>0</v>
      </c>
      <c r="BU32" s="188">
        <f>BU22+BU31</f>
        <v>0</v>
      </c>
      <c r="BV32" s="187">
        <f t="shared" ref="BV32:CC32" si="140">BV22+BV31</f>
        <v>0</v>
      </c>
      <c r="BW32" s="144">
        <f t="shared" si="140"/>
        <v>0</v>
      </c>
      <c r="BX32" s="144">
        <f t="shared" si="140"/>
        <v>0</v>
      </c>
      <c r="BY32" s="144">
        <f t="shared" si="140"/>
        <v>0</v>
      </c>
      <c r="BZ32" s="144">
        <f t="shared" ref="BZ32" si="141">BZ22+BZ31</f>
        <v>0</v>
      </c>
      <c r="CA32" s="144">
        <f>+BW32+BX32+BV32+BY32+BZ32</f>
        <v>0</v>
      </c>
      <c r="CB32" s="144">
        <f>CB22+CB31</f>
        <v>0</v>
      </c>
      <c r="CC32" s="144">
        <f t="shared" si="140"/>
        <v>0</v>
      </c>
      <c r="CD32" s="188">
        <f>CD22+CD31</f>
        <v>0</v>
      </c>
      <c r="CE32" s="187">
        <f t="shared" ref="CE32:CL32" si="142">CE22+CE31</f>
        <v>165680</v>
      </c>
      <c r="CF32" s="144">
        <f t="shared" si="142"/>
        <v>0</v>
      </c>
      <c r="CG32" s="144">
        <f t="shared" si="142"/>
        <v>0</v>
      </c>
      <c r="CH32" s="144">
        <f t="shared" si="142"/>
        <v>386</v>
      </c>
      <c r="CI32" s="144">
        <f t="shared" ref="CI32" si="143">CI22+CI31</f>
        <v>0</v>
      </c>
      <c r="CJ32" s="144">
        <f>SUM(CE32:CG32)+CH32+CI32</f>
        <v>166066</v>
      </c>
      <c r="CK32" s="144">
        <f>CK22+CK31</f>
        <v>164646</v>
      </c>
      <c r="CL32" s="144">
        <f t="shared" si="142"/>
        <v>1420</v>
      </c>
      <c r="CM32" s="188">
        <f>CM22+CM31</f>
        <v>0</v>
      </c>
      <c r="CN32" s="187">
        <f t="shared" ref="CN32:CV32" si="144">CN22+CN31</f>
        <v>279097</v>
      </c>
      <c r="CO32" s="144">
        <f t="shared" si="144"/>
        <v>0</v>
      </c>
      <c r="CP32" s="144">
        <f t="shared" si="144"/>
        <v>0</v>
      </c>
      <c r="CQ32" s="144">
        <f t="shared" si="144"/>
        <v>493</v>
      </c>
      <c r="CR32" s="144">
        <f t="shared" ref="CR32" si="145">CR22+CR31</f>
        <v>0</v>
      </c>
      <c r="CS32" s="144">
        <f>+CO32+CP32+CN32+CQ32+CR32</f>
        <v>279590</v>
      </c>
      <c r="CT32" s="144">
        <f t="shared" si="144"/>
        <v>279590</v>
      </c>
      <c r="CU32" s="144">
        <f t="shared" si="144"/>
        <v>0</v>
      </c>
      <c r="CV32" s="188">
        <f t="shared" si="144"/>
        <v>0</v>
      </c>
      <c r="CW32" s="255"/>
      <c r="CX32" s="255"/>
      <c r="CY32" s="255"/>
      <c r="CZ32" s="255"/>
      <c r="DA32" s="255"/>
      <c r="DB32" s="256"/>
      <c r="DC32" s="256"/>
      <c r="DD32" s="256"/>
      <c r="DE32" s="256"/>
      <c r="DF32" s="256"/>
      <c r="DG32" s="256"/>
      <c r="DH32" s="256"/>
      <c r="DI32" s="256"/>
      <c r="DJ32" s="256"/>
      <c r="DK32" s="256"/>
      <c r="DL32" s="256"/>
      <c r="DM32" s="256"/>
      <c r="DN32" s="256"/>
      <c r="DO32" s="256"/>
      <c r="DP32" s="256"/>
      <c r="DQ32" s="256"/>
      <c r="DR32" s="256"/>
      <c r="DS32" s="256"/>
      <c r="DT32" s="256"/>
      <c r="DU32" s="256"/>
      <c r="DV32" s="256"/>
      <c r="DW32" s="256"/>
      <c r="DX32" s="256"/>
      <c r="DY32" s="256"/>
      <c r="DZ32" s="256"/>
      <c r="EA32" s="256"/>
      <c r="EB32" s="256"/>
      <c r="EC32" s="256"/>
      <c r="ED32" s="256"/>
      <c r="EE32" s="256"/>
      <c r="EF32" s="256"/>
      <c r="EG32" s="256"/>
      <c r="EH32" s="256"/>
      <c r="EI32" s="256"/>
      <c r="EJ32" s="256"/>
      <c r="EK32" s="256"/>
      <c r="EL32" s="256"/>
      <c r="EM32" s="256"/>
      <c r="EN32" s="256"/>
      <c r="EO32" s="256"/>
      <c r="EP32" s="257"/>
    </row>
    <row r="33" spans="1:146" s="2" customFormat="1" x14ac:dyDescent="0.2">
      <c r="A33" s="70" t="s">
        <v>68</v>
      </c>
      <c r="B33" s="71" t="s">
        <v>21</v>
      </c>
      <c r="C33" s="72"/>
      <c r="D33" s="165"/>
      <c r="E33" s="132"/>
      <c r="F33" s="132"/>
      <c r="G33" s="132"/>
      <c r="H33" s="132"/>
      <c r="I33" s="132"/>
      <c r="J33" s="132"/>
      <c r="K33" s="132"/>
      <c r="L33" s="166"/>
      <c r="M33" s="165"/>
      <c r="N33" s="132"/>
      <c r="O33" s="132"/>
      <c r="P33" s="132"/>
      <c r="Q33" s="132"/>
      <c r="R33" s="132"/>
      <c r="S33" s="169"/>
      <c r="T33" s="132"/>
      <c r="U33" s="166"/>
      <c r="V33" s="165"/>
      <c r="W33" s="132"/>
      <c r="X33" s="132"/>
      <c r="Y33" s="132"/>
      <c r="Z33" s="132"/>
      <c r="AA33" s="132"/>
      <c r="AB33" s="136"/>
      <c r="AC33" s="132"/>
      <c r="AD33" s="166"/>
      <c r="AE33" s="165"/>
      <c r="AF33" s="132"/>
      <c r="AG33" s="132"/>
      <c r="AH33" s="132"/>
      <c r="AI33" s="132"/>
      <c r="AJ33" s="132"/>
      <c r="AK33" s="132"/>
      <c r="AL33" s="132"/>
      <c r="AM33" s="166"/>
      <c r="AN33" s="131"/>
      <c r="AO33" s="132"/>
      <c r="AP33" s="132"/>
      <c r="AQ33" s="132"/>
      <c r="AR33" s="132"/>
      <c r="AS33" s="132"/>
      <c r="AT33" s="167"/>
      <c r="AU33" s="165"/>
      <c r="AV33" s="132"/>
      <c r="AW33" s="132"/>
      <c r="AX33" s="132"/>
      <c r="AY33" s="132"/>
      <c r="AZ33" s="132"/>
      <c r="BA33" s="132"/>
      <c r="BB33" s="132"/>
      <c r="BC33" s="166"/>
      <c r="BD33" s="165"/>
      <c r="BE33" s="132"/>
      <c r="BF33" s="134"/>
      <c r="BG33" s="134"/>
      <c r="BH33" s="134"/>
      <c r="BI33" s="132"/>
      <c r="BJ33" s="132"/>
      <c r="BK33" s="132"/>
      <c r="BL33" s="166"/>
      <c r="BM33" s="165"/>
      <c r="BN33" s="132"/>
      <c r="BO33" s="132"/>
      <c r="BP33" s="132"/>
      <c r="BQ33" s="132"/>
      <c r="BR33" s="132"/>
      <c r="BS33" s="132"/>
      <c r="BT33" s="132"/>
      <c r="BU33" s="166"/>
      <c r="BV33" s="165"/>
      <c r="BW33" s="132"/>
      <c r="BX33" s="132"/>
      <c r="BY33" s="132"/>
      <c r="BZ33" s="132"/>
      <c r="CA33" s="132">
        <f>+BW33+BX33+BV33+BY33+BZ33</f>
        <v>0</v>
      </c>
      <c r="CB33" s="132"/>
      <c r="CC33" s="132"/>
      <c r="CD33" s="166"/>
      <c r="CE33" s="165"/>
      <c r="CF33" s="132"/>
      <c r="CG33" s="132"/>
      <c r="CH33" s="132"/>
      <c r="CI33" s="132"/>
      <c r="CJ33" s="132"/>
      <c r="CK33" s="132"/>
      <c r="CL33" s="132"/>
      <c r="CM33" s="166"/>
      <c r="CN33" s="165"/>
      <c r="CO33" s="132"/>
      <c r="CP33" s="132"/>
      <c r="CQ33" s="132"/>
      <c r="CR33" s="132"/>
      <c r="CS33" s="132"/>
      <c r="CT33" s="132"/>
      <c r="CU33" s="132"/>
      <c r="CV33" s="166"/>
      <c r="CW33" s="51"/>
      <c r="CX33" s="51"/>
      <c r="CY33" s="51"/>
      <c r="CZ33" s="51"/>
      <c r="DA33" s="51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</row>
    <row r="34" spans="1:146" s="1" customFormat="1" x14ac:dyDescent="0.2">
      <c r="A34" s="73"/>
      <c r="B34" s="74" t="s">
        <v>69</v>
      </c>
      <c r="C34" s="8" t="s">
        <v>99</v>
      </c>
      <c r="D34" s="168">
        <f>SUM(M34,V34,AE34,AN34,AU34,BM34,BV34,CE34)+CN34</f>
        <v>2000000</v>
      </c>
      <c r="E34" s="169">
        <f t="shared" ref="E34:J39" si="146">+N34+W34+AF34+AV34+BE34+CO34</f>
        <v>0</v>
      </c>
      <c r="F34" s="169">
        <f t="shared" si="146"/>
        <v>0</v>
      </c>
      <c r="G34" s="169">
        <f t="shared" si="146"/>
        <v>0</v>
      </c>
      <c r="H34" s="169">
        <f t="shared" si="146"/>
        <v>0</v>
      </c>
      <c r="I34" s="169">
        <f t="shared" si="146"/>
        <v>2000000</v>
      </c>
      <c r="J34" s="169">
        <f t="shared" si="146"/>
        <v>0</v>
      </c>
      <c r="K34" s="169">
        <f t="shared" si="25"/>
        <v>2000000</v>
      </c>
      <c r="L34" s="170">
        <f t="shared" si="14"/>
        <v>0</v>
      </c>
      <c r="M34" s="168">
        <v>2000000</v>
      </c>
      <c r="N34" s="169"/>
      <c r="O34" s="169"/>
      <c r="P34" s="169"/>
      <c r="Q34" s="169"/>
      <c r="R34" s="169">
        <f>SUM(M34:Q34)</f>
        <v>2000000</v>
      </c>
      <c r="S34" s="169">
        <f>+R34-T34</f>
        <v>0</v>
      </c>
      <c r="T34" s="249">
        <v>2000000</v>
      </c>
      <c r="U34" s="171"/>
      <c r="V34" s="168"/>
      <c r="W34" s="134"/>
      <c r="X34" s="134"/>
      <c r="Y34" s="134"/>
      <c r="Z34" s="134"/>
      <c r="AA34" s="132"/>
      <c r="AB34" s="134">
        <f t="shared" si="56"/>
        <v>0</v>
      </c>
      <c r="AC34" s="134"/>
      <c r="AD34" s="171"/>
      <c r="AE34" s="168"/>
      <c r="AF34" s="134"/>
      <c r="AG34" s="134"/>
      <c r="AH34" s="134"/>
      <c r="AI34" s="134"/>
      <c r="AJ34" s="132"/>
      <c r="AK34" s="134">
        <f>AJ34-AL34-AM34</f>
        <v>0</v>
      </c>
      <c r="AL34" s="134"/>
      <c r="AM34" s="171"/>
      <c r="AN34" s="133"/>
      <c r="AO34" s="134"/>
      <c r="AP34" s="134"/>
      <c r="AQ34" s="134"/>
      <c r="AR34" s="134"/>
      <c r="AS34" s="134"/>
      <c r="AT34" s="172"/>
      <c r="AU34" s="168"/>
      <c r="AV34" s="134"/>
      <c r="AW34" s="134"/>
      <c r="AX34" s="134"/>
      <c r="AY34" s="134"/>
      <c r="AZ34" s="132"/>
      <c r="BA34" s="134">
        <f>AZ34-BB34-BC34</f>
        <v>0</v>
      </c>
      <c r="BB34" s="134"/>
      <c r="BC34" s="171"/>
      <c r="BD34" s="168">
        <f t="shared" ref="BD34:BD39" si="147">SUM(BV34,CE34,BM34)</f>
        <v>0</v>
      </c>
      <c r="BE34" s="134">
        <f t="shared" ref="BE34:BH39" si="148">SUM(BW34,CF34,BN34)</f>
        <v>0</v>
      </c>
      <c r="BF34" s="134">
        <f t="shared" si="148"/>
        <v>0</v>
      </c>
      <c r="BG34" s="134">
        <f t="shared" si="148"/>
        <v>0</v>
      </c>
      <c r="BH34" s="134">
        <f t="shared" si="148"/>
        <v>0</v>
      </c>
      <c r="BI34" s="169">
        <f t="shared" ref="BI34:BI39" si="149">SUM(BD34:BH34)</f>
        <v>0</v>
      </c>
      <c r="BJ34" s="134">
        <f t="shared" ref="BJ34:BJ39" si="150">SUM(CB34,CK34,BS34)</f>
        <v>0</v>
      </c>
      <c r="BK34" s="134">
        <f t="shared" ref="BK34:BK39" si="151">SUM(CC34,CL34,BT34)</f>
        <v>0</v>
      </c>
      <c r="BL34" s="171">
        <f t="shared" ref="BL34:BL39" si="152">SUM(CD34,CM34,BU34)</f>
        <v>0</v>
      </c>
      <c r="BM34" s="168"/>
      <c r="BN34" s="134"/>
      <c r="BO34" s="134"/>
      <c r="BP34" s="134"/>
      <c r="BQ34" s="134"/>
      <c r="BR34" s="132">
        <f>+BN34+BO34+BM34+BP34+BQ34</f>
        <v>0</v>
      </c>
      <c r="BS34" s="134">
        <f>BR34-BT34-BU34</f>
        <v>0</v>
      </c>
      <c r="BT34" s="134"/>
      <c r="BU34" s="171"/>
      <c r="BV34" s="168"/>
      <c r="BW34" s="134"/>
      <c r="BX34" s="134"/>
      <c r="BY34" s="134"/>
      <c r="BZ34" s="134"/>
      <c r="CA34" s="132">
        <f t="shared" ref="CA34:CA39" si="153">+BW34+BX34+BV34+BY34+BZ34</f>
        <v>0</v>
      </c>
      <c r="CB34" s="134">
        <f>CA34-CC34-CD34</f>
        <v>0</v>
      </c>
      <c r="CC34" s="134"/>
      <c r="CD34" s="171"/>
      <c r="CE34" s="168"/>
      <c r="CF34" s="134"/>
      <c r="CG34" s="134"/>
      <c r="CH34" s="134"/>
      <c r="CI34" s="134"/>
      <c r="CJ34" s="132">
        <f>SUM(CE34:CG34)+CH34+CI34</f>
        <v>0</v>
      </c>
      <c r="CK34" s="134">
        <f>CJ34-CL34-CM34</f>
        <v>0</v>
      </c>
      <c r="CL34" s="134"/>
      <c r="CM34" s="171"/>
      <c r="CN34" s="168"/>
      <c r="CO34" s="134"/>
      <c r="CP34" s="134"/>
      <c r="CQ34" s="134"/>
      <c r="CR34" s="134"/>
      <c r="CS34" s="132">
        <f>+CO34+CP34+CN34+CQ34+CR34</f>
        <v>0</v>
      </c>
      <c r="CT34" s="134">
        <f>CS34-CU34-CV34</f>
        <v>0</v>
      </c>
      <c r="CU34" s="134"/>
      <c r="CV34" s="171"/>
      <c r="CW34" s="4"/>
      <c r="CX34" s="4"/>
      <c r="CY34" s="4"/>
      <c r="CZ34" s="4"/>
      <c r="DA34" s="4"/>
      <c r="DB34" s="26"/>
      <c r="DC34" s="26"/>
      <c r="DD34" s="26"/>
      <c r="DE34" s="26"/>
      <c r="DF34" s="26"/>
      <c r="DG34" s="26"/>
      <c r="DH34" s="26"/>
      <c r="DI34" s="26"/>
      <c r="DJ34" s="26"/>
      <c r="DK34" s="26"/>
      <c r="DL34" s="26"/>
      <c r="DM34" s="26"/>
      <c r="DN34" s="26"/>
      <c r="DO34" s="26"/>
      <c r="DP34" s="26"/>
      <c r="DQ34" s="26"/>
      <c r="DR34" s="26"/>
      <c r="DS34" s="26"/>
      <c r="DT34" s="26"/>
      <c r="DU34" s="26"/>
      <c r="DV34" s="26"/>
      <c r="DW34" s="26"/>
      <c r="DX34" s="26"/>
      <c r="DY34" s="26"/>
      <c r="DZ34" s="26"/>
      <c r="EA34" s="26"/>
      <c r="EB34" s="26"/>
      <c r="EC34" s="26"/>
      <c r="ED34" s="26"/>
      <c r="EE34" s="26"/>
      <c r="EF34" s="26"/>
      <c r="EG34" s="26"/>
      <c r="EH34" s="26"/>
      <c r="EI34" s="26"/>
      <c r="EJ34" s="26"/>
      <c r="EK34" s="26"/>
      <c r="EL34" s="26"/>
      <c r="EM34" s="26"/>
      <c r="EN34" s="26"/>
      <c r="EO34" s="26"/>
      <c r="EP34" s="26"/>
    </row>
    <row r="35" spans="1:146" s="1" customFormat="1" x14ac:dyDescent="0.2">
      <c r="A35" s="73"/>
      <c r="B35" s="74" t="s">
        <v>70</v>
      </c>
      <c r="C35" s="75" t="s">
        <v>30</v>
      </c>
      <c r="D35" s="168">
        <f t="shared" ref="D35:D38" si="154">SUM(M35,V35,AE35,AN35,AU35,BM35,BV35,CE35)+CN35</f>
        <v>0</v>
      </c>
      <c r="E35" s="169">
        <f t="shared" si="146"/>
        <v>0</v>
      </c>
      <c r="F35" s="169">
        <f t="shared" si="146"/>
        <v>0</v>
      </c>
      <c r="G35" s="169">
        <f t="shared" si="146"/>
        <v>0</v>
      </c>
      <c r="H35" s="169">
        <f t="shared" si="146"/>
        <v>0</v>
      </c>
      <c r="I35" s="169">
        <f t="shared" si="146"/>
        <v>0</v>
      </c>
      <c r="J35" s="169">
        <f t="shared" si="146"/>
        <v>0</v>
      </c>
      <c r="K35" s="169">
        <f t="shared" si="25"/>
        <v>0</v>
      </c>
      <c r="L35" s="170">
        <f t="shared" si="14"/>
        <v>0</v>
      </c>
      <c r="M35" s="168"/>
      <c r="N35" s="169"/>
      <c r="O35" s="169"/>
      <c r="P35" s="169"/>
      <c r="Q35" s="169"/>
      <c r="R35" s="169">
        <f t="shared" ref="R35:R38" si="155">SUM(M35:Q35)</f>
        <v>0</v>
      </c>
      <c r="S35" s="169">
        <f>+R35-T35</f>
        <v>0</v>
      </c>
      <c r="T35" s="134"/>
      <c r="U35" s="171"/>
      <c r="V35" s="168"/>
      <c r="W35" s="134"/>
      <c r="X35" s="134"/>
      <c r="Y35" s="134"/>
      <c r="Z35" s="134"/>
      <c r="AA35" s="132"/>
      <c r="AB35" s="134">
        <f t="shared" si="56"/>
        <v>0</v>
      </c>
      <c r="AC35" s="134"/>
      <c r="AD35" s="171"/>
      <c r="AE35" s="168"/>
      <c r="AF35" s="134"/>
      <c r="AG35" s="134"/>
      <c r="AH35" s="134"/>
      <c r="AI35" s="134"/>
      <c r="AJ35" s="132"/>
      <c r="AK35" s="134"/>
      <c r="AL35" s="134"/>
      <c r="AM35" s="171"/>
      <c r="AN35" s="133"/>
      <c r="AO35" s="134"/>
      <c r="AP35" s="134"/>
      <c r="AQ35" s="134"/>
      <c r="AR35" s="134"/>
      <c r="AS35" s="134"/>
      <c r="AT35" s="172"/>
      <c r="AU35" s="168"/>
      <c r="AV35" s="134"/>
      <c r="AW35" s="134"/>
      <c r="AX35" s="134"/>
      <c r="AY35" s="134"/>
      <c r="AZ35" s="132"/>
      <c r="BA35" s="134"/>
      <c r="BB35" s="134"/>
      <c r="BC35" s="171"/>
      <c r="BD35" s="168">
        <f t="shared" si="147"/>
        <v>0</v>
      </c>
      <c r="BE35" s="134">
        <f t="shared" si="148"/>
        <v>0</v>
      </c>
      <c r="BF35" s="134">
        <f t="shared" si="148"/>
        <v>0</v>
      </c>
      <c r="BG35" s="134">
        <f t="shared" si="148"/>
        <v>0</v>
      </c>
      <c r="BH35" s="134">
        <f t="shared" si="148"/>
        <v>0</v>
      </c>
      <c r="BI35" s="169">
        <f t="shared" si="149"/>
        <v>0</v>
      </c>
      <c r="BJ35" s="134">
        <f t="shared" si="150"/>
        <v>0</v>
      </c>
      <c r="BK35" s="134">
        <f t="shared" si="151"/>
        <v>0</v>
      </c>
      <c r="BL35" s="171">
        <f t="shared" si="152"/>
        <v>0</v>
      </c>
      <c r="BM35" s="168"/>
      <c r="BN35" s="134"/>
      <c r="BO35" s="134"/>
      <c r="BP35" s="134"/>
      <c r="BQ35" s="134"/>
      <c r="BR35" s="132">
        <f t="shared" ref="BR35:BR39" si="156">+BN35+BO35+BM35+BP35+BQ35</f>
        <v>0</v>
      </c>
      <c r="BS35" s="134"/>
      <c r="BT35" s="134"/>
      <c r="BU35" s="171"/>
      <c r="BV35" s="168"/>
      <c r="BW35" s="134"/>
      <c r="BX35" s="134"/>
      <c r="BY35" s="134"/>
      <c r="BZ35" s="134"/>
      <c r="CA35" s="132">
        <f t="shared" si="153"/>
        <v>0</v>
      </c>
      <c r="CB35" s="134"/>
      <c r="CC35" s="134"/>
      <c r="CD35" s="171"/>
      <c r="CE35" s="168"/>
      <c r="CF35" s="134"/>
      <c r="CG35" s="134"/>
      <c r="CH35" s="134"/>
      <c r="CI35" s="134"/>
      <c r="CJ35" s="132">
        <f t="shared" ref="CJ35:CJ39" si="157">SUM(CE35:CG35)+CH35+CI35</f>
        <v>0</v>
      </c>
      <c r="CK35" s="134"/>
      <c r="CL35" s="134"/>
      <c r="CM35" s="171"/>
      <c r="CN35" s="168"/>
      <c r="CO35" s="134"/>
      <c r="CP35" s="134"/>
      <c r="CQ35" s="134"/>
      <c r="CR35" s="134"/>
      <c r="CS35" s="132">
        <f t="shared" ref="CS35:CS39" si="158">+CO35+CP35+CN35+CQ35+CR35</f>
        <v>0</v>
      </c>
      <c r="CT35" s="134"/>
      <c r="CU35" s="134"/>
      <c r="CV35" s="171"/>
      <c r="CW35" s="4"/>
      <c r="CX35" s="4"/>
      <c r="CY35" s="4"/>
      <c r="CZ35" s="4"/>
      <c r="DA35" s="4"/>
      <c r="DB35" s="26"/>
      <c r="DC35" s="26"/>
      <c r="DD35" s="26"/>
      <c r="DE35" s="26"/>
      <c r="DF35" s="26"/>
      <c r="DG35" s="26"/>
      <c r="DH35" s="26"/>
      <c r="DI35" s="26"/>
      <c r="DJ35" s="26"/>
      <c r="DK35" s="26"/>
      <c r="DL35" s="26"/>
      <c r="DM35" s="26"/>
      <c r="DN35" s="26"/>
      <c r="DO35" s="26"/>
      <c r="DP35" s="26"/>
      <c r="DQ35" s="26"/>
      <c r="DR35" s="26"/>
      <c r="DS35" s="26"/>
      <c r="DT35" s="26"/>
      <c r="DU35" s="26"/>
      <c r="DV35" s="26"/>
      <c r="DW35" s="26"/>
      <c r="DX35" s="26"/>
      <c r="DY35" s="26"/>
      <c r="DZ35" s="26"/>
      <c r="EA35" s="26"/>
      <c r="EB35" s="26"/>
      <c r="EC35" s="26"/>
      <c r="ED35" s="26"/>
      <c r="EE35" s="26"/>
      <c r="EF35" s="26"/>
      <c r="EG35" s="26"/>
      <c r="EH35" s="26"/>
      <c r="EI35" s="26"/>
      <c r="EJ35" s="26"/>
      <c r="EK35" s="26"/>
      <c r="EL35" s="26"/>
      <c r="EM35" s="26"/>
      <c r="EN35" s="26"/>
      <c r="EO35" s="26"/>
      <c r="EP35" s="26"/>
    </row>
    <row r="36" spans="1:146" s="1" customFormat="1" x14ac:dyDescent="0.2">
      <c r="A36" s="73"/>
      <c r="B36" s="74" t="s">
        <v>71</v>
      </c>
      <c r="C36" s="75" t="s">
        <v>33</v>
      </c>
      <c r="D36" s="168">
        <f t="shared" si="154"/>
        <v>0</v>
      </c>
      <c r="E36" s="169">
        <f t="shared" si="146"/>
        <v>0</v>
      </c>
      <c r="F36" s="169">
        <f t="shared" si="146"/>
        <v>0</v>
      </c>
      <c r="G36" s="169">
        <f t="shared" si="146"/>
        <v>0</v>
      </c>
      <c r="H36" s="169">
        <f t="shared" si="146"/>
        <v>0</v>
      </c>
      <c r="I36" s="169">
        <f t="shared" si="146"/>
        <v>0</v>
      </c>
      <c r="J36" s="169">
        <f t="shared" si="146"/>
        <v>0</v>
      </c>
      <c r="K36" s="169">
        <f t="shared" si="25"/>
        <v>0</v>
      </c>
      <c r="L36" s="170">
        <f t="shared" si="14"/>
        <v>0</v>
      </c>
      <c r="M36" s="168"/>
      <c r="N36" s="169"/>
      <c r="O36" s="169"/>
      <c r="P36" s="169"/>
      <c r="Q36" s="169"/>
      <c r="R36" s="169">
        <f t="shared" si="155"/>
        <v>0</v>
      </c>
      <c r="S36" s="169">
        <f>+R36-T36</f>
        <v>0</v>
      </c>
      <c r="T36" s="134"/>
      <c r="U36" s="171"/>
      <c r="V36" s="168"/>
      <c r="W36" s="134"/>
      <c r="X36" s="134"/>
      <c r="Y36" s="134"/>
      <c r="Z36" s="134"/>
      <c r="AA36" s="132"/>
      <c r="AB36" s="134">
        <f t="shared" si="56"/>
        <v>0</v>
      </c>
      <c r="AC36" s="134"/>
      <c r="AD36" s="171"/>
      <c r="AE36" s="168"/>
      <c r="AF36" s="134"/>
      <c r="AG36" s="134"/>
      <c r="AH36" s="134"/>
      <c r="AI36" s="134"/>
      <c r="AJ36" s="132"/>
      <c r="AK36" s="134"/>
      <c r="AL36" s="134"/>
      <c r="AM36" s="171"/>
      <c r="AN36" s="133"/>
      <c r="AO36" s="134"/>
      <c r="AP36" s="134"/>
      <c r="AQ36" s="134"/>
      <c r="AR36" s="134"/>
      <c r="AS36" s="134"/>
      <c r="AT36" s="172"/>
      <c r="AU36" s="168"/>
      <c r="AV36" s="134"/>
      <c r="AW36" s="134"/>
      <c r="AX36" s="134"/>
      <c r="AY36" s="134"/>
      <c r="AZ36" s="132"/>
      <c r="BA36" s="134"/>
      <c r="BB36" s="134"/>
      <c r="BC36" s="171"/>
      <c r="BD36" s="168">
        <f t="shared" si="147"/>
        <v>0</v>
      </c>
      <c r="BE36" s="134">
        <f t="shared" si="148"/>
        <v>0</v>
      </c>
      <c r="BF36" s="134">
        <f t="shared" si="148"/>
        <v>0</v>
      </c>
      <c r="BG36" s="134">
        <f t="shared" si="148"/>
        <v>0</v>
      </c>
      <c r="BH36" s="134">
        <f t="shared" si="148"/>
        <v>0</v>
      </c>
      <c r="BI36" s="169">
        <f t="shared" si="149"/>
        <v>0</v>
      </c>
      <c r="BJ36" s="134">
        <f t="shared" si="150"/>
        <v>0</v>
      </c>
      <c r="BK36" s="134">
        <f t="shared" si="151"/>
        <v>0</v>
      </c>
      <c r="BL36" s="171">
        <f t="shared" si="152"/>
        <v>0</v>
      </c>
      <c r="BM36" s="168"/>
      <c r="BN36" s="134"/>
      <c r="BO36" s="134"/>
      <c r="BP36" s="134"/>
      <c r="BQ36" s="134"/>
      <c r="BR36" s="132">
        <f t="shared" si="156"/>
        <v>0</v>
      </c>
      <c r="BS36" s="134"/>
      <c r="BT36" s="134"/>
      <c r="BU36" s="171"/>
      <c r="BV36" s="168"/>
      <c r="BW36" s="134"/>
      <c r="BX36" s="134"/>
      <c r="BY36" s="134"/>
      <c r="BZ36" s="134"/>
      <c r="CA36" s="132">
        <f t="shared" si="153"/>
        <v>0</v>
      </c>
      <c r="CB36" s="134"/>
      <c r="CC36" s="134"/>
      <c r="CD36" s="171"/>
      <c r="CE36" s="168"/>
      <c r="CF36" s="134"/>
      <c r="CG36" s="134"/>
      <c r="CH36" s="134"/>
      <c r="CI36" s="134"/>
      <c r="CJ36" s="132">
        <f t="shared" si="157"/>
        <v>0</v>
      </c>
      <c r="CK36" s="134"/>
      <c r="CL36" s="134"/>
      <c r="CM36" s="171"/>
      <c r="CN36" s="168"/>
      <c r="CO36" s="134"/>
      <c r="CP36" s="134"/>
      <c r="CQ36" s="134"/>
      <c r="CR36" s="134"/>
      <c r="CS36" s="132">
        <f t="shared" si="158"/>
        <v>0</v>
      </c>
      <c r="CT36" s="134"/>
      <c r="CU36" s="134"/>
      <c r="CV36" s="171"/>
      <c r="CW36" s="4"/>
      <c r="CX36" s="4"/>
      <c r="CY36" s="4"/>
      <c r="CZ36" s="4"/>
      <c r="DA36" s="4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</row>
    <row r="37" spans="1:146" s="1" customFormat="1" x14ac:dyDescent="0.2">
      <c r="A37" s="73"/>
      <c r="B37" s="74" t="s">
        <v>72</v>
      </c>
      <c r="C37" s="8" t="s">
        <v>100</v>
      </c>
      <c r="D37" s="168">
        <f t="shared" si="154"/>
        <v>7954601</v>
      </c>
      <c r="E37" s="169">
        <f t="shared" si="146"/>
        <v>0</v>
      </c>
      <c r="F37" s="169">
        <f t="shared" si="146"/>
        <v>2822319</v>
      </c>
      <c r="G37" s="169">
        <f t="shared" si="146"/>
        <v>0</v>
      </c>
      <c r="H37" s="169">
        <f t="shared" si="146"/>
        <v>0</v>
      </c>
      <c r="I37" s="169">
        <f t="shared" si="146"/>
        <v>10776920</v>
      </c>
      <c r="J37" s="169">
        <f t="shared" si="146"/>
        <v>10773117</v>
      </c>
      <c r="K37" s="169">
        <f t="shared" si="25"/>
        <v>3803</v>
      </c>
      <c r="L37" s="170">
        <f t="shared" si="14"/>
        <v>0</v>
      </c>
      <c r="M37" s="168">
        <v>7954601</v>
      </c>
      <c r="N37" s="169">
        <v>0</v>
      </c>
      <c r="O37" s="169">
        <v>2801773</v>
      </c>
      <c r="P37" s="169"/>
      <c r="Q37" s="169"/>
      <c r="R37" s="169">
        <f t="shared" si="155"/>
        <v>10756374</v>
      </c>
      <c r="S37" s="169">
        <f>+R37-T37</f>
        <v>10756374</v>
      </c>
      <c r="T37" s="134"/>
      <c r="U37" s="171"/>
      <c r="V37" s="168"/>
      <c r="W37" s="134">
        <v>0</v>
      </c>
      <c r="X37" s="134">
        <v>11132</v>
      </c>
      <c r="Y37" s="134"/>
      <c r="Z37" s="134"/>
      <c r="AA37" s="191">
        <f>+W37+V37+X37+Y37+Z37</f>
        <v>11132</v>
      </c>
      <c r="AB37" s="134">
        <f t="shared" si="56"/>
        <v>11132</v>
      </c>
      <c r="AC37" s="134"/>
      <c r="AD37" s="171"/>
      <c r="AE37" s="168"/>
      <c r="AF37" s="134"/>
      <c r="AG37" s="134">
        <v>3803</v>
      </c>
      <c r="AH37" s="134"/>
      <c r="AI37" s="134"/>
      <c r="AJ37" s="169">
        <f t="shared" ref="AJ37:AJ39" si="159">+AF37+AG37+AE37+AH37+AI37</f>
        <v>3803</v>
      </c>
      <c r="AK37" s="134">
        <f>AJ37-AL37-AM37</f>
        <v>0</v>
      </c>
      <c r="AL37" s="134">
        <v>3803</v>
      </c>
      <c r="AM37" s="171"/>
      <c r="AN37" s="133"/>
      <c r="AO37" s="134"/>
      <c r="AP37" s="134"/>
      <c r="AQ37" s="134"/>
      <c r="AR37" s="134"/>
      <c r="AS37" s="134"/>
      <c r="AT37" s="172"/>
      <c r="AU37" s="168"/>
      <c r="AV37" s="134"/>
      <c r="AW37" s="183">
        <v>881</v>
      </c>
      <c r="AX37" s="183"/>
      <c r="AY37" s="183"/>
      <c r="AZ37" s="169">
        <f t="shared" ref="AZ37:AZ39" si="160">+AV37+AW37+AU37+AX37+AY37</f>
        <v>881</v>
      </c>
      <c r="BA37" s="134">
        <f>AZ37-BB37-BC37</f>
        <v>881</v>
      </c>
      <c r="BB37" s="134"/>
      <c r="BC37" s="171"/>
      <c r="BD37" s="168">
        <f t="shared" si="147"/>
        <v>0</v>
      </c>
      <c r="BE37" s="134">
        <f t="shared" si="148"/>
        <v>0</v>
      </c>
      <c r="BF37" s="134">
        <f t="shared" si="148"/>
        <v>4730</v>
      </c>
      <c r="BG37" s="134">
        <f t="shared" si="148"/>
        <v>0</v>
      </c>
      <c r="BH37" s="134">
        <f t="shared" si="148"/>
        <v>0</v>
      </c>
      <c r="BI37" s="169">
        <f t="shared" si="149"/>
        <v>4730</v>
      </c>
      <c r="BJ37" s="134">
        <f t="shared" si="150"/>
        <v>4730</v>
      </c>
      <c r="BK37" s="134">
        <f t="shared" si="151"/>
        <v>0</v>
      </c>
      <c r="BL37" s="171">
        <f t="shared" si="152"/>
        <v>0</v>
      </c>
      <c r="BM37" s="168"/>
      <c r="BN37" s="134"/>
      <c r="BO37" s="134">
        <v>1636</v>
      </c>
      <c r="BP37" s="134"/>
      <c r="BQ37" s="134"/>
      <c r="BR37" s="132">
        <f t="shared" si="156"/>
        <v>1636</v>
      </c>
      <c r="BS37" s="134">
        <f>BR37-BT37-BU37</f>
        <v>1636</v>
      </c>
      <c r="BT37" s="134"/>
      <c r="BU37" s="171"/>
      <c r="BV37" s="168"/>
      <c r="BW37" s="134"/>
      <c r="BX37" s="134">
        <v>2415</v>
      </c>
      <c r="BY37" s="183"/>
      <c r="BZ37" s="183"/>
      <c r="CA37" s="132">
        <f t="shared" si="153"/>
        <v>2415</v>
      </c>
      <c r="CB37" s="134">
        <f>CA37-CC37-CD37</f>
        <v>2415</v>
      </c>
      <c r="CC37" s="134"/>
      <c r="CD37" s="171"/>
      <c r="CE37" s="168"/>
      <c r="CF37" s="183"/>
      <c r="CG37" s="183">
        <v>679</v>
      </c>
      <c r="CH37" s="183"/>
      <c r="CI37" s="183"/>
      <c r="CJ37" s="132">
        <f t="shared" si="157"/>
        <v>679</v>
      </c>
      <c r="CK37" s="134">
        <f>CJ37-CL37-CM37</f>
        <v>679</v>
      </c>
      <c r="CL37" s="134"/>
      <c r="CM37" s="171"/>
      <c r="CN37" s="168"/>
      <c r="CO37" s="134"/>
      <c r="CP37" s="134"/>
      <c r="CQ37" s="183"/>
      <c r="CR37" s="183"/>
      <c r="CS37" s="132">
        <f t="shared" si="158"/>
        <v>0</v>
      </c>
      <c r="CT37" s="134">
        <f>CS37-CU37-CV37</f>
        <v>0</v>
      </c>
      <c r="CU37" s="134"/>
      <c r="CV37" s="171"/>
      <c r="CW37" s="4"/>
      <c r="CX37" s="4"/>
      <c r="CY37" s="4"/>
      <c r="CZ37" s="4"/>
      <c r="DA37" s="4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</row>
    <row r="38" spans="1:146" s="1" customFormat="1" x14ac:dyDescent="0.2">
      <c r="A38" s="73"/>
      <c r="B38" s="74" t="s">
        <v>73</v>
      </c>
      <c r="C38" s="75" t="s">
        <v>83</v>
      </c>
      <c r="D38" s="168">
        <f t="shared" si="154"/>
        <v>0</v>
      </c>
      <c r="E38" s="169">
        <f t="shared" si="146"/>
        <v>0</v>
      </c>
      <c r="F38" s="169">
        <f t="shared" si="146"/>
        <v>1751747</v>
      </c>
      <c r="G38" s="169">
        <f t="shared" si="146"/>
        <v>854101</v>
      </c>
      <c r="H38" s="169">
        <f t="shared" si="146"/>
        <v>0</v>
      </c>
      <c r="I38" s="169">
        <f t="shared" si="146"/>
        <v>2605848</v>
      </c>
      <c r="J38" s="169">
        <f t="shared" si="146"/>
        <v>2605848</v>
      </c>
      <c r="K38" s="169">
        <f t="shared" si="25"/>
        <v>0</v>
      </c>
      <c r="L38" s="170">
        <f t="shared" si="14"/>
        <v>0</v>
      </c>
      <c r="M38" s="249"/>
      <c r="N38" s="169">
        <v>0</v>
      </c>
      <c r="O38" s="169">
        <v>1751747</v>
      </c>
      <c r="P38" s="169">
        <v>854101</v>
      </c>
      <c r="Q38" s="169"/>
      <c r="R38" s="169">
        <f t="shared" si="155"/>
        <v>2605848</v>
      </c>
      <c r="S38" s="169">
        <f>+R38-T38</f>
        <v>2605848</v>
      </c>
      <c r="T38" s="134"/>
      <c r="U38" s="171"/>
      <c r="V38" s="168"/>
      <c r="W38" s="134"/>
      <c r="X38" s="134"/>
      <c r="Y38" s="134"/>
      <c r="Z38" s="134"/>
      <c r="AA38" s="132"/>
      <c r="AB38" s="134">
        <f t="shared" si="56"/>
        <v>0</v>
      </c>
      <c r="AC38" s="134"/>
      <c r="AD38" s="171"/>
      <c r="AE38" s="168"/>
      <c r="AF38" s="134"/>
      <c r="AG38" s="134"/>
      <c r="AH38" s="134"/>
      <c r="AI38" s="134"/>
      <c r="AJ38" s="132"/>
      <c r="AK38" s="134"/>
      <c r="AL38" s="134"/>
      <c r="AM38" s="171"/>
      <c r="AN38" s="133"/>
      <c r="AO38" s="134"/>
      <c r="AP38" s="134"/>
      <c r="AQ38" s="134"/>
      <c r="AR38" s="134"/>
      <c r="AS38" s="134"/>
      <c r="AT38" s="172"/>
      <c r="AU38" s="168"/>
      <c r="AV38" s="134"/>
      <c r="AW38" s="134"/>
      <c r="AX38" s="134"/>
      <c r="AY38" s="134"/>
      <c r="AZ38" s="132"/>
      <c r="BA38" s="134"/>
      <c r="BB38" s="134"/>
      <c r="BC38" s="171"/>
      <c r="BD38" s="168">
        <f t="shared" si="147"/>
        <v>0</v>
      </c>
      <c r="BE38" s="134">
        <f t="shared" si="148"/>
        <v>0</v>
      </c>
      <c r="BF38" s="134">
        <f t="shared" si="148"/>
        <v>0</v>
      </c>
      <c r="BG38" s="134">
        <f t="shared" si="148"/>
        <v>0</v>
      </c>
      <c r="BH38" s="134">
        <f t="shared" si="148"/>
        <v>0</v>
      </c>
      <c r="BI38" s="169">
        <f t="shared" si="149"/>
        <v>0</v>
      </c>
      <c r="BJ38" s="134">
        <f t="shared" si="150"/>
        <v>0</v>
      </c>
      <c r="BK38" s="134">
        <f t="shared" si="151"/>
        <v>0</v>
      </c>
      <c r="BL38" s="171">
        <f t="shared" si="152"/>
        <v>0</v>
      </c>
      <c r="BM38" s="168"/>
      <c r="BN38" s="134"/>
      <c r="BO38" s="134"/>
      <c r="BP38" s="134"/>
      <c r="BQ38" s="134"/>
      <c r="BR38" s="132">
        <f t="shared" si="156"/>
        <v>0</v>
      </c>
      <c r="BS38" s="134">
        <f>BR38-BT38-BU38</f>
        <v>0</v>
      </c>
      <c r="BT38" s="134"/>
      <c r="BU38" s="171"/>
      <c r="BV38" s="168"/>
      <c r="BW38" s="134"/>
      <c r="BX38" s="134"/>
      <c r="BY38" s="134"/>
      <c r="BZ38" s="134"/>
      <c r="CA38" s="132">
        <f t="shared" si="153"/>
        <v>0</v>
      </c>
      <c r="CB38" s="134"/>
      <c r="CC38" s="134"/>
      <c r="CD38" s="171"/>
      <c r="CE38" s="168"/>
      <c r="CF38" s="134"/>
      <c r="CG38" s="134"/>
      <c r="CH38" s="134"/>
      <c r="CI38" s="134"/>
      <c r="CJ38" s="132">
        <f t="shared" si="157"/>
        <v>0</v>
      </c>
      <c r="CK38" s="134"/>
      <c r="CL38" s="134"/>
      <c r="CM38" s="171"/>
      <c r="CN38" s="168"/>
      <c r="CO38" s="134"/>
      <c r="CP38" s="134"/>
      <c r="CQ38" s="134"/>
      <c r="CR38" s="134"/>
      <c r="CS38" s="132">
        <f t="shared" si="158"/>
        <v>0</v>
      </c>
      <c r="CT38" s="134"/>
      <c r="CU38" s="134"/>
      <c r="CV38" s="171"/>
      <c r="CW38" s="4"/>
      <c r="CX38" s="4"/>
      <c r="CY38" s="4"/>
      <c r="CZ38" s="4"/>
      <c r="DA38" s="4"/>
      <c r="DB38" s="26"/>
      <c r="DC38" s="26"/>
      <c r="DD38" s="26"/>
      <c r="DE38" s="26"/>
      <c r="DF38" s="26"/>
      <c r="DG38" s="26"/>
      <c r="DH38" s="26"/>
      <c r="DI38" s="26"/>
      <c r="DJ38" s="26"/>
      <c r="DK38" s="26"/>
      <c r="DL38" s="26"/>
      <c r="DM38" s="26"/>
      <c r="DN38" s="26"/>
      <c r="DO38" s="26"/>
      <c r="DP38" s="26"/>
      <c r="DQ38" s="26"/>
      <c r="DR38" s="26"/>
      <c r="DS38" s="26"/>
      <c r="DT38" s="26"/>
      <c r="DU38" s="26"/>
      <c r="DV38" s="26"/>
      <c r="DW38" s="26"/>
      <c r="DX38" s="26"/>
      <c r="DY38" s="26"/>
      <c r="DZ38" s="26"/>
      <c r="EA38" s="26"/>
      <c r="EB38" s="26"/>
      <c r="EC38" s="26"/>
      <c r="ED38" s="26"/>
      <c r="EE38" s="26"/>
      <c r="EF38" s="26"/>
      <c r="EG38" s="26"/>
      <c r="EH38" s="26"/>
      <c r="EI38" s="26"/>
      <c r="EJ38" s="26"/>
      <c r="EK38" s="26"/>
      <c r="EL38" s="26"/>
      <c r="EM38" s="26"/>
      <c r="EN38" s="26"/>
      <c r="EO38" s="26"/>
      <c r="EP38" s="26"/>
    </row>
    <row r="39" spans="1:146" s="1" customFormat="1" x14ac:dyDescent="0.2">
      <c r="A39" s="73"/>
      <c r="B39" s="74" t="s">
        <v>74</v>
      </c>
      <c r="C39" s="75" t="s">
        <v>39</v>
      </c>
      <c r="D39" s="168">
        <f>SUM(M39,V39,AE39,AN39,AU39,BM39,BV39,CE39)+CN39</f>
        <v>18819850</v>
      </c>
      <c r="E39" s="169">
        <f t="shared" si="146"/>
        <v>0</v>
      </c>
      <c r="F39" s="169">
        <f t="shared" si="146"/>
        <v>1834855</v>
      </c>
      <c r="G39" s="169">
        <f t="shared" si="146"/>
        <v>-1135070</v>
      </c>
      <c r="H39" s="169"/>
      <c r="I39" s="169">
        <f>+R39+AA39+AJ39+AZ39+BI39+CS39</f>
        <v>19519635</v>
      </c>
      <c r="J39" s="169">
        <f>+S39+AB39+AK39+BA39+BJ39+CT39</f>
        <v>14316902</v>
      </c>
      <c r="K39" s="169">
        <f>+T39+AC39+AL39+BB39+BK39+CU39</f>
        <v>5198936</v>
      </c>
      <c r="L39" s="169">
        <f>+U39+AD39+AM39+BC39+BL39+CV39</f>
        <v>3797</v>
      </c>
      <c r="M39" s="168"/>
      <c r="N39" s="169"/>
      <c r="O39" s="169"/>
      <c r="P39" s="169"/>
      <c r="Q39" s="169"/>
      <c r="R39" s="169"/>
      <c r="S39" s="169"/>
      <c r="T39" s="134"/>
      <c r="U39" s="171"/>
      <c r="V39" s="249">
        <v>5756651</v>
      </c>
      <c r="W39" s="134">
        <v>0</v>
      </c>
      <c r="X39" s="134">
        <v>812720</v>
      </c>
      <c r="Y39" s="134">
        <v>-606347</v>
      </c>
      <c r="Z39" s="134"/>
      <c r="AA39" s="191">
        <f>+W39+V39+X39+Y39+Z39</f>
        <v>5963024</v>
      </c>
      <c r="AB39" s="134">
        <f t="shared" si="56"/>
        <v>5440793</v>
      </c>
      <c r="AC39" s="249">
        <v>518434</v>
      </c>
      <c r="AD39" s="171">
        <v>3797</v>
      </c>
      <c r="AE39" s="249">
        <v>2117414</v>
      </c>
      <c r="AF39" s="134"/>
      <c r="AG39" s="134">
        <v>200220</v>
      </c>
      <c r="AH39" s="134">
        <v>-97300</v>
      </c>
      <c r="AI39" s="134"/>
      <c r="AJ39" s="169">
        <f t="shared" si="159"/>
        <v>2220334</v>
      </c>
      <c r="AK39" s="134">
        <f>+AJ39-AL39</f>
        <v>314722</v>
      </c>
      <c r="AL39" s="249">
        <v>1905612</v>
      </c>
      <c r="AM39" s="171"/>
      <c r="AN39" s="133"/>
      <c r="AO39" s="134"/>
      <c r="AP39" s="134"/>
      <c r="AQ39" s="134"/>
      <c r="AR39" s="134"/>
      <c r="AS39" s="134"/>
      <c r="AT39" s="172"/>
      <c r="AU39" s="249">
        <v>579301</v>
      </c>
      <c r="AV39" s="134"/>
      <c r="AW39" s="134">
        <v>39719</v>
      </c>
      <c r="AX39" s="134">
        <v>256</v>
      </c>
      <c r="AY39" s="134"/>
      <c r="AZ39" s="169">
        <f t="shared" si="160"/>
        <v>619276</v>
      </c>
      <c r="BA39" s="134">
        <f>AZ39-BB39-BC39</f>
        <v>549971</v>
      </c>
      <c r="BB39" s="249">
        <v>69305</v>
      </c>
      <c r="BC39" s="171"/>
      <c r="BD39" s="168">
        <f t="shared" si="147"/>
        <v>5001703</v>
      </c>
      <c r="BE39" s="134">
        <f t="shared" si="148"/>
        <v>0</v>
      </c>
      <c r="BF39" s="134">
        <f t="shared" si="148"/>
        <v>436802</v>
      </c>
      <c r="BG39" s="134">
        <f t="shared" si="148"/>
        <v>-300374</v>
      </c>
      <c r="BH39" s="134">
        <f t="shared" si="148"/>
        <v>0</v>
      </c>
      <c r="BI39" s="169">
        <f t="shared" si="149"/>
        <v>5138131</v>
      </c>
      <c r="BJ39" s="134">
        <f t="shared" si="150"/>
        <v>3978361</v>
      </c>
      <c r="BK39" s="134">
        <f t="shared" si="151"/>
        <v>1159770</v>
      </c>
      <c r="BL39" s="171">
        <f t="shared" si="152"/>
        <v>0</v>
      </c>
      <c r="BM39" s="249">
        <v>3228112</v>
      </c>
      <c r="BN39" s="134"/>
      <c r="BO39" s="134">
        <v>180626</v>
      </c>
      <c r="BP39" s="134">
        <v>-218430</v>
      </c>
      <c r="BQ39" s="134"/>
      <c r="BR39" s="132">
        <f t="shared" si="156"/>
        <v>3190308</v>
      </c>
      <c r="BS39" s="134">
        <f>BR39-BT39-BU39</f>
        <v>2587317</v>
      </c>
      <c r="BT39" s="249">
        <v>602991</v>
      </c>
      <c r="BU39" s="171"/>
      <c r="BV39" s="249">
        <v>658636</v>
      </c>
      <c r="BW39" s="134"/>
      <c r="BX39" s="134">
        <v>143014</v>
      </c>
      <c r="BY39" s="134">
        <v>17099</v>
      </c>
      <c r="BZ39" s="134"/>
      <c r="CA39" s="132">
        <f t="shared" si="153"/>
        <v>818749</v>
      </c>
      <c r="CB39" s="134">
        <f>CA39-CC39-CD39</f>
        <v>607447</v>
      </c>
      <c r="CC39" s="249">
        <v>211302</v>
      </c>
      <c r="CD39" s="171"/>
      <c r="CE39" s="249">
        <v>1114955</v>
      </c>
      <c r="CF39" s="134"/>
      <c r="CG39" s="134">
        <v>113162</v>
      </c>
      <c r="CH39" s="134">
        <v>-99043</v>
      </c>
      <c r="CI39" s="134"/>
      <c r="CJ39" s="132">
        <f t="shared" si="157"/>
        <v>1129074</v>
      </c>
      <c r="CK39" s="134">
        <f>CJ39-CL39-CM39</f>
        <v>783597</v>
      </c>
      <c r="CL39" s="249">
        <v>345477</v>
      </c>
      <c r="CM39" s="171"/>
      <c r="CN39" s="259">
        <v>5364781</v>
      </c>
      <c r="CO39" s="134"/>
      <c r="CP39" s="134">
        <v>345394</v>
      </c>
      <c r="CQ39" s="134">
        <v>-131305</v>
      </c>
      <c r="CR39" s="134"/>
      <c r="CS39" s="132">
        <f t="shared" si="158"/>
        <v>5578870</v>
      </c>
      <c r="CT39" s="134">
        <f>CS39-CU39-CV39</f>
        <v>4033055</v>
      </c>
      <c r="CU39" s="249">
        <v>1545815</v>
      </c>
      <c r="CV39" s="171"/>
      <c r="CW39" s="4"/>
      <c r="CX39" s="4"/>
      <c r="CY39" s="4"/>
      <c r="CZ39" s="4"/>
      <c r="DA39" s="4"/>
      <c r="DB39" s="26"/>
      <c r="DC39" s="26"/>
      <c r="DD39" s="26"/>
      <c r="DE39" s="26"/>
      <c r="DF39" s="26"/>
      <c r="DG39" s="26"/>
      <c r="DH39" s="26"/>
      <c r="DI39" s="26"/>
      <c r="DJ39" s="26"/>
      <c r="DK39" s="26"/>
      <c r="DL39" s="26"/>
      <c r="DM39" s="26"/>
      <c r="DN39" s="26"/>
      <c r="DO39" s="26"/>
      <c r="DP39" s="26"/>
      <c r="DQ39" s="26"/>
      <c r="DR39" s="26"/>
      <c r="DS39" s="26"/>
      <c r="DT39" s="26"/>
      <c r="DU39" s="26"/>
      <c r="DV39" s="26"/>
      <c r="DW39" s="26"/>
      <c r="DX39" s="26"/>
      <c r="DY39" s="26"/>
      <c r="DZ39" s="26"/>
      <c r="EA39" s="26"/>
      <c r="EB39" s="26"/>
      <c r="EC39" s="26"/>
      <c r="ED39" s="26"/>
      <c r="EE39" s="26"/>
      <c r="EF39" s="26"/>
      <c r="EG39" s="26"/>
      <c r="EH39" s="26"/>
      <c r="EI39" s="26"/>
      <c r="EJ39" s="26"/>
      <c r="EK39" s="26"/>
      <c r="EL39" s="26"/>
      <c r="EM39" s="26"/>
      <c r="EN39" s="26"/>
      <c r="EO39" s="26"/>
      <c r="EP39" s="26"/>
    </row>
    <row r="40" spans="1:146" s="95" customFormat="1" ht="23.25" customHeight="1" x14ac:dyDescent="0.2">
      <c r="A40" s="85" t="s">
        <v>31</v>
      </c>
      <c r="B40" s="122"/>
      <c r="C40" s="87"/>
      <c r="D40" s="187">
        <f>SUM(D34:D38)</f>
        <v>9954601</v>
      </c>
      <c r="E40" s="143">
        <f>SUM(E34:E38)</f>
        <v>0</v>
      </c>
      <c r="F40" s="143">
        <f>SUM(F34:F38)</f>
        <v>4574066</v>
      </c>
      <c r="G40" s="143">
        <f>SUM(G34:G38)</f>
        <v>854101</v>
      </c>
      <c r="H40" s="144">
        <f>+H37+H34+H35+H36</f>
        <v>0</v>
      </c>
      <c r="I40" s="143">
        <f>SUM(I34:I38)</f>
        <v>15382768</v>
      </c>
      <c r="J40" s="143">
        <f>SUM(J34:J38)</f>
        <v>13378965</v>
      </c>
      <c r="K40" s="143">
        <f>SUM(K34:K38)</f>
        <v>2003803</v>
      </c>
      <c r="L40" s="192">
        <f>SUM(L34:L38)</f>
        <v>0</v>
      </c>
      <c r="M40" s="187">
        <f>SUM(M34:M39)</f>
        <v>9954601</v>
      </c>
      <c r="N40" s="144">
        <f t="shared" ref="N40:U40" si="161">SUM(N34:N39)</f>
        <v>0</v>
      </c>
      <c r="O40" s="144">
        <f t="shared" si="161"/>
        <v>4553520</v>
      </c>
      <c r="P40" s="144">
        <f t="shared" si="161"/>
        <v>854101</v>
      </c>
      <c r="Q40" s="144">
        <f t="shared" ref="Q40" si="162">SUM(Q34:Q39)</f>
        <v>0</v>
      </c>
      <c r="R40" s="144">
        <f>SUM(M40:Q40)</f>
        <v>15362222</v>
      </c>
      <c r="S40" s="144">
        <f t="shared" si="161"/>
        <v>13362222</v>
      </c>
      <c r="T40" s="144">
        <f t="shared" si="161"/>
        <v>2000000</v>
      </c>
      <c r="U40" s="188">
        <f t="shared" si="161"/>
        <v>0</v>
      </c>
      <c r="V40" s="187">
        <f t="shared" ref="V40:AC40" si="163">SUM(V34:V39)</f>
        <v>5756651</v>
      </c>
      <c r="W40" s="144">
        <f t="shared" si="163"/>
        <v>0</v>
      </c>
      <c r="X40" s="144">
        <f>SUM(X34:X39)</f>
        <v>823852</v>
      </c>
      <c r="Y40" s="144">
        <f>SUM(Y34:Y39)</f>
        <v>-606347</v>
      </c>
      <c r="Z40" s="144">
        <f>SUM(Z34:Z39)</f>
        <v>0</v>
      </c>
      <c r="AA40" s="144">
        <f>+W40+V40+X40+Y40+Z40</f>
        <v>5974156</v>
      </c>
      <c r="AB40" s="144">
        <f t="shared" si="56"/>
        <v>5451925</v>
      </c>
      <c r="AC40" s="144">
        <f t="shared" si="163"/>
        <v>518434</v>
      </c>
      <c r="AD40" s="188">
        <f>SUM(AD34:AD39)</f>
        <v>3797</v>
      </c>
      <c r="AE40" s="187">
        <f t="shared" ref="AE40:AL40" si="164">SUM(AE34:AE39)</f>
        <v>2117414</v>
      </c>
      <c r="AF40" s="144">
        <f t="shared" si="164"/>
        <v>0</v>
      </c>
      <c r="AG40" s="144">
        <f t="shared" si="164"/>
        <v>204023</v>
      </c>
      <c r="AH40" s="144">
        <f t="shared" si="164"/>
        <v>-97300</v>
      </c>
      <c r="AI40" s="144">
        <f t="shared" ref="AI40" si="165">SUM(AI34:AI39)</f>
        <v>0</v>
      </c>
      <c r="AJ40" s="144">
        <f>+AF40+AG40+AE40+AH40+AI40</f>
        <v>2224137</v>
      </c>
      <c r="AK40" s="144">
        <f>SUM(AK34:AK39)</f>
        <v>314722</v>
      </c>
      <c r="AL40" s="144">
        <f t="shared" si="164"/>
        <v>1909415</v>
      </c>
      <c r="AM40" s="188">
        <f>SUM(AM34:AM39)</f>
        <v>0</v>
      </c>
      <c r="AN40" s="143"/>
      <c r="AO40" s="144"/>
      <c r="AP40" s="144"/>
      <c r="AQ40" s="144"/>
      <c r="AR40" s="144"/>
      <c r="AS40" s="144"/>
      <c r="AT40" s="189"/>
      <c r="AU40" s="187">
        <f t="shared" ref="AU40:BB40" si="166">SUM(AU34:AU39)</f>
        <v>579301</v>
      </c>
      <c r="AV40" s="144">
        <f t="shared" si="166"/>
        <v>0</v>
      </c>
      <c r="AW40" s="144">
        <f t="shared" si="166"/>
        <v>40600</v>
      </c>
      <c r="AX40" s="144">
        <f t="shared" si="166"/>
        <v>256</v>
      </c>
      <c r="AY40" s="144">
        <f t="shared" ref="AY40" si="167">SUM(AY34:AY39)</f>
        <v>0</v>
      </c>
      <c r="AZ40" s="144">
        <f>+AV40+AW40+AU40+AX40+AY40</f>
        <v>620157</v>
      </c>
      <c r="BA40" s="144">
        <f>SUM(BA34:BA39)</f>
        <v>550852</v>
      </c>
      <c r="BB40" s="144">
        <f t="shared" si="166"/>
        <v>69305</v>
      </c>
      <c r="BC40" s="188">
        <f>SUM(BC34:BC39)</f>
        <v>0</v>
      </c>
      <c r="BD40" s="187">
        <f t="shared" ref="BD40:BT40" si="168">SUM(BD34:BD39)</f>
        <v>5001703</v>
      </c>
      <c r="BE40" s="144">
        <f t="shared" si="168"/>
        <v>0</v>
      </c>
      <c r="BF40" s="144">
        <f t="shared" ref="BF40:BH41" si="169">SUM(BX40,CG40,BO40)</f>
        <v>441532</v>
      </c>
      <c r="BG40" s="144">
        <f t="shared" si="169"/>
        <v>-300374</v>
      </c>
      <c r="BH40" s="144">
        <f t="shared" si="169"/>
        <v>0</v>
      </c>
      <c r="BI40" s="144">
        <f>SUM(BD40:BH40)</f>
        <v>5142861</v>
      </c>
      <c r="BJ40" s="144">
        <f>SUM(BJ34:BJ39)</f>
        <v>3983091</v>
      </c>
      <c r="BK40" s="144">
        <f>SUM(BK34:BK39)</f>
        <v>1159770</v>
      </c>
      <c r="BL40" s="188">
        <f t="shared" si="168"/>
        <v>0</v>
      </c>
      <c r="BM40" s="187">
        <f t="shared" si="168"/>
        <v>3228112</v>
      </c>
      <c r="BN40" s="144">
        <f t="shared" si="168"/>
        <v>0</v>
      </c>
      <c r="BO40" s="144">
        <f t="shared" si="168"/>
        <v>182262</v>
      </c>
      <c r="BP40" s="144">
        <f t="shared" si="168"/>
        <v>-218430</v>
      </c>
      <c r="BQ40" s="189">
        <f t="shared" ref="BQ40" si="170">SUM(BQ34:BQ39)</f>
        <v>0</v>
      </c>
      <c r="BR40" s="144">
        <f>+BN40+BO40+BM40+BP40+BQ40</f>
        <v>3191944</v>
      </c>
      <c r="BS40" s="144">
        <f>SUM(BS34:BS39)</f>
        <v>2588953</v>
      </c>
      <c r="BT40" s="144">
        <f t="shared" si="168"/>
        <v>602991</v>
      </c>
      <c r="BU40" s="188">
        <f>SUM(BU34:BU39)</f>
        <v>0</v>
      </c>
      <c r="BV40" s="187">
        <f t="shared" ref="BV40:CC40" si="171">SUM(BV34:BV39)</f>
        <v>658636</v>
      </c>
      <c r="BW40" s="144">
        <f t="shared" si="171"/>
        <v>0</v>
      </c>
      <c r="BX40" s="144">
        <f t="shared" si="171"/>
        <v>145429</v>
      </c>
      <c r="BY40" s="144">
        <f t="shared" si="171"/>
        <v>17099</v>
      </c>
      <c r="BZ40" s="144">
        <f t="shared" ref="BZ40" si="172">SUM(BZ34:BZ39)</f>
        <v>0</v>
      </c>
      <c r="CA40" s="144">
        <f>+BW40+BX40+BV40+BY40+BZ40</f>
        <v>821164</v>
      </c>
      <c r="CB40" s="144">
        <f>SUM(CB34:CB39)</f>
        <v>609862</v>
      </c>
      <c r="CC40" s="144">
        <f t="shared" si="171"/>
        <v>211302</v>
      </c>
      <c r="CD40" s="188">
        <f>SUM(CD34:CD39)</f>
        <v>0</v>
      </c>
      <c r="CE40" s="187">
        <f t="shared" ref="CE40:CL40" si="173">SUM(CE34:CE39)</f>
        <v>1114955</v>
      </c>
      <c r="CF40" s="144">
        <f t="shared" si="173"/>
        <v>0</v>
      </c>
      <c r="CG40" s="144">
        <f t="shared" si="173"/>
        <v>113841</v>
      </c>
      <c r="CH40" s="144">
        <f t="shared" si="173"/>
        <v>-99043</v>
      </c>
      <c r="CI40" s="144">
        <f t="shared" ref="CI40" si="174">SUM(CI34:CI39)</f>
        <v>0</v>
      </c>
      <c r="CJ40" s="144">
        <f>SUM(CE40:CG40)+CH40+CI40</f>
        <v>1129753</v>
      </c>
      <c r="CK40" s="144">
        <f>SUM(CK34:CK39)</f>
        <v>784276</v>
      </c>
      <c r="CL40" s="144">
        <f t="shared" si="173"/>
        <v>345477</v>
      </c>
      <c r="CM40" s="188">
        <f t="shared" ref="CM40:CR40" si="175">SUM(CM34:CM39)</f>
        <v>0</v>
      </c>
      <c r="CN40" s="187">
        <f t="shared" si="175"/>
        <v>5364781</v>
      </c>
      <c r="CO40" s="144">
        <f t="shared" si="175"/>
        <v>0</v>
      </c>
      <c r="CP40" s="144">
        <f t="shared" si="175"/>
        <v>345394</v>
      </c>
      <c r="CQ40" s="144">
        <f t="shared" si="175"/>
        <v>-131305</v>
      </c>
      <c r="CR40" s="144">
        <f t="shared" si="175"/>
        <v>0</v>
      </c>
      <c r="CS40" s="144">
        <f>+CO40+CP40+CN40+CQ40+CR40</f>
        <v>5578870</v>
      </c>
      <c r="CT40" s="144">
        <f>SUM(CT34:CT39)</f>
        <v>4033055</v>
      </c>
      <c r="CU40" s="144">
        <f>SUM(CU34:CU39)</f>
        <v>1545815</v>
      </c>
      <c r="CV40" s="188">
        <f>SUM(CV34:CV39)</f>
        <v>0</v>
      </c>
      <c r="CW40" s="255"/>
      <c r="CX40" s="255"/>
      <c r="CY40" s="255"/>
      <c r="CZ40" s="255"/>
      <c r="DA40" s="255"/>
      <c r="DB40" s="256"/>
      <c r="DC40" s="256"/>
      <c r="DD40" s="256"/>
      <c r="DE40" s="256"/>
      <c r="DF40" s="256"/>
      <c r="DG40" s="256"/>
      <c r="DH40" s="256"/>
      <c r="DI40" s="256"/>
      <c r="DJ40" s="256"/>
      <c r="DK40" s="256"/>
      <c r="DL40" s="256"/>
      <c r="DM40" s="256"/>
      <c r="DN40" s="256"/>
      <c r="DO40" s="256"/>
      <c r="DP40" s="256"/>
      <c r="DQ40" s="256"/>
      <c r="DR40" s="256"/>
      <c r="DS40" s="256"/>
      <c r="DT40" s="256"/>
      <c r="DU40" s="256"/>
      <c r="DV40" s="256"/>
      <c r="DW40" s="256"/>
      <c r="DX40" s="256"/>
      <c r="DY40" s="256"/>
      <c r="DZ40" s="256"/>
      <c r="EA40" s="256"/>
      <c r="EB40" s="256"/>
      <c r="EC40" s="256"/>
      <c r="ED40" s="256"/>
      <c r="EE40" s="256"/>
      <c r="EF40" s="256"/>
      <c r="EG40" s="256"/>
      <c r="EH40" s="256"/>
      <c r="EI40" s="256"/>
      <c r="EJ40" s="256"/>
      <c r="EK40" s="256"/>
      <c r="EL40" s="256"/>
      <c r="EM40" s="256"/>
      <c r="EN40" s="256"/>
      <c r="EO40" s="256"/>
      <c r="EP40" s="257"/>
    </row>
    <row r="41" spans="1:146" s="96" customFormat="1" ht="30" customHeight="1" x14ac:dyDescent="0.2">
      <c r="A41" s="340" t="s">
        <v>4</v>
      </c>
      <c r="B41" s="341"/>
      <c r="C41" s="342"/>
      <c r="D41" s="193">
        <f>+D40+D32</f>
        <v>54952455</v>
      </c>
      <c r="E41" s="146">
        <f t="shared" ref="E41:L41" si="176">+E40+E32</f>
        <v>0</v>
      </c>
      <c r="F41" s="146">
        <f t="shared" si="176"/>
        <v>8629316</v>
      </c>
      <c r="G41" s="146">
        <f t="shared" si="176"/>
        <v>-1203240</v>
      </c>
      <c r="H41" s="146">
        <f t="shared" ref="H41" si="177">+H40+H32</f>
        <v>0</v>
      </c>
      <c r="I41" s="146">
        <f>+I40+I32</f>
        <v>62378531</v>
      </c>
      <c r="J41" s="146">
        <f>+J40+J32</f>
        <v>48672025</v>
      </c>
      <c r="K41" s="146">
        <f t="shared" si="176"/>
        <v>13693506</v>
      </c>
      <c r="L41" s="194">
        <f t="shared" si="176"/>
        <v>13000</v>
      </c>
      <c r="M41" s="146">
        <f>+M40+M32</f>
        <v>48509187</v>
      </c>
      <c r="N41" s="146">
        <f>+N40+N32</f>
        <v>0</v>
      </c>
      <c r="O41" s="146">
        <f>+O40+O32</f>
        <v>8535426</v>
      </c>
      <c r="P41" s="146">
        <f>+P40+P32</f>
        <v>-924857</v>
      </c>
      <c r="Q41" s="146">
        <f>+Q40+Q32</f>
        <v>0</v>
      </c>
      <c r="R41" s="146">
        <f>SUM(M41:Q41)</f>
        <v>56119756</v>
      </c>
      <c r="S41" s="146">
        <f>+R41-T41-U41</f>
        <v>46171463</v>
      </c>
      <c r="T41" s="146">
        <f>T32+T40</f>
        <v>9948293</v>
      </c>
      <c r="U41" s="194">
        <f>U32+U40</f>
        <v>0</v>
      </c>
      <c r="V41" s="193">
        <f t="shared" ref="V41:AD41" si="178">V32+V40</f>
        <v>6731311</v>
      </c>
      <c r="W41" s="146">
        <f t="shared" si="178"/>
        <v>0</v>
      </c>
      <c r="X41" s="146">
        <f t="shared" si="178"/>
        <v>887320</v>
      </c>
      <c r="Y41" s="146">
        <f t="shared" si="178"/>
        <v>-871496</v>
      </c>
      <c r="Z41" s="146">
        <f t="shared" ref="Z41" si="179">Z32+Z40</f>
        <v>0</v>
      </c>
      <c r="AA41" s="146">
        <f>+W41+V41+X41+Y41+Z41</f>
        <v>6747135</v>
      </c>
      <c r="AB41" s="146">
        <f t="shared" si="56"/>
        <v>6211904</v>
      </c>
      <c r="AC41" s="146">
        <f t="shared" si="178"/>
        <v>518434</v>
      </c>
      <c r="AD41" s="194">
        <f t="shared" si="178"/>
        <v>16797</v>
      </c>
      <c r="AE41" s="193">
        <f t="shared" ref="AE41:AM41" si="180">AE32+AE40</f>
        <v>6918989</v>
      </c>
      <c r="AF41" s="146">
        <f t="shared" si="180"/>
        <v>0</v>
      </c>
      <c r="AG41" s="146">
        <f t="shared" si="180"/>
        <v>211688</v>
      </c>
      <c r="AH41" s="146">
        <f t="shared" si="180"/>
        <v>-111919</v>
      </c>
      <c r="AI41" s="146">
        <f t="shared" ref="AI41" si="181">AI32+AI40</f>
        <v>0</v>
      </c>
      <c r="AJ41" s="146">
        <f>+AF41+AG41+AE41+AH41+AI41</f>
        <v>7018758</v>
      </c>
      <c r="AK41" s="146">
        <f t="shared" si="180"/>
        <v>1369353</v>
      </c>
      <c r="AL41" s="146">
        <f t="shared" si="180"/>
        <v>5649405</v>
      </c>
      <c r="AM41" s="194">
        <f t="shared" si="180"/>
        <v>0</v>
      </c>
      <c r="AN41" s="145"/>
      <c r="AO41" s="146"/>
      <c r="AP41" s="146"/>
      <c r="AQ41" s="146"/>
      <c r="AR41" s="146"/>
      <c r="AS41" s="146"/>
      <c r="AT41" s="195"/>
      <c r="AU41" s="193">
        <f t="shared" ref="AU41:BC41" si="182">AU32+AU40</f>
        <v>604301</v>
      </c>
      <c r="AV41" s="146">
        <f t="shared" si="182"/>
        <v>0</v>
      </c>
      <c r="AW41" s="146">
        <f t="shared" si="182"/>
        <v>42811</v>
      </c>
      <c r="AX41" s="146">
        <f t="shared" si="182"/>
        <v>262</v>
      </c>
      <c r="AY41" s="146">
        <f t="shared" ref="AY41" si="183">AY32+AY40</f>
        <v>0</v>
      </c>
      <c r="AZ41" s="146">
        <f>+AV41+AW41+AU41+AX41+AY41</f>
        <v>647374</v>
      </c>
      <c r="BA41" s="146">
        <f>BA32+BA40</f>
        <v>578069</v>
      </c>
      <c r="BB41" s="146">
        <f t="shared" si="182"/>
        <v>69305</v>
      </c>
      <c r="BC41" s="194">
        <f t="shared" si="182"/>
        <v>0</v>
      </c>
      <c r="BD41" s="193">
        <f t="shared" ref="BD41:BU41" si="184">BD32+BD40</f>
        <v>5364639</v>
      </c>
      <c r="BE41" s="146">
        <f t="shared" si="184"/>
        <v>0</v>
      </c>
      <c r="BF41" s="146">
        <f t="shared" si="169"/>
        <v>441532</v>
      </c>
      <c r="BG41" s="146">
        <f t="shared" si="169"/>
        <v>-299488</v>
      </c>
      <c r="BH41" s="146">
        <f t="shared" si="169"/>
        <v>0</v>
      </c>
      <c r="BI41" s="146">
        <f>SUM(BD41:BH41)</f>
        <v>5506683</v>
      </c>
      <c r="BJ41" s="146">
        <f>BJ32+BJ40</f>
        <v>4345493</v>
      </c>
      <c r="BK41" s="146">
        <f>BK32+BK40</f>
        <v>1161190</v>
      </c>
      <c r="BL41" s="194">
        <f t="shared" si="184"/>
        <v>0</v>
      </c>
      <c r="BM41" s="193">
        <f t="shared" si="184"/>
        <v>3425368</v>
      </c>
      <c r="BN41" s="146">
        <f t="shared" si="184"/>
        <v>0</v>
      </c>
      <c r="BO41" s="146">
        <f t="shared" si="184"/>
        <v>182262</v>
      </c>
      <c r="BP41" s="146">
        <f t="shared" si="184"/>
        <v>-217930</v>
      </c>
      <c r="BQ41" s="146">
        <f t="shared" ref="BQ41" si="185">BQ32+BQ40</f>
        <v>0</v>
      </c>
      <c r="BR41" s="146">
        <f>+BN41+BO41+BM41+BP41+BQ41</f>
        <v>3389700</v>
      </c>
      <c r="BS41" s="146">
        <f>BS32+BS40</f>
        <v>2786709</v>
      </c>
      <c r="BT41" s="146">
        <f t="shared" si="184"/>
        <v>602991</v>
      </c>
      <c r="BU41" s="194">
        <f t="shared" si="184"/>
        <v>0</v>
      </c>
      <c r="BV41" s="193">
        <f t="shared" ref="BV41:CD41" si="186">BV32+BV40</f>
        <v>658636</v>
      </c>
      <c r="BW41" s="146">
        <f t="shared" si="186"/>
        <v>0</v>
      </c>
      <c r="BX41" s="146">
        <f t="shared" si="186"/>
        <v>145429</v>
      </c>
      <c r="BY41" s="146">
        <f t="shared" si="186"/>
        <v>17099</v>
      </c>
      <c r="BZ41" s="146">
        <f t="shared" ref="BZ41" si="187">BZ32+BZ40</f>
        <v>0</v>
      </c>
      <c r="CA41" s="146">
        <f>+BW41+BX41+BV41+BY41+BZ41</f>
        <v>821164</v>
      </c>
      <c r="CB41" s="146">
        <f>CB32+CB40</f>
        <v>609862</v>
      </c>
      <c r="CC41" s="146">
        <f t="shared" si="186"/>
        <v>211302</v>
      </c>
      <c r="CD41" s="194">
        <f t="shared" si="186"/>
        <v>0</v>
      </c>
      <c r="CE41" s="193">
        <f t="shared" ref="CE41:CM41" si="188">CE32+CE40</f>
        <v>1280635</v>
      </c>
      <c r="CF41" s="146">
        <f t="shared" si="188"/>
        <v>0</v>
      </c>
      <c r="CG41" s="146">
        <f t="shared" si="188"/>
        <v>113841</v>
      </c>
      <c r="CH41" s="146">
        <f t="shared" si="188"/>
        <v>-98657</v>
      </c>
      <c r="CI41" s="146">
        <f t="shared" ref="CI41" si="189">CI32+CI40</f>
        <v>0</v>
      </c>
      <c r="CJ41" s="146">
        <f>SUM(CE41:CG41)+CH41+CI41</f>
        <v>1295819</v>
      </c>
      <c r="CK41" s="146">
        <f>CK32+CK40</f>
        <v>948922</v>
      </c>
      <c r="CL41" s="146">
        <f t="shared" si="188"/>
        <v>346897</v>
      </c>
      <c r="CM41" s="194">
        <f t="shared" si="188"/>
        <v>0</v>
      </c>
      <c r="CN41" s="193">
        <f>CN32+CN40</f>
        <v>5643878</v>
      </c>
      <c r="CO41" s="146">
        <f>CO32+CO40</f>
        <v>0</v>
      </c>
      <c r="CP41" s="146">
        <f>CP32+CP40</f>
        <v>345394</v>
      </c>
      <c r="CQ41" s="146">
        <f>CQ32+CQ40</f>
        <v>-130812</v>
      </c>
      <c r="CR41" s="146">
        <f>CR32+CR40</f>
        <v>0</v>
      </c>
      <c r="CS41" s="146">
        <f>+CO41+CP41+CN41+CQ41+CR41</f>
        <v>5858460</v>
      </c>
      <c r="CT41" s="146">
        <f>CT32+CT40</f>
        <v>4312645</v>
      </c>
      <c r="CU41" s="146">
        <f>CU32+CU40</f>
        <v>1545815</v>
      </c>
      <c r="CV41" s="194">
        <f>CV32+CV40</f>
        <v>0</v>
      </c>
      <c r="CW41" s="3"/>
      <c r="CX41" s="3"/>
      <c r="CY41" s="3"/>
      <c r="CZ41" s="3"/>
      <c r="DA41" s="3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9"/>
    </row>
    <row r="42" spans="1:146" s="102" customFormat="1" ht="28.5" customHeight="1" x14ac:dyDescent="0.15">
      <c r="A42" s="343" t="s">
        <v>1</v>
      </c>
      <c r="B42" s="344"/>
      <c r="C42" s="345"/>
      <c r="D42" s="196"/>
      <c r="E42" s="197"/>
      <c r="F42" s="198"/>
      <c r="G42" s="198"/>
      <c r="H42" s="198"/>
      <c r="I42" s="197"/>
      <c r="J42" s="197"/>
      <c r="K42" s="197"/>
      <c r="L42" s="199"/>
      <c r="M42" s="200"/>
      <c r="N42" s="197"/>
      <c r="O42" s="197"/>
      <c r="P42" s="197"/>
      <c r="Q42" s="197"/>
      <c r="R42" s="197"/>
      <c r="S42" s="197"/>
      <c r="T42" s="148"/>
      <c r="U42" s="201"/>
      <c r="V42" s="200"/>
      <c r="W42" s="148"/>
      <c r="X42" s="148"/>
      <c r="Y42" s="148"/>
      <c r="Z42" s="148"/>
      <c r="AA42" s="197"/>
      <c r="AB42" s="202"/>
      <c r="AC42" s="148"/>
      <c r="AD42" s="201"/>
      <c r="AE42" s="200"/>
      <c r="AF42" s="148"/>
      <c r="AG42" s="148"/>
      <c r="AH42" s="148"/>
      <c r="AI42" s="148"/>
      <c r="AJ42" s="197"/>
      <c r="AK42" s="148"/>
      <c r="AL42" s="148"/>
      <c r="AM42" s="201"/>
      <c r="AN42" s="147"/>
      <c r="AO42" s="148"/>
      <c r="AP42" s="148"/>
      <c r="AQ42" s="148"/>
      <c r="AR42" s="148"/>
      <c r="AS42" s="148"/>
      <c r="AT42" s="203"/>
      <c r="AU42" s="200"/>
      <c r="AV42" s="148"/>
      <c r="AW42" s="148"/>
      <c r="AX42" s="148"/>
      <c r="AY42" s="148"/>
      <c r="AZ42" s="197"/>
      <c r="BA42" s="148"/>
      <c r="BB42" s="148"/>
      <c r="BC42" s="201"/>
      <c r="BD42" s="200"/>
      <c r="BE42" s="148"/>
      <c r="BF42" s="204"/>
      <c r="BG42" s="204"/>
      <c r="BH42" s="204"/>
      <c r="BI42" s="148"/>
      <c r="BJ42" s="148"/>
      <c r="BK42" s="148"/>
      <c r="BL42" s="201"/>
      <c r="BM42" s="200"/>
      <c r="BN42" s="148"/>
      <c r="BO42" s="148"/>
      <c r="BP42" s="148"/>
      <c r="BQ42" s="148"/>
      <c r="BR42" s="197"/>
      <c r="BS42" s="148"/>
      <c r="BT42" s="148"/>
      <c r="BU42" s="201"/>
      <c r="BV42" s="200"/>
      <c r="BW42" s="148"/>
      <c r="BX42" s="148"/>
      <c r="BY42" s="148"/>
      <c r="BZ42" s="148"/>
      <c r="CA42" s="197"/>
      <c r="CB42" s="148"/>
      <c r="CC42" s="148"/>
      <c r="CD42" s="201"/>
      <c r="CE42" s="200"/>
      <c r="CF42" s="148"/>
      <c r="CG42" s="148"/>
      <c r="CH42" s="148"/>
      <c r="CI42" s="148"/>
      <c r="CJ42" s="197"/>
      <c r="CK42" s="148"/>
      <c r="CL42" s="148"/>
      <c r="CM42" s="201"/>
      <c r="CN42" s="200"/>
      <c r="CO42" s="148"/>
      <c r="CP42" s="148"/>
      <c r="CQ42" s="148"/>
      <c r="CR42" s="148"/>
      <c r="CS42" s="197"/>
      <c r="CT42" s="148"/>
      <c r="CU42" s="148"/>
      <c r="CV42" s="201"/>
      <c r="CW42" s="3"/>
      <c r="CX42" s="3"/>
      <c r="CY42" s="3"/>
      <c r="CZ42" s="3"/>
      <c r="DA42" s="3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32"/>
    </row>
    <row r="43" spans="1:146" s="92" customFormat="1" ht="10.5" x14ac:dyDescent="0.15">
      <c r="A43" s="77" t="s">
        <v>58</v>
      </c>
      <c r="B43" s="346" t="s">
        <v>7</v>
      </c>
      <c r="C43" s="347"/>
      <c r="D43" s="173">
        <f t="shared" ref="D43:L43" si="190">+M43+V43+AE43+AU43+BD43+CN43</f>
        <v>15947314</v>
      </c>
      <c r="E43" s="205">
        <f t="shared" si="190"/>
        <v>0</v>
      </c>
      <c r="F43" s="205">
        <f>+O43+X43+AG43+AW43+BF43+CP43</f>
        <v>651869</v>
      </c>
      <c r="G43" s="205">
        <f t="shared" si="190"/>
        <v>359056</v>
      </c>
      <c r="H43" s="205">
        <f t="shared" si="190"/>
        <v>0</v>
      </c>
      <c r="I43" s="205">
        <f>+R43+AA43+AJ43+AZ43+BI43+CS43</f>
        <v>16958239</v>
      </c>
      <c r="J43" s="205">
        <f t="shared" si="190"/>
        <v>9835167</v>
      </c>
      <c r="K43" s="136">
        <f t="shared" si="190"/>
        <v>7123072</v>
      </c>
      <c r="L43" s="166">
        <f t="shared" si="190"/>
        <v>0</v>
      </c>
      <c r="M43" s="251">
        <v>375979</v>
      </c>
      <c r="N43" s="132">
        <v>0</v>
      </c>
      <c r="O43" s="132">
        <v>20020</v>
      </c>
      <c r="P43" s="132">
        <v>2471</v>
      </c>
      <c r="Q43" s="132"/>
      <c r="R43" s="132">
        <f>SUM(M43:Q43)</f>
        <v>398470</v>
      </c>
      <c r="S43" s="132">
        <f>+R43-T43-U43</f>
        <v>230467</v>
      </c>
      <c r="T43" s="251">
        <v>168003</v>
      </c>
      <c r="U43" s="252"/>
      <c r="V43" s="251">
        <v>3256277</v>
      </c>
      <c r="W43" s="136">
        <v>0</v>
      </c>
      <c r="X43" s="136">
        <v>211289</v>
      </c>
      <c r="Y43" s="136">
        <v>-57371</v>
      </c>
      <c r="Z43" s="136"/>
      <c r="AA43" s="132">
        <f>+W43+V43+X43+Y43+Z43</f>
        <v>3410195</v>
      </c>
      <c r="AB43" s="136">
        <f t="shared" si="56"/>
        <v>2791754</v>
      </c>
      <c r="AC43" s="251">
        <v>618441</v>
      </c>
      <c r="AD43" s="174"/>
      <c r="AE43" s="251">
        <v>4699510</v>
      </c>
      <c r="AF43" s="136"/>
      <c r="AG43" s="136">
        <v>24226</v>
      </c>
      <c r="AH43" s="136">
        <v>152213</v>
      </c>
      <c r="AI43" s="136"/>
      <c r="AJ43" s="132">
        <f>+AF43+AG43+AE43+AH43+AI43</f>
        <v>4875949</v>
      </c>
      <c r="AK43" s="136">
        <f t="shared" ref="AK43:AK54" si="191">AJ43-AL43-AM43</f>
        <v>881583</v>
      </c>
      <c r="AL43" s="251">
        <v>3994366</v>
      </c>
      <c r="AM43" s="174"/>
      <c r="AN43" s="135"/>
      <c r="AO43" s="136"/>
      <c r="AP43" s="136"/>
      <c r="AQ43" s="136"/>
      <c r="AR43" s="136"/>
      <c r="AS43" s="136"/>
      <c r="AT43" s="175"/>
      <c r="AU43" s="251">
        <v>391519</v>
      </c>
      <c r="AV43" s="136"/>
      <c r="AW43" s="136">
        <v>12483</v>
      </c>
      <c r="AX43" s="136">
        <v>14980</v>
      </c>
      <c r="AY43" s="136"/>
      <c r="AZ43" s="136">
        <f>+AV43+AW43+AU43+AX43+AY43</f>
        <v>418982</v>
      </c>
      <c r="BA43" s="136">
        <f t="shared" ref="BA43:BA54" si="192">AZ43-BB43-BC43</f>
        <v>357506</v>
      </c>
      <c r="BB43" s="251">
        <v>61476</v>
      </c>
      <c r="BC43" s="174"/>
      <c r="BD43" s="173">
        <f t="shared" ref="BD43:BH46" si="193">SUM(BV43,CE43,BM43)</f>
        <v>3501210</v>
      </c>
      <c r="BE43" s="136">
        <f t="shared" si="193"/>
        <v>0</v>
      </c>
      <c r="BF43" s="136">
        <f t="shared" si="193"/>
        <v>235938</v>
      </c>
      <c r="BG43" s="136">
        <f t="shared" si="193"/>
        <v>67789</v>
      </c>
      <c r="BH43" s="136">
        <f t="shared" si="193"/>
        <v>0</v>
      </c>
      <c r="BI43" s="132">
        <f>SUM(BD43:BH43)</f>
        <v>3804937</v>
      </c>
      <c r="BJ43" s="136">
        <f t="shared" ref="BJ43:BL46" si="194">SUM(CB43,CK43,BS43)</f>
        <v>2877504</v>
      </c>
      <c r="BK43" s="136">
        <f t="shared" si="194"/>
        <v>927433</v>
      </c>
      <c r="BL43" s="174">
        <f t="shared" si="194"/>
        <v>0</v>
      </c>
      <c r="BM43" s="251">
        <v>2369681</v>
      </c>
      <c r="BN43" s="136"/>
      <c r="BO43" s="136">
        <v>57110</v>
      </c>
      <c r="BP43" s="136">
        <v>14590</v>
      </c>
      <c r="BQ43" s="136"/>
      <c r="BR43" s="132">
        <f>+BN43+BO43+BM43+BP43+BQ43</f>
        <v>2441381</v>
      </c>
      <c r="BS43" s="136">
        <f t="shared" ref="BS43:BS54" si="195">BR43-BT43-BU43</f>
        <v>1908099</v>
      </c>
      <c r="BT43" s="251">
        <v>533282</v>
      </c>
      <c r="BU43" s="174"/>
      <c r="BV43" s="251">
        <v>515880</v>
      </c>
      <c r="BW43" s="136"/>
      <c r="BX43" s="136">
        <v>118442</v>
      </c>
      <c r="BY43" s="136">
        <v>38111</v>
      </c>
      <c r="BZ43" s="136"/>
      <c r="CA43" s="132">
        <f>+BW43+BX43+BV43+BY43+BZ43</f>
        <v>672433</v>
      </c>
      <c r="CB43" s="136">
        <f t="shared" ref="CB43:CB54" si="196">CA43-CC43-CD43</f>
        <v>486795</v>
      </c>
      <c r="CC43" s="251">
        <v>185638</v>
      </c>
      <c r="CD43" s="174"/>
      <c r="CE43" s="251">
        <v>615649</v>
      </c>
      <c r="CF43" s="136"/>
      <c r="CG43" s="136">
        <v>60386</v>
      </c>
      <c r="CH43" s="136">
        <v>15088</v>
      </c>
      <c r="CI43" s="136"/>
      <c r="CJ43" s="132">
        <f>SUM(CE43:CG43)+CH43+CI43</f>
        <v>691123</v>
      </c>
      <c r="CK43" s="136">
        <f t="shared" ref="CK43:CK54" si="197">CJ43-CL43-CM43</f>
        <v>482610</v>
      </c>
      <c r="CL43" s="251">
        <v>208513</v>
      </c>
      <c r="CM43" s="174"/>
      <c r="CN43" s="258">
        <v>3722819</v>
      </c>
      <c r="CO43" s="136"/>
      <c r="CP43" s="136">
        <v>147913</v>
      </c>
      <c r="CQ43" s="136">
        <v>178974</v>
      </c>
      <c r="CR43" s="136"/>
      <c r="CS43" s="136">
        <f>+CO43+CP43+CN43+CQ43+CR43</f>
        <v>4049706</v>
      </c>
      <c r="CT43" s="136">
        <f>CS43-CU43-CV43</f>
        <v>2696353</v>
      </c>
      <c r="CU43" s="251">
        <v>1353353</v>
      </c>
      <c r="CV43" s="174"/>
      <c r="CW43" s="233"/>
      <c r="CX43" s="233"/>
      <c r="CY43" s="233"/>
      <c r="CZ43" s="233"/>
      <c r="DA43" s="233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7"/>
      <c r="DV43" s="27"/>
      <c r="DW43" s="27"/>
      <c r="DX43" s="27"/>
      <c r="DY43" s="27"/>
      <c r="DZ43" s="27"/>
      <c r="EA43" s="27"/>
      <c r="EB43" s="27"/>
      <c r="EC43" s="27"/>
      <c r="ED43" s="27"/>
      <c r="EE43" s="27"/>
      <c r="EF43" s="27"/>
      <c r="EG43" s="27"/>
      <c r="EH43" s="27"/>
      <c r="EI43" s="27"/>
      <c r="EJ43" s="27"/>
      <c r="EK43" s="27"/>
      <c r="EL43" s="27"/>
      <c r="EM43" s="27"/>
      <c r="EN43" s="27"/>
      <c r="EO43" s="27"/>
      <c r="EP43" s="27"/>
    </row>
    <row r="44" spans="1:146" s="92" customFormat="1" ht="10.5" x14ac:dyDescent="0.15">
      <c r="A44" s="77" t="s">
        <v>59</v>
      </c>
      <c r="B44" s="346" t="s">
        <v>8</v>
      </c>
      <c r="C44" s="347"/>
      <c r="D44" s="173">
        <f t="shared" ref="D44:D47" si="198">+M44+V44+AE44+AU44+BD44+CN44</f>
        <v>2056506</v>
      </c>
      <c r="E44" s="205">
        <f t="shared" ref="E44:E63" si="199">+N44+W44+AF44+AV44+BE44+CO44</f>
        <v>0</v>
      </c>
      <c r="F44" s="205">
        <f>+O44+X44+AG44+AW44+BF44+CP44</f>
        <v>97382</v>
      </c>
      <c r="G44" s="205">
        <f t="shared" ref="G44:G63" si="200">+P44+Y44+AH44+AX44+BG44+CQ44</f>
        <v>45635</v>
      </c>
      <c r="H44" s="205">
        <f t="shared" ref="H44:H63" si="201">+Q44+Z44+AI44+AY44+BH44+CR44</f>
        <v>0</v>
      </c>
      <c r="I44" s="205">
        <f t="shared" ref="I44:I63" si="202">+R44+AA44+AJ44+AZ44+BI44+CS44</f>
        <v>2199523</v>
      </c>
      <c r="J44" s="205">
        <f t="shared" ref="J44:J63" si="203">+S44+AB44+AK44+BA44+BJ44+CT44</f>
        <v>1434792</v>
      </c>
      <c r="K44" s="136">
        <f t="shared" ref="K44:K63" si="204">+T44+AC44+AL44+BB44+BK44+CU44</f>
        <v>764731</v>
      </c>
      <c r="L44" s="166">
        <f t="shared" ref="L44:L63" si="205">+U44+AD44+AM44+BC44+BL44+CV44</f>
        <v>0</v>
      </c>
      <c r="M44" s="251">
        <v>55895</v>
      </c>
      <c r="N44" s="132">
        <v>0</v>
      </c>
      <c r="O44" s="132">
        <v>15756</v>
      </c>
      <c r="P44" s="132">
        <v>-232</v>
      </c>
      <c r="Q44" s="132"/>
      <c r="R44" s="132">
        <f t="shared" ref="R44:R62" si="206">SUM(M44:Q44)</f>
        <v>71419</v>
      </c>
      <c r="S44" s="132">
        <f t="shared" ref="S44:S54" si="207">+R44-T44-U44</f>
        <v>36219</v>
      </c>
      <c r="T44" s="251">
        <v>35200</v>
      </c>
      <c r="U44" s="252"/>
      <c r="V44" s="251">
        <v>352813</v>
      </c>
      <c r="W44" s="136">
        <v>0</v>
      </c>
      <c r="X44" s="136">
        <v>28057</v>
      </c>
      <c r="Y44" s="136">
        <v>51092</v>
      </c>
      <c r="Z44" s="136"/>
      <c r="AA44" s="132">
        <f t="shared" ref="AA44:AA63" si="208">+W44+V44+X44+Y44+Z44</f>
        <v>431962</v>
      </c>
      <c r="AB44" s="136">
        <f t="shared" si="56"/>
        <v>389100</v>
      </c>
      <c r="AC44" s="251">
        <v>42862</v>
      </c>
      <c r="AD44" s="174"/>
      <c r="AE44" s="251">
        <v>545036</v>
      </c>
      <c r="AF44" s="136"/>
      <c r="AG44" s="136">
        <v>1750</v>
      </c>
      <c r="AH44" s="136">
        <v>-43800</v>
      </c>
      <c r="AI44" s="136"/>
      <c r="AJ44" s="132">
        <f t="shared" ref="AJ44:AJ63" si="209">+AF44+AG44+AE44+AH44+AI44</f>
        <v>502986</v>
      </c>
      <c r="AK44" s="136">
        <f t="shared" si="191"/>
        <v>111717</v>
      </c>
      <c r="AL44" s="251">
        <v>391269</v>
      </c>
      <c r="AM44" s="174"/>
      <c r="AN44" s="135"/>
      <c r="AO44" s="136"/>
      <c r="AP44" s="136"/>
      <c r="AQ44" s="136"/>
      <c r="AR44" s="136"/>
      <c r="AS44" s="136"/>
      <c r="AT44" s="175"/>
      <c r="AU44" s="251">
        <v>53629</v>
      </c>
      <c r="AV44" s="136"/>
      <c r="AW44" s="136">
        <v>1623</v>
      </c>
      <c r="AX44" s="136">
        <v>2917</v>
      </c>
      <c r="AY44" s="136"/>
      <c r="AZ44" s="136">
        <f t="shared" ref="AZ44:AZ63" si="210">+AV44+AW44+AU44+AX44+AY44</f>
        <v>58169</v>
      </c>
      <c r="BA44" s="136">
        <f t="shared" si="192"/>
        <v>50340</v>
      </c>
      <c r="BB44" s="251">
        <v>7829</v>
      </c>
      <c r="BC44" s="174"/>
      <c r="BD44" s="173">
        <f t="shared" si="193"/>
        <v>501303</v>
      </c>
      <c r="BE44" s="136">
        <f t="shared" si="193"/>
        <v>0</v>
      </c>
      <c r="BF44" s="136">
        <f t="shared" si="193"/>
        <v>30672</v>
      </c>
      <c r="BG44" s="136">
        <f t="shared" si="193"/>
        <v>12395</v>
      </c>
      <c r="BH44" s="136">
        <f t="shared" si="193"/>
        <v>0</v>
      </c>
      <c r="BI44" s="132">
        <f t="shared" ref="BI44:BI63" si="211">SUM(BD44:BH44)</f>
        <v>544370</v>
      </c>
      <c r="BJ44" s="136">
        <f t="shared" si="194"/>
        <v>427838</v>
      </c>
      <c r="BK44" s="136">
        <f t="shared" si="194"/>
        <v>116532</v>
      </c>
      <c r="BL44" s="174">
        <f t="shared" si="194"/>
        <v>0</v>
      </c>
      <c r="BM44" s="251">
        <v>343625</v>
      </c>
      <c r="BN44" s="136"/>
      <c r="BO44" s="136">
        <v>7425</v>
      </c>
      <c r="BP44" s="136">
        <v>5479</v>
      </c>
      <c r="BQ44" s="136"/>
      <c r="BR44" s="132">
        <f t="shared" ref="BR44:BR63" si="212">+BN44+BO44+BM44+BP44+BQ44</f>
        <v>356529</v>
      </c>
      <c r="BS44" s="136">
        <f t="shared" si="195"/>
        <v>291524</v>
      </c>
      <c r="BT44" s="251">
        <v>65005</v>
      </c>
      <c r="BU44" s="174"/>
      <c r="BV44" s="251">
        <v>71949</v>
      </c>
      <c r="BW44" s="136"/>
      <c r="BX44" s="136">
        <v>15397</v>
      </c>
      <c r="BY44" s="136">
        <v>4954</v>
      </c>
      <c r="BZ44" s="136"/>
      <c r="CA44" s="132">
        <f t="shared" ref="CA44:CA63" si="213">+BW44+BX44+BV44+BY44+BZ44</f>
        <v>92300</v>
      </c>
      <c r="CB44" s="136">
        <f t="shared" si="196"/>
        <v>66954</v>
      </c>
      <c r="CC44" s="251">
        <v>25346</v>
      </c>
      <c r="CD44" s="174"/>
      <c r="CE44" s="251">
        <v>85729</v>
      </c>
      <c r="CF44" s="136"/>
      <c r="CG44" s="136">
        <v>7850</v>
      </c>
      <c r="CH44" s="136">
        <v>1962</v>
      </c>
      <c r="CI44" s="136"/>
      <c r="CJ44" s="132">
        <f t="shared" ref="CJ44:CJ63" si="214">SUM(CE44:CG44)+CH44+CI44</f>
        <v>95541</v>
      </c>
      <c r="CK44" s="136">
        <f t="shared" si="197"/>
        <v>69360</v>
      </c>
      <c r="CL44" s="251">
        <v>26181</v>
      </c>
      <c r="CM44" s="174"/>
      <c r="CN44" s="258">
        <v>547830</v>
      </c>
      <c r="CO44" s="136"/>
      <c r="CP44" s="136">
        <v>19524</v>
      </c>
      <c r="CQ44" s="136">
        <v>23263</v>
      </c>
      <c r="CR44" s="136"/>
      <c r="CS44" s="136">
        <f t="shared" ref="CS44:CS63" si="215">+CO44+CP44+CN44+CQ44+CR44</f>
        <v>590617</v>
      </c>
      <c r="CT44" s="136">
        <f>CS44-CU44-CV44</f>
        <v>419578</v>
      </c>
      <c r="CU44" s="251">
        <v>171039</v>
      </c>
      <c r="CV44" s="174"/>
      <c r="CW44" s="233"/>
      <c r="CX44" s="233"/>
      <c r="CY44" s="233"/>
      <c r="CZ44" s="233"/>
      <c r="DA44" s="233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27"/>
      <c r="ED44" s="27"/>
      <c r="EE44" s="27"/>
      <c r="EF44" s="27"/>
      <c r="EG44" s="27"/>
      <c r="EH44" s="27"/>
      <c r="EI44" s="27"/>
      <c r="EJ44" s="27"/>
      <c r="EK44" s="27"/>
      <c r="EL44" s="27"/>
      <c r="EM44" s="27"/>
      <c r="EN44" s="27"/>
      <c r="EO44" s="27"/>
      <c r="EP44" s="27"/>
    </row>
    <row r="45" spans="1:146" s="92" customFormat="1" ht="10.5" x14ac:dyDescent="0.15">
      <c r="A45" s="77" t="s">
        <v>60</v>
      </c>
      <c r="B45" s="346" t="s">
        <v>0</v>
      </c>
      <c r="C45" s="347"/>
      <c r="D45" s="173">
        <f t="shared" si="198"/>
        <v>17607211</v>
      </c>
      <c r="E45" s="205">
        <f t="shared" si="199"/>
        <v>0</v>
      </c>
      <c r="F45" s="205">
        <f t="shared" ref="F45:F63" si="216">+O45+X45+AG45+AW45+BF45+CP45</f>
        <v>4637010</v>
      </c>
      <c r="G45" s="205">
        <f t="shared" si="200"/>
        <v>-3806995</v>
      </c>
      <c r="H45" s="205">
        <f t="shared" si="201"/>
        <v>0</v>
      </c>
      <c r="I45" s="205">
        <f t="shared" si="202"/>
        <v>18437226</v>
      </c>
      <c r="J45" s="205">
        <f t="shared" si="203"/>
        <v>14468811</v>
      </c>
      <c r="K45" s="136">
        <f t="shared" si="204"/>
        <v>3966146</v>
      </c>
      <c r="L45" s="166">
        <f t="shared" si="205"/>
        <v>2269</v>
      </c>
      <c r="M45" s="251">
        <v>10481277</v>
      </c>
      <c r="N45" s="132">
        <v>0</v>
      </c>
      <c r="O45" s="132">
        <v>3694079</v>
      </c>
      <c r="P45" s="132">
        <v>-2166563</v>
      </c>
      <c r="Q45" s="132"/>
      <c r="R45" s="132">
        <f t="shared" si="206"/>
        <v>12008793</v>
      </c>
      <c r="S45" s="132">
        <f t="shared" si="207"/>
        <v>9144755</v>
      </c>
      <c r="T45" s="251">
        <v>2863854</v>
      </c>
      <c r="U45" s="252">
        <v>184</v>
      </c>
      <c r="V45" s="251">
        <v>2956983</v>
      </c>
      <c r="W45" s="136">
        <v>0</v>
      </c>
      <c r="X45" s="136">
        <v>620082</v>
      </c>
      <c r="Y45" s="136">
        <v>-812211</v>
      </c>
      <c r="Z45" s="136"/>
      <c r="AA45" s="132">
        <f t="shared" si="208"/>
        <v>2764854</v>
      </c>
      <c r="AB45" s="136">
        <f t="shared" si="56"/>
        <v>2696634</v>
      </c>
      <c r="AC45" s="251">
        <v>66135</v>
      </c>
      <c r="AD45" s="174">
        <v>2085</v>
      </c>
      <c r="AE45" s="251">
        <v>1274443</v>
      </c>
      <c r="AF45" s="136"/>
      <c r="AG45" s="136">
        <v>38539</v>
      </c>
      <c r="AH45" s="136">
        <v>-80200</v>
      </c>
      <c r="AI45" s="136"/>
      <c r="AJ45" s="132">
        <f t="shared" si="209"/>
        <v>1232782</v>
      </c>
      <c r="AK45" s="136">
        <f t="shared" si="191"/>
        <v>357582</v>
      </c>
      <c r="AL45" s="251">
        <v>875200</v>
      </c>
      <c r="AM45" s="174"/>
      <c r="AN45" s="135"/>
      <c r="AO45" s="136"/>
      <c r="AP45" s="136"/>
      <c r="AQ45" s="136"/>
      <c r="AR45" s="136"/>
      <c r="AS45" s="136"/>
      <c r="AT45" s="175"/>
      <c r="AU45" s="251">
        <v>159153</v>
      </c>
      <c r="AV45" s="136"/>
      <c r="AW45" s="136">
        <v>-3020</v>
      </c>
      <c r="AX45" s="136">
        <v>-17806</v>
      </c>
      <c r="AY45" s="136"/>
      <c r="AZ45" s="136">
        <f t="shared" si="210"/>
        <v>138327</v>
      </c>
      <c r="BA45" s="136">
        <f t="shared" si="192"/>
        <v>138327</v>
      </c>
      <c r="BB45" s="136"/>
      <c r="BC45" s="174"/>
      <c r="BD45" s="173">
        <f t="shared" si="193"/>
        <v>1362126</v>
      </c>
      <c r="BE45" s="136">
        <f t="shared" si="193"/>
        <v>0</v>
      </c>
      <c r="BF45" s="136">
        <f t="shared" si="193"/>
        <v>137795</v>
      </c>
      <c r="BG45" s="136">
        <f t="shared" si="193"/>
        <v>-383283</v>
      </c>
      <c r="BH45" s="136">
        <f t="shared" si="193"/>
        <v>0</v>
      </c>
      <c r="BI45" s="132">
        <f t="shared" si="211"/>
        <v>1116638</v>
      </c>
      <c r="BJ45" s="136">
        <f t="shared" si="194"/>
        <v>999413</v>
      </c>
      <c r="BK45" s="136">
        <f t="shared" si="194"/>
        <v>117225</v>
      </c>
      <c r="BL45" s="174">
        <f t="shared" si="194"/>
        <v>0</v>
      </c>
      <c r="BM45" s="251">
        <v>712062</v>
      </c>
      <c r="BN45" s="136"/>
      <c r="BO45" s="136">
        <v>85767</v>
      </c>
      <c r="BP45" s="136">
        <v>-237850</v>
      </c>
      <c r="BQ45" s="136"/>
      <c r="BR45" s="132">
        <f t="shared" si="212"/>
        <v>559979</v>
      </c>
      <c r="BS45" s="136">
        <f t="shared" si="195"/>
        <v>555275</v>
      </c>
      <c r="BT45" s="251">
        <v>4704</v>
      </c>
      <c r="BU45" s="174"/>
      <c r="BV45" s="251">
        <v>70807</v>
      </c>
      <c r="BW45" s="136"/>
      <c r="BX45" s="136">
        <v>8125</v>
      </c>
      <c r="BY45" s="136">
        <v>-29339</v>
      </c>
      <c r="BZ45" s="136"/>
      <c r="CA45" s="132">
        <f t="shared" si="213"/>
        <v>49593</v>
      </c>
      <c r="CB45" s="136">
        <f t="shared" si="196"/>
        <v>49275</v>
      </c>
      <c r="CC45" s="251">
        <v>318</v>
      </c>
      <c r="CD45" s="174"/>
      <c r="CE45" s="251">
        <v>579257</v>
      </c>
      <c r="CF45" s="136"/>
      <c r="CG45" s="136">
        <v>43903</v>
      </c>
      <c r="CH45" s="136">
        <v>-116094</v>
      </c>
      <c r="CI45" s="136"/>
      <c r="CJ45" s="132">
        <f t="shared" si="214"/>
        <v>507066</v>
      </c>
      <c r="CK45" s="136">
        <f t="shared" si="197"/>
        <v>394863</v>
      </c>
      <c r="CL45" s="251">
        <v>112203</v>
      </c>
      <c r="CM45" s="174"/>
      <c r="CN45" s="258">
        <v>1373229</v>
      </c>
      <c r="CO45" s="136"/>
      <c r="CP45" s="136">
        <v>149535</v>
      </c>
      <c r="CQ45" s="136">
        <v>-346932</v>
      </c>
      <c r="CR45" s="136"/>
      <c r="CS45" s="136">
        <f t="shared" si="215"/>
        <v>1175832</v>
      </c>
      <c r="CT45" s="136">
        <f>CS45-CU45-CV45</f>
        <v>1132100</v>
      </c>
      <c r="CU45" s="251">
        <v>43732</v>
      </c>
      <c r="CV45" s="174"/>
      <c r="CW45" s="233"/>
      <c r="CX45" s="233"/>
      <c r="CY45" s="233"/>
      <c r="CZ45" s="233"/>
      <c r="DA45" s="233"/>
      <c r="DB45" s="27"/>
      <c r="DC45" s="27"/>
      <c r="DD45" s="27"/>
      <c r="DE45" s="27"/>
      <c r="DF45" s="27"/>
      <c r="DG45" s="27"/>
      <c r="DH45" s="27"/>
      <c r="DI45" s="27"/>
      <c r="DJ45" s="27"/>
      <c r="DK45" s="27"/>
      <c r="DL45" s="27"/>
      <c r="DM45" s="27"/>
      <c r="DN45" s="27"/>
      <c r="DO45" s="27"/>
      <c r="DP45" s="27"/>
      <c r="DQ45" s="27"/>
      <c r="DR45" s="27"/>
      <c r="DS45" s="27"/>
      <c r="DT45" s="27"/>
      <c r="DU45" s="27"/>
      <c r="DV45" s="27"/>
      <c r="DW45" s="27"/>
      <c r="DX45" s="27"/>
      <c r="DY45" s="27"/>
      <c r="DZ45" s="27"/>
      <c r="EA45" s="27"/>
      <c r="EB45" s="27"/>
      <c r="EC45" s="27"/>
      <c r="ED45" s="27"/>
      <c r="EE45" s="27"/>
      <c r="EF45" s="27"/>
      <c r="EG45" s="27"/>
      <c r="EH45" s="27"/>
      <c r="EI45" s="27"/>
      <c r="EJ45" s="27"/>
      <c r="EK45" s="27"/>
      <c r="EL45" s="27"/>
      <c r="EM45" s="27"/>
      <c r="EN45" s="27"/>
      <c r="EO45" s="27"/>
      <c r="EP45" s="27"/>
    </row>
    <row r="46" spans="1:146" s="92" customFormat="1" ht="10.5" x14ac:dyDescent="0.15">
      <c r="A46" s="77" t="s">
        <v>61</v>
      </c>
      <c r="B46" s="346" t="s">
        <v>3</v>
      </c>
      <c r="C46" s="347"/>
      <c r="D46" s="173">
        <f t="shared" si="198"/>
        <v>458993</v>
      </c>
      <c r="E46" s="205">
        <f t="shared" si="199"/>
        <v>0</v>
      </c>
      <c r="F46" s="205">
        <f t="shared" si="216"/>
        <v>1737</v>
      </c>
      <c r="G46" s="205">
        <f t="shared" si="200"/>
        <v>-164601</v>
      </c>
      <c r="H46" s="205">
        <f t="shared" si="201"/>
        <v>0</v>
      </c>
      <c r="I46" s="205">
        <f t="shared" si="202"/>
        <v>296129</v>
      </c>
      <c r="J46" s="205">
        <f t="shared" si="203"/>
        <v>86724</v>
      </c>
      <c r="K46" s="136">
        <f t="shared" si="204"/>
        <v>209405</v>
      </c>
      <c r="L46" s="166">
        <f t="shared" si="205"/>
        <v>0</v>
      </c>
      <c r="M46" s="251">
        <v>458993</v>
      </c>
      <c r="N46" s="132">
        <v>0</v>
      </c>
      <c r="O46" s="132">
        <v>1737</v>
      </c>
      <c r="P46" s="132">
        <v>-164601</v>
      </c>
      <c r="Q46" s="132"/>
      <c r="R46" s="132">
        <f t="shared" si="206"/>
        <v>296129</v>
      </c>
      <c r="S46" s="132">
        <f t="shared" si="207"/>
        <v>86724</v>
      </c>
      <c r="T46" s="251">
        <v>209405</v>
      </c>
      <c r="U46" s="252"/>
      <c r="V46" s="173"/>
      <c r="W46" s="136"/>
      <c r="X46" s="136"/>
      <c r="Y46" s="136"/>
      <c r="Z46" s="136"/>
      <c r="AA46" s="132"/>
      <c r="AB46" s="136">
        <f t="shared" si="56"/>
        <v>0</v>
      </c>
      <c r="AC46" s="136"/>
      <c r="AD46" s="174"/>
      <c r="AE46" s="173"/>
      <c r="AF46" s="136"/>
      <c r="AG46" s="136"/>
      <c r="AH46" s="136"/>
      <c r="AI46" s="136"/>
      <c r="AJ46" s="132"/>
      <c r="AK46" s="136">
        <f t="shared" si="191"/>
        <v>0</v>
      </c>
      <c r="AL46" s="136"/>
      <c r="AM46" s="174"/>
      <c r="AN46" s="135"/>
      <c r="AO46" s="136"/>
      <c r="AP46" s="136"/>
      <c r="AQ46" s="136"/>
      <c r="AR46" s="136"/>
      <c r="AS46" s="136"/>
      <c r="AT46" s="175"/>
      <c r="AU46" s="173"/>
      <c r="AV46" s="136"/>
      <c r="AW46" s="136"/>
      <c r="AX46" s="136"/>
      <c r="AY46" s="136"/>
      <c r="AZ46" s="136"/>
      <c r="BA46" s="136">
        <f t="shared" si="192"/>
        <v>0</v>
      </c>
      <c r="BB46" s="136"/>
      <c r="BC46" s="174"/>
      <c r="BD46" s="173">
        <f t="shared" si="193"/>
        <v>0</v>
      </c>
      <c r="BE46" s="136">
        <f t="shared" si="193"/>
        <v>0</v>
      </c>
      <c r="BF46" s="136">
        <f t="shared" si="193"/>
        <v>0</v>
      </c>
      <c r="BG46" s="136">
        <f t="shared" si="193"/>
        <v>0</v>
      </c>
      <c r="BH46" s="136">
        <f t="shared" si="193"/>
        <v>0</v>
      </c>
      <c r="BI46" s="132">
        <f t="shared" si="211"/>
        <v>0</v>
      </c>
      <c r="BJ46" s="136">
        <f t="shared" si="194"/>
        <v>0</v>
      </c>
      <c r="BK46" s="136">
        <f t="shared" si="194"/>
        <v>0</v>
      </c>
      <c r="BL46" s="174">
        <f t="shared" si="194"/>
        <v>0</v>
      </c>
      <c r="BM46" s="173"/>
      <c r="BN46" s="136"/>
      <c r="BO46" s="136"/>
      <c r="BP46" s="136"/>
      <c r="BQ46" s="136"/>
      <c r="BR46" s="132">
        <f t="shared" si="212"/>
        <v>0</v>
      </c>
      <c r="BS46" s="136">
        <f t="shared" si="195"/>
        <v>0</v>
      </c>
      <c r="BT46" s="136"/>
      <c r="BU46" s="174"/>
      <c r="BV46" s="173"/>
      <c r="BW46" s="136"/>
      <c r="BX46" s="136"/>
      <c r="BY46" s="136"/>
      <c r="BZ46" s="136"/>
      <c r="CA46" s="132">
        <f t="shared" si="213"/>
        <v>0</v>
      </c>
      <c r="CB46" s="136">
        <f t="shared" si="196"/>
        <v>0</v>
      </c>
      <c r="CC46" s="136"/>
      <c r="CD46" s="174"/>
      <c r="CE46" s="173"/>
      <c r="CF46" s="136">
        <v>0</v>
      </c>
      <c r="CG46" s="136"/>
      <c r="CH46" s="136"/>
      <c r="CI46" s="136"/>
      <c r="CJ46" s="132">
        <f t="shared" si="214"/>
        <v>0</v>
      </c>
      <c r="CK46" s="136">
        <f t="shared" si="197"/>
        <v>0</v>
      </c>
      <c r="CL46" s="136"/>
      <c r="CM46" s="174"/>
      <c r="CN46" s="173"/>
      <c r="CO46" s="136"/>
      <c r="CP46" s="136"/>
      <c r="CQ46" s="136"/>
      <c r="CR46" s="136"/>
      <c r="CS46" s="136">
        <f t="shared" si="215"/>
        <v>0</v>
      </c>
      <c r="CT46" s="136">
        <f>CS46-CU46-CV46</f>
        <v>0</v>
      </c>
      <c r="CU46" s="136"/>
      <c r="CV46" s="174"/>
      <c r="CW46" s="233"/>
      <c r="CX46" s="233"/>
      <c r="CY46" s="233"/>
      <c r="CZ46" s="233"/>
      <c r="DA46" s="233"/>
      <c r="DB46" s="27"/>
      <c r="DC46" s="27"/>
      <c r="DD46" s="27"/>
      <c r="DE46" s="27"/>
      <c r="DF46" s="27"/>
      <c r="DG46" s="27"/>
      <c r="DH46" s="27"/>
      <c r="DI46" s="27"/>
      <c r="DJ46" s="27"/>
      <c r="DK46" s="27"/>
      <c r="DL46" s="27"/>
      <c r="DM46" s="27"/>
      <c r="DN46" s="27"/>
      <c r="DO46" s="27"/>
      <c r="DP46" s="27"/>
      <c r="DQ46" s="27"/>
      <c r="DR46" s="27"/>
      <c r="DS46" s="27"/>
      <c r="DT46" s="27"/>
      <c r="DU46" s="27"/>
      <c r="DV46" s="27"/>
      <c r="DW46" s="27"/>
      <c r="DX46" s="27"/>
      <c r="DY46" s="27"/>
      <c r="DZ46" s="27"/>
      <c r="EA46" s="27"/>
      <c r="EB46" s="27"/>
      <c r="EC46" s="27"/>
      <c r="ED46" s="27"/>
      <c r="EE46" s="27"/>
      <c r="EF46" s="27"/>
      <c r="EG46" s="27"/>
      <c r="EH46" s="27"/>
      <c r="EI46" s="27"/>
      <c r="EJ46" s="27"/>
      <c r="EK46" s="27"/>
      <c r="EL46" s="27"/>
      <c r="EM46" s="27"/>
      <c r="EN46" s="27"/>
      <c r="EO46" s="27"/>
      <c r="EP46" s="27"/>
    </row>
    <row r="47" spans="1:146" s="2" customFormat="1" ht="10.5" x14ac:dyDescent="0.15">
      <c r="A47" s="70" t="s">
        <v>62</v>
      </c>
      <c r="B47" s="348" t="s">
        <v>5</v>
      </c>
      <c r="C47" s="349"/>
      <c r="D47" s="173">
        <f t="shared" si="198"/>
        <v>10772051</v>
      </c>
      <c r="E47" s="205">
        <f t="shared" si="199"/>
        <v>0</v>
      </c>
      <c r="F47" s="205">
        <f t="shared" si="216"/>
        <v>981608</v>
      </c>
      <c r="G47" s="205">
        <f t="shared" si="200"/>
        <v>4879705</v>
      </c>
      <c r="H47" s="205">
        <f t="shared" si="201"/>
        <v>0</v>
      </c>
      <c r="I47" s="205">
        <f t="shared" si="202"/>
        <v>16633364</v>
      </c>
      <c r="J47" s="205">
        <f t="shared" si="203"/>
        <v>8350246</v>
      </c>
      <c r="K47" s="136">
        <f t="shared" si="204"/>
        <v>8283118</v>
      </c>
      <c r="L47" s="166">
        <f t="shared" si="205"/>
        <v>0</v>
      </c>
      <c r="M47" s="165">
        <f>SUM(M48:M54)</f>
        <v>10772051</v>
      </c>
      <c r="N47" s="132">
        <f>SUM(N48:N54)</f>
        <v>0</v>
      </c>
      <c r="O47" s="132">
        <f>+O53+O54+O48+O51+O52</f>
        <v>957173</v>
      </c>
      <c r="P47" s="132">
        <f>+P53+P54+P48+P51+P52</f>
        <v>4879705</v>
      </c>
      <c r="Q47" s="132">
        <f>+Q53+Q54+Q48+Q51+Q52</f>
        <v>0</v>
      </c>
      <c r="R47" s="132">
        <f t="shared" si="206"/>
        <v>16608929</v>
      </c>
      <c r="S47" s="132">
        <f t="shared" si="207"/>
        <v>8330137</v>
      </c>
      <c r="T47" s="132">
        <f>SUM(T48:T54)</f>
        <v>8278792</v>
      </c>
      <c r="U47" s="166"/>
      <c r="V47" s="165">
        <f>SUM(V48:V54)</f>
        <v>0</v>
      </c>
      <c r="W47" s="132">
        <f>SUM(W48:W54)</f>
        <v>0</v>
      </c>
      <c r="X47" s="132">
        <f t="shared" ref="X47:AH47" si="217">SUM(X48:X54)</f>
        <v>14819</v>
      </c>
      <c r="Y47" s="132">
        <f t="shared" si="217"/>
        <v>0</v>
      </c>
      <c r="Z47" s="132">
        <f t="shared" ref="Z47" si="218">SUM(Z48:Z54)</f>
        <v>0</v>
      </c>
      <c r="AA47" s="132">
        <f t="shared" si="208"/>
        <v>14819</v>
      </c>
      <c r="AB47" s="136">
        <f t="shared" si="56"/>
        <v>14498</v>
      </c>
      <c r="AC47" s="132">
        <f t="shared" si="217"/>
        <v>321</v>
      </c>
      <c r="AD47" s="166">
        <f t="shared" si="217"/>
        <v>0</v>
      </c>
      <c r="AE47" s="165">
        <f t="shared" si="217"/>
        <v>0</v>
      </c>
      <c r="AF47" s="132">
        <f t="shared" si="217"/>
        <v>0</v>
      </c>
      <c r="AG47" s="132">
        <f t="shared" si="217"/>
        <v>4005</v>
      </c>
      <c r="AH47" s="132">
        <f t="shared" si="217"/>
        <v>0</v>
      </c>
      <c r="AI47" s="132">
        <f t="shared" ref="AI47" si="219">SUM(AI48:AI54)</f>
        <v>0</v>
      </c>
      <c r="AJ47" s="132">
        <f t="shared" si="209"/>
        <v>4005</v>
      </c>
      <c r="AK47" s="132">
        <f>SUM(AK48:AK54)</f>
        <v>0</v>
      </c>
      <c r="AL47" s="132">
        <f>SUM(AL48:AL54)</f>
        <v>4005</v>
      </c>
      <c r="AM47" s="166">
        <f>SUM(AM48:AM54)</f>
        <v>0</v>
      </c>
      <c r="AN47" s="131"/>
      <c r="AO47" s="132"/>
      <c r="AP47" s="132"/>
      <c r="AQ47" s="132"/>
      <c r="AR47" s="132"/>
      <c r="AS47" s="132"/>
      <c r="AT47" s="167"/>
      <c r="AU47" s="165">
        <f>SUM(AU48:AU54)</f>
        <v>0</v>
      </c>
      <c r="AV47" s="132">
        <f>SUM(AV48:AV54)</f>
        <v>0</v>
      </c>
      <c r="AW47" s="132">
        <f>SUM(AW48:AW54)</f>
        <v>881</v>
      </c>
      <c r="AX47" s="132">
        <f>SUM(AX48:AX54)</f>
        <v>0</v>
      </c>
      <c r="AY47" s="132">
        <f>SUM(AY48:AY54)</f>
        <v>0</v>
      </c>
      <c r="AZ47" s="136">
        <f t="shared" si="210"/>
        <v>881</v>
      </c>
      <c r="BA47" s="132">
        <f>SUM(BA48:BA54)</f>
        <v>881</v>
      </c>
      <c r="BB47" s="132">
        <f>SUM(BB48:BB54)</f>
        <v>0</v>
      </c>
      <c r="BC47" s="166">
        <f>SUM(BC48:BC54)</f>
        <v>0</v>
      </c>
      <c r="BD47" s="165">
        <f t="shared" ref="BD47:BP47" si="220">SUM(BD48:BD54)</f>
        <v>0</v>
      </c>
      <c r="BE47" s="132">
        <f t="shared" si="220"/>
        <v>0</v>
      </c>
      <c r="BF47" s="132">
        <f t="shared" ref="BF47:BF64" si="221">SUM(BX47,CG47,BO47)</f>
        <v>4730</v>
      </c>
      <c r="BG47" s="132">
        <f t="shared" ref="BG47:BG64" si="222">SUM(BY47,CH47,BP47)</f>
        <v>0</v>
      </c>
      <c r="BH47" s="132">
        <f t="shared" ref="BH47:BH64" si="223">SUM(BZ47,CI47,BQ47)</f>
        <v>0</v>
      </c>
      <c r="BI47" s="132">
        <f t="shared" si="211"/>
        <v>4730</v>
      </c>
      <c r="BJ47" s="132">
        <f>SUM(BJ48:BJ54)</f>
        <v>4730</v>
      </c>
      <c r="BK47" s="132">
        <f>SUM(BK48:BK54)</f>
        <v>0</v>
      </c>
      <c r="BL47" s="166">
        <f t="shared" si="220"/>
        <v>0</v>
      </c>
      <c r="BM47" s="165">
        <f t="shared" si="220"/>
        <v>0</v>
      </c>
      <c r="BN47" s="132">
        <f t="shared" si="220"/>
        <v>0</v>
      </c>
      <c r="BO47" s="132">
        <f t="shared" si="220"/>
        <v>1636</v>
      </c>
      <c r="BP47" s="132">
        <f t="shared" si="220"/>
        <v>0</v>
      </c>
      <c r="BQ47" s="132">
        <f t="shared" ref="BQ47" si="224">SUM(BQ48:BQ54)</f>
        <v>0</v>
      </c>
      <c r="BR47" s="132">
        <f t="shared" si="212"/>
        <v>1636</v>
      </c>
      <c r="BS47" s="132">
        <f>SUM(BS48:BS54)</f>
        <v>1636</v>
      </c>
      <c r="BT47" s="132">
        <f t="shared" ref="BT47:CM47" si="225">SUM(BT48:BT54)</f>
        <v>0</v>
      </c>
      <c r="BU47" s="166">
        <f t="shared" si="225"/>
        <v>0</v>
      </c>
      <c r="BV47" s="165">
        <f t="shared" si="225"/>
        <v>0</v>
      </c>
      <c r="BW47" s="132">
        <f t="shared" si="225"/>
        <v>0</v>
      </c>
      <c r="BX47" s="132">
        <f t="shared" si="225"/>
        <v>2415</v>
      </c>
      <c r="BY47" s="132">
        <f t="shared" si="225"/>
        <v>0</v>
      </c>
      <c r="BZ47" s="132">
        <f t="shared" ref="BZ47" si="226">SUM(BZ48:BZ54)</f>
        <v>0</v>
      </c>
      <c r="CA47" s="132">
        <f t="shared" si="213"/>
        <v>2415</v>
      </c>
      <c r="CB47" s="132">
        <f>SUM(CB48:CB54)</f>
        <v>2415</v>
      </c>
      <c r="CC47" s="132">
        <f t="shared" si="225"/>
        <v>0</v>
      </c>
      <c r="CD47" s="166">
        <f t="shared" si="225"/>
        <v>0</v>
      </c>
      <c r="CE47" s="165">
        <f t="shared" si="225"/>
        <v>0</v>
      </c>
      <c r="CF47" s="132">
        <f t="shared" si="225"/>
        <v>0</v>
      </c>
      <c r="CG47" s="132">
        <f t="shared" si="225"/>
        <v>679</v>
      </c>
      <c r="CH47" s="132">
        <f t="shared" si="225"/>
        <v>0</v>
      </c>
      <c r="CI47" s="132">
        <f t="shared" ref="CI47" si="227">SUM(CI48:CI54)</f>
        <v>0</v>
      </c>
      <c r="CJ47" s="132">
        <f t="shared" si="214"/>
        <v>679</v>
      </c>
      <c r="CK47" s="132">
        <f>SUM(CK48:CK54)</f>
        <v>679</v>
      </c>
      <c r="CL47" s="132">
        <f t="shared" si="225"/>
        <v>0</v>
      </c>
      <c r="CM47" s="166">
        <f t="shared" si="225"/>
        <v>0</v>
      </c>
      <c r="CN47" s="165">
        <f>SUM(CN48:CN54)</f>
        <v>0</v>
      </c>
      <c r="CO47" s="132">
        <f>SUM(CO48:CO54)</f>
        <v>0</v>
      </c>
      <c r="CP47" s="132">
        <f>SUM(CP48:CP54)</f>
        <v>0</v>
      </c>
      <c r="CQ47" s="132">
        <f>SUM(CQ48:CQ54)</f>
        <v>0</v>
      </c>
      <c r="CR47" s="132">
        <f>SUM(CR48:CR54)</f>
        <v>0</v>
      </c>
      <c r="CS47" s="136">
        <f t="shared" si="215"/>
        <v>0</v>
      </c>
      <c r="CT47" s="132">
        <f>SUM(CT48:CT54)</f>
        <v>0</v>
      </c>
      <c r="CU47" s="132">
        <f>SUM(CU48:CU54)</f>
        <v>0</v>
      </c>
      <c r="CV47" s="166">
        <f>SUM(CV48:CV54)</f>
        <v>0</v>
      </c>
      <c r="CW47" s="51"/>
      <c r="CX47" s="51"/>
      <c r="CY47" s="51"/>
      <c r="CZ47" s="51"/>
      <c r="DA47" s="51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  <c r="DR47" s="22"/>
      <c r="DS47" s="22"/>
      <c r="DT47" s="22"/>
      <c r="DU47" s="22"/>
      <c r="DV47" s="22"/>
      <c r="DW47" s="22"/>
      <c r="DX47" s="22"/>
      <c r="DY47" s="22"/>
      <c r="DZ47" s="22"/>
      <c r="EA47" s="22"/>
      <c r="EB47" s="22"/>
      <c r="EC47" s="22"/>
      <c r="ED47" s="22"/>
      <c r="EE47" s="22"/>
      <c r="EF47" s="22"/>
      <c r="EG47" s="22"/>
      <c r="EH47" s="22"/>
      <c r="EI47" s="22"/>
      <c r="EJ47" s="22"/>
      <c r="EK47" s="22"/>
      <c r="EL47" s="22"/>
      <c r="EM47" s="22"/>
      <c r="EN47" s="22"/>
      <c r="EO47" s="22"/>
      <c r="EP47" s="22"/>
    </row>
    <row r="48" spans="1:146" s="1" customFormat="1" x14ac:dyDescent="0.2">
      <c r="A48" s="73"/>
      <c r="B48" s="74" t="s">
        <v>69</v>
      </c>
      <c r="C48" s="75" t="s">
        <v>9</v>
      </c>
      <c r="D48" s="168">
        <f>+M48+V48+AE48+AU48+BD48+CN48</f>
        <v>4673678</v>
      </c>
      <c r="E48" s="206">
        <f t="shared" si="199"/>
        <v>0</v>
      </c>
      <c r="F48" s="206">
        <f t="shared" si="216"/>
        <v>26513</v>
      </c>
      <c r="G48" s="206">
        <f t="shared" si="200"/>
        <v>153952</v>
      </c>
      <c r="H48" s="206">
        <f t="shared" si="201"/>
        <v>0</v>
      </c>
      <c r="I48" s="206">
        <f t="shared" si="202"/>
        <v>4854143</v>
      </c>
      <c r="J48" s="206">
        <f t="shared" si="203"/>
        <v>4850340</v>
      </c>
      <c r="K48" s="134">
        <f t="shared" si="204"/>
        <v>3803</v>
      </c>
      <c r="L48" s="170">
        <f t="shared" si="205"/>
        <v>0</v>
      </c>
      <c r="M48" s="249">
        <v>4673678</v>
      </c>
      <c r="N48" s="169">
        <v>0</v>
      </c>
      <c r="O48" s="169">
        <v>5967</v>
      </c>
      <c r="P48" s="169">
        <v>153952</v>
      </c>
      <c r="Q48" s="169"/>
      <c r="R48" s="169">
        <f t="shared" si="206"/>
        <v>4833597</v>
      </c>
      <c r="S48" s="169">
        <f t="shared" si="207"/>
        <v>4833597</v>
      </c>
      <c r="T48" s="134"/>
      <c r="U48" s="171"/>
      <c r="V48" s="168"/>
      <c r="W48" s="134">
        <v>0</v>
      </c>
      <c r="X48" s="134">
        <v>11132</v>
      </c>
      <c r="Y48" s="134"/>
      <c r="Z48" s="134"/>
      <c r="AA48" s="169">
        <f t="shared" si="208"/>
        <v>11132</v>
      </c>
      <c r="AB48" s="134">
        <f t="shared" si="56"/>
        <v>11132</v>
      </c>
      <c r="AC48" s="134"/>
      <c r="AD48" s="171"/>
      <c r="AE48" s="168"/>
      <c r="AF48" s="134"/>
      <c r="AG48" s="134">
        <v>3803</v>
      </c>
      <c r="AH48" s="134"/>
      <c r="AI48" s="134"/>
      <c r="AJ48" s="169">
        <f t="shared" si="209"/>
        <v>3803</v>
      </c>
      <c r="AK48" s="134">
        <f t="shared" si="191"/>
        <v>0</v>
      </c>
      <c r="AL48" s="134">
        <v>3803</v>
      </c>
      <c r="AM48" s="171"/>
      <c r="AN48" s="133"/>
      <c r="AO48" s="134"/>
      <c r="AP48" s="134"/>
      <c r="AQ48" s="134"/>
      <c r="AR48" s="134"/>
      <c r="AS48" s="134"/>
      <c r="AT48" s="172"/>
      <c r="AU48" s="168"/>
      <c r="AV48" s="134"/>
      <c r="AW48" s="134">
        <v>881</v>
      </c>
      <c r="AX48" s="134"/>
      <c r="AY48" s="134"/>
      <c r="AZ48" s="134">
        <f t="shared" si="210"/>
        <v>881</v>
      </c>
      <c r="BA48" s="134">
        <f t="shared" si="192"/>
        <v>881</v>
      </c>
      <c r="BB48" s="134"/>
      <c r="BC48" s="171"/>
      <c r="BD48" s="168">
        <f t="shared" ref="BD48:BD54" si="228">SUM(BV48,CE48,BM48)</f>
        <v>0</v>
      </c>
      <c r="BE48" s="134">
        <f t="shared" ref="BE48:BE54" si="229">SUM(BW48,CF48,BN48)</f>
        <v>0</v>
      </c>
      <c r="BF48" s="134">
        <f t="shared" si="221"/>
        <v>4730</v>
      </c>
      <c r="BG48" s="134">
        <f t="shared" si="222"/>
        <v>0</v>
      </c>
      <c r="BH48" s="134">
        <f t="shared" si="223"/>
        <v>0</v>
      </c>
      <c r="BI48" s="169">
        <f t="shared" si="211"/>
        <v>4730</v>
      </c>
      <c r="BJ48" s="134">
        <f t="shared" ref="BJ48:BJ54" si="230">SUM(CB48,CK48,BS48)</f>
        <v>4730</v>
      </c>
      <c r="BK48" s="134">
        <f t="shared" ref="BK48:BK54" si="231">SUM(CC48,CL48,BT48)</f>
        <v>0</v>
      </c>
      <c r="BL48" s="171">
        <f t="shared" ref="BL48:BL54" si="232">SUM(CD48,CM48,BU48)</f>
        <v>0</v>
      </c>
      <c r="BM48" s="168"/>
      <c r="BN48" s="134"/>
      <c r="BO48" s="134">
        <v>1636</v>
      </c>
      <c r="BP48" s="134"/>
      <c r="BQ48" s="134"/>
      <c r="BR48" s="132">
        <f t="shared" si="212"/>
        <v>1636</v>
      </c>
      <c r="BS48" s="134">
        <f t="shared" si="195"/>
        <v>1636</v>
      </c>
      <c r="BT48" s="134"/>
      <c r="BU48" s="171"/>
      <c r="BV48" s="168"/>
      <c r="BW48" s="134"/>
      <c r="BX48" s="134">
        <v>2415</v>
      </c>
      <c r="BY48" s="134"/>
      <c r="BZ48" s="134"/>
      <c r="CA48" s="132">
        <f t="shared" si="213"/>
        <v>2415</v>
      </c>
      <c r="CB48" s="134">
        <f t="shared" si="196"/>
        <v>2415</v>
      </c>
      <c r="CC48" s="134"/>
      <c r="CD48" s="171"/>
      <c r="CE48" s="168"/>
      <c r="CF48" s="134"/>
      <c r="CG48" s="134">
        <v>679</v>
      </c>
      <c r="CH48" s="134"/>
      <c r="CI48" s="134"/>
      <c r="CJ48" s="132">
        <f t="shared" si="214"/>
        <v>679</v>
      </c>
      <c r="CK48" s="134">
        <f t="shared" si="197"/>
        <v>679</v>
      </c>
      <c r="CL48" s="134"/>
      <c r="CM48" s="171"/>
      <c r="CN48" s="168"/>
      <c r="CO48" s="134"/>
      <c r="CP48" s="134"/>
      <c r="CQ48" s="134"/>
      <c r="CR48" s="134"/>
      <c r="CS48" s="136">
        <f t="shared" si="215"/>
        <v>0</v>
      </c>
      <c r="CT48" s="134">
        <f t="shared" ref="CT48:CT54" si="233">CS48-CU48-CV48</f>
        <v>0</v>
      </c>
      <c r="CU48" s="134"/>
      <c r="CV48" s="171"/>
      <c r="CW48" s="4"/>
      <c r="CX48" s="4"/>
      <c r="CY48" s="4"/>
      <c r="CZ48" s="4"/>
      <c r="DA48" s="4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  <c r="DX48" s="26"/>
      <c r="DY48" s="26"/>
      <c r="DZ48" s="26"/>
      <c r="EA48" s="26"/>
      <c r="EB48" s="26"/>
      <c r="EC48" s="26"/>
      <c r="ED48" s="26"/>
      <c r="EE48" s="26"/>
      <c r="EF48" s="26"/>
      <c r="EG48" s="26"/>
      <c r="EH48" s="26"/>
      <c r="EI48" s="26"/>
      <c r="EJ48" s="26"/>
      <c r="EK48" s="26"/>
      <c r="EL48" s="26"/>
      <c r="EM48" s="26"/>
      <c r="EN48" s="26"/>
      <c r="EO48" s="26"/>
      <c r="EP48" s="26"/>
    </row>
    <row r="49" spans="1:146" s="1" customFormat="1" x14ac:dyDescent="0.2">
      <c r="A49" s="73"/>
      <c r="B49" s="74" t="s">
        <v>70</v>
      </c>
      <c r="C49" s="75" t="s">
        <v>111</v>
      </c>
      <c r="D49" s="168">
        <f t="shared" ref="D49:D54" si="234">+M49+V49+AE49+AU49+BD49+CN49</f>
        <v>0</v>
      </c>
      <c r="E49" s="206">
        <f t="shared" si="199"/>
        <v>0</v>
      </c>
      <c r="F49" s="206">
        <f t="shared" si="216"/>
        <v>0</v>
      </c>
      <c r="G49" s="206">
        <f t="shared" si="200"/>
        <v>0</v>
      </c>
      <c r="H49" s="206">
        <f t="shared" si="201"/>
        <v>0</v>
      </c>
      <c r="I49" s="206">
        <f t="shared" si="202"/>
        <v>0</v>
      </c>
      <c r="J49" s="206">
        <f t="shared" si="203"/>
        <v>0</v>
      </c>
      <c r="K49" s="134">
        <f t="shared" si="204"/>
        <v>0</v>
      </c>
      <c r="L49" s="170">
        <f t="shared" si="205"/>
        <v>0</v>
      </c>
      <c r="M49" s="249"/>
      <c r="N49" s="169"/>
      <c r="O49" s="169"/>
      <c r="P49" s="169"/>
      <c r="Q49" s="169"/>
      <c r="R49" s="132"/>
      <c r="S49" s="169">
        <f t="shared" si="207"/>
        <v>0</v>
      </c>
      <c r="T49" s="134"/>
      <c r="U49" s="171"/>
      <c r="V49" s="168"/>
      <c r="W49" s="134"/>
      <c r="X49" s="134"/>
      <c r="Y49" s="134"/>
      <c r="Z49" s="134"/>
      <c r="AA49" s="132"/>
      <c r="AB49" s="134">
        <f t="shared" si="56"/>
        <v>0</v>
      </c>
      <c r="AC49" s="134"/>
      <c r="AD49" s="171"/>
      <c r="AE49" s="168"/>
      <c r="AF49" s="134"/>
      <c r="AG49" s="134"/>
      <c r="AH49" s="134"/>
      <c r="AI49" s="134"/>
      <c r="AJ49" s="132"/>
      <c r="AK49" s="134">
        <f t="shared" si="191"/>
        <v>0</v>
      </c>
      <c r="AL49" s="134"/>
      <c r="AM49" s="171"/>
      <c r="AN49" s="133"/>
      <c r="AO49" s="134"/>
      <c r="AP49" s="134"/>
      <c r="AQ49" s="134"/>
      <c r="AR49" s="134"/>
      <c r="AS49" s="134"/>
      <c r="AT49" s="172"/>
      <c r="AU49" s="168"/>
      <c r="AV49" s="134"/>
      <c r="AW49" s="134"/>
      <c r="AX49" s="134"/>
      <c r="AY49" s="134"/>
      <c r="AZ49" s="136"/>
      <c r="BA49" s="134">
        <f t="shared" si="192"/>
        <v>0</v>
      </c>
      <c r="BB49" s="134"/>
      <c r="BC49" s="171"/>
      <c r="BD49" s="168">
        <f t="shared" si="228"/>
        <v>0</v>
      </c>
      <c r="BE49" s="134">
        <f t="shared" si="229"/>
        <v>0</v>
      </c>
      <c r="BF49" s="134">
        <f t="shared" si="221"/>
        <v>0</v>
      </c>
      <c r="BG49" s="134">
        <f t="shared" si="222"/>
        <v>0</v>
      </c>
      <c r="BH49" s="134">
        <f t="shared" si="223"/>
        <v>0</v>
      </c>
      <c r="BI49" s="169">
        <f t="shared" si="211"/>
        <v>0</v>
      </c>
      <c r="BJ49" s="134">
        <f t="shared" si="230"/>
        <v>0</v>
      </c>
      <c r="BK49" s="134">
        <f t="shared" si="231"/>
        <v>0</v>
      </c>
      <c r="BL49" s="171">
        <f t="shared" si="232"/>
        <v>0</v>
      </c>
      <c r="BM49" s="168"/>
      <c r="BN49" s="134"/>
      <c r="BO49" s="134"/>
      <c r="BP49" s="134"/>
      <c r="BQ49" s="134"/>
      <c r="BR49" s="132">
        <f t="shared" si="212"/>
        <v>0</v>
      </c>
      <c r="BS49" s="134">
        <f t="shared" si="195"/>
        <v>0</v>
      </c>
      <c r="BT49" s="134"/>
      <c r="BU49" s="171"/>
      <c r="BV49" s="168"/>
      <c r="BW49" s="134"/>
      <c r="BX49" s="134"/>
      <c r="BY49" s="134"/>
      <c r="BZ49" s="134"/>
      <c r="CA49" s="132">
        <f t="shared" si="213"/>
        <v>0</v>
      </c>
      <c r="CB49" s="134">
        <f t="shared" si="196"/>
        <v>0</v>
      </c>
      <c r="CC49" s="134"/>
      <c r="CD49" s="171"/>
      <c r="CE49" s="168"/>
      <c r="CF49" s="134"/>
      <c r="CG49" s="134"/>
      <c r="CH49" s="134"/>
      <c r="CI49" s="134"/>
      <c r="CJ49" s="132">
        <f t="shared" si="214"/>
        <v>0</v>
      </c>
      <c r="CK49" s="134">
        <f t="shared" si="197"/>
        <v>0</v>
      </c>
      <c r="CL49" s="134"/>
      <c r="CM49" s="171"/>
      <c r="CN49" s="168"/>
      <c r="CO49" s="134"/>
      <c r="CP49" s="134"/>
      <c r="CQ49" s="134"/>
      <c r="CR49" s="134"/>
      <c r="CS49" s="136">
        <f t="shared" si="215"/>
        <v>0</v>
      </c>
      <c r="CT49" s="134">
        <f t="shared" si="233"/>
        <v>0</v>
      </c>
      <c r="CU49" s="134"/>
      <c r="CV49" s="171"/>
      <c r="CW49" s="4"/>
      <c r="CX49" s="4"/>
      <c r="CY49" s="4"/>
      <c r="CZ49" s="4"/>
      <c r="DA49" s="4"/>
      <c r="DB49" s="26"/>
      <c r="DC49" s="26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  <c r="DR49" s="26"/>
      <c r="DS49" s="26"/>
      <c r="DT49" s="26"/>
      <c r="DU49" s="26"/>
      <c r="DV49" s="26"/>
      <c r="DW49" s="26"/>
      <c r="DX49" s="26"/>
      <c r="DY49" s="26"/>
      <c r="DZ49" s="26"/>
      <c r="EA49" s="26"/>
      <c r="EB49" s="26"/>
      <c r="EC49" s="26"/>
      <c r="ED49" s="26"/>
      <c r="EE49" s="26"/>
      <c r="EF49" s="26"/>
      <c r="EG49" s="26"/>
      <c r="EH49" s="26"/>
      <c r="EI49" s="26"/>
      <c r="EJ49" s="26"/>
      <c r="EK49" s="26"/>
      <c r="EL49" s="26"/>
      <c r="EM49" s="26"/>
      <c r="EN49" s="26"/>
      <c r="EO49" s="26"/>
      <c r="EP49" s="26"/>
    </row>
    <row r="50" spans="1:146" s="1" customFormat="1" x14ac:dyDescent="0.2">
      <c r="A50" s="73"/>
      <c r="B50" s="74" t="s">
        <v>70</v>
      </c>
      <c r="C50" s="8" t="s">
        <v>102</v>
      </c>
      <c r="D50" s="168">
        <f t="shared" si="234"/>
        <v>0</v>
      </c>
      <c r="E50" s="206">
        <f t="shared" si="199"/>
        <v>0</v>
      </c>
      <c r="F50" s="206">
        <f t="shared" si="216"/>
        <v>0</v>
      </c>
      <c r="G50" s="206">
        <f t="shared" si="200"/>
        <v>0</v>
      </c>
      <c r="H50" s="206">
        <f t="shared" si="201"/>
        <v>0</v>
      </c>
      <c r="I50" s="206">
        <f t="shared" si="202"/>
        <v>0</v>
      </c>
      <c r="J50" s="206">
        <f t="shared" si="203"/>
        <v>0</v>
      </c>
      <c r="K50" s="134">
        <f t="shared" si="204"/>
        <v>0</v>
      </c>
      <c r="L50" s="170">
        <f t="shared" si="205"/>
        <v>0</v>
      </c>
      <c r="M50" s="249"/>
      <c r="N50" s="169"/>
      <c r="O50" s="169"/>
      <c r="P50" s="169"/>
      <c r="Q50" s="169"/>
      <c r="R50" s="132"/>
      <c r="S50" s="169">
        <f t="shared" si="207"/>
        <v>0</v>
      </c>
      <c r="T50" s="134"/>
      <c r="U50" s="171"/>
      <c r="V50" s="168"/>
      <c r="W50" s="134"/>
      <c r="X50" s="134"/>
      <c r="Y50" s="134"/>
      <c r="Z50" s="134"/>
      <c r="AA50" s="132"/>
      <c r="AB50" s="134">
        <f t="shared" si="56"/>
        <v>0</v>
      </c>
      <c r="AC50" s="134"/>
      <c r="AD50" s="171"/>
      <c r="AE50" s="168"/>
      <c r="AF50" s="134"/>
      <c r="AG50" s="134"/>
      <c r="AH50" s="134"/>
      <c r="AI50" s="134"/>
      <c r="AJ50" s="132"/>
      <c r="AK50" s="134">
        <f t="shared" si="191"/>
        <v>0</v>
      </c>
      <c r="AL50" s="134"/>
      <c r="AM50" s="171"/>
      <c r="AN50" s="133"/>
      <c r="AO50" s="134"/>
      <c r="AP50" s="134"/>
      <c r="AQ50" s="134"/>
      <c r="AR50" s="134"/>
      <c r="AS50" s="134"/>
      <c r="AT50" s="172"/>
      <c r="AU50" s="168"/>
      <c r="AV50" s="134"/>
      <c r="AW50" s="134"/>
      <c r="AX50" s="134"/>
      <c r="AY50" s="134"/>
      <c r="AZ50" s="136"/>
      <c r="BA50" s="134">
        <f t="shared" si="192"/>
        <v>0</v>
      </c>
      <c r="BB50" s="134"/>
      <c r="BC50" s="171"/>
      <c r="BD50" s="168">
        <f t="shared" si="228"/>
        <v>0</v>
      </c>
      <c r="BE50" s="134">
        <f t="shared" si="229"/>
        <v>0</v>
      </c>
      <c r="BF50" s="134">
        <f t="shared" si="221"/>
        <v>0</v>
      </c>
      <c r="BG50" s="134">
        <f t="shared" si="222"/>
        <v>0</v>
      </c>
      <c r="BH50" s="134">
        <f t="shared" si="223"/>
        <v>0</v>
      </c>
      <c r="BI50" s="169">
        <f t="shared" si="211"/>
        <v>0</v>
      </c>
      <c r="BJ50" s="134">
        <f t="shared" si="230"/>
        <v>0</v>
      </c>
      <c r="BK50" s="134">
        <f t="shared" si="231"/>
        <v>0</v>
      </c>
      <c r="BL50" s="171">
        <f t="shared" si="232"/>
        <v>0</v>
      </c>
      <c r="BM50" s="168"/>
      <c r="BN50" s="134"/>
      <c r="BO50" s="134"/>
      <c r="BP50" s="134"/>
      <c r="BQ50" s="134"/>
      <c r="BR50" s="132">
        <f t="shared" si="212"/>
        <v>0</v>
      </c>
      <c r="BS50" s="134">
        <f t="shared" si="195"/>
        <v>0</v>
      </c>
      <c r="BT50" s="134"/>
      <c r="BU50" s="171"/>
      <c r="BV50" s="168"/>
      <c r="BW50" s="134"/>
      <c r="BX50" s="134"/>
      <c r="BY50" s="134"/>
      <c r="BZ50" s="134"/>
      <c r="CA50" s="132">
        <f t="shared" si="213"/>
        <v>0</v>
      </c>
      <c r="CB50" s="134">
        <f t="shared" si="196"/>
        <v>0</v>
      </c>
      <c r="CC50" s="134"/>
      <c r="CD50" s="171"/>
      <c r="CE50" s="168"/>
      <c r="CF50" s="134"/>
      <c r="CG50" s="134"/>
      <c r="CH50" s="134"/>
      <c r="CI50" s="134"/>
      <c r="CJ50" s="132">
        <f t="shared" si="214"/>
        <v>0</v>
      </c>
      <c r="CK50" s="134">
        <f t="shared" si="197"/>
        <v>0</v>
      </c>
      <c r="CL50" s="134"/>
      <c r="CM50" s="171"/>
      <c r="CN50" s="168"/>
      <c r="CO50" s="134"/>
      <c r="CP50" s="134"/>
      <c r="CQ50" s="134"/>
      <c r="CR50" s="134"/>
      <c r="CS50" s="136">
        <f t="shared" si="215"/>
        <v>0</v>
      </c>
      <c r="CT50" s="134">
        <f t="shared" si="233"/>
        <v>0</v>
      </c>
      <c r="CU50" s="134"/>
      <c r="CV50" s="171"/>
      <c r="CW50" s="4"/>
      <c r="CX50" s="4"/>
      <c r="CY50" s="4"/>
      <c r="CZ50" s="4"/>
      <c r="DA50" s="4"/>
      <c r="DB50" s="26"/>
      <c r="DC50" s="26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26"/>
      <c r="DO50" s="26"/>
      <c r="DP50" s="26"/>
      <c r="DQ50" s="26"/>
      <c r="DR50" s="26"/>
      <c r="DS50" s="26"/>
      <c r="DT50" s="26"/>
      <c r="DU50" s="26"/>
      <c r="DV50" s="26"/>
      <c r="DW50" s="26"/>
      <c r="DX50" s="26"/>
      <c r="DY50" s="26"/>
      <c r="DZ50" s="26"/>
      <c r="EA50" s="26"/>
      <c r="EB50" s="26"/>
      <c r="EC50" s="26"/>
      <c r="ED50" s="26"/>
      <c r="EE50" s="26"/>
      <c r="EF50" s="26"/>
      <c r="EG50" s="26"/>
      <c r="EH50" s="26"/>
      <c r="EI50" s="26"/>
      <c r="EJ50" s="26"/>
      <c r="EK50" s="26"/>
      <c r="EL50" s="26"/>
      <c r="EM50" s="26"/>
      <c r="EN50" s="26"/>
      <c r="EO50" s="26"/>
      <c r="EP50" s="26"/>
    </row>
    <row r="51" spans="1:146" s="1" customFormat="1" x14ac:dyDescent="0.2">
      <c r="A51" s="73"/>
      <c r="B51" s="74" t="s">
        <v>71</v>
      </c>
      <c r="C51" s="75" t="s">
        <v>106</v>
      </c>
      <c r="D51" s="168">
        <f t="shared" si="234"/>
        <v>102978</v>
      </c>
      <c r="E51" s="206">
        <f t="shared" si="199"/>
        <v>0</v>
      </c>
      <c r="F51" s="206">
        <f t="shared" si="216"/>
        <v>5957</v>
      </c>
      <c r="G51" s="206">
        <f t="shared" si="200"/>
        <v>15951</v>
      </c>
      <c r="H51" s="206">
        <f t="shared" si="201"/>
        <v>0</v>
      </c>
      <c r="I51" s="206">
        <f t="shared" si="202"/>
        <v>124886</v>
      </c>
      <c r="J51" s="206">
        <f t="shared" si="203"/>
        <v>0</v>
      </c>
      <c r="K51" s="134">
        <f t="shared" si="204"/>
        <v>124886</v>
      </c>
      <c r="L51" s="170">
        <f t="shared" si="205"/>
        <v>0</v>
      </c>
      <c r="M51" s="249">
        <v>102978</v>
      </c>
      <c r="N51" s="169">
        <v>0</v>
      </c>
      <c r="O51" s="169">
        <v>5755</v>
      </c>
      <c r="P51" s="169">
        <v>15951</v>
      </c>
      <c r="Q51" s="169"/>
      <c r="R51" s="169">
        <f t="shared" si="206"/>
        <v>124684</v>
      </c>
      <c r="S51" s="169">
        <f t="shared" si="207"/>
        <v>0</v>
      </c>
      <c r="T51" s="249">
        <v>124684</v>
      </c>
      <c r="U51" s="171"/>
      <c r="V51" s="168"/>
      <c r="W51" s="134"/>
      <c r="X51" s="134"/>
      <c r="Y51" s="134"/>
      <c r="Z51" s="134"/>
      <c r="AA51" s="169">
        <f t="shared" si="208"/>
        <v>0</v>
      </c>
      <c r="AB51" s="134">
        <f t="shared" si="56"/>
        <v>0</v>
      </c>
      <c r="AC51" s="134"/>
      <c r="AD51" s="171"/>
      <c r="AE51" s="168"/>
      <c r="AF51" s="134"/>
      <c r="AG51" s="134">
        <v>202</v>
      </c>
      <c r="AH51" s="134"/>
      <c r="AI51" s="134"/>
      <c r="AJ51" s="169">
        <f t="shared" si="209"/>
        <v>202</v>
      </c>
      <c r="AK51" s="134">
        <f t="shared" si="191"/>
        <v>0</v>
      </c>
      <c r="AL51" s="134">
        <v>202</v>
      </c>
      <c r="AM51" s="171"/>
      <c r="AN51" s="133"/>
      <c r="AO51" s="134"/>
      <c r="AP51" s="134"/>
      <c r="AQ51" s="134"/>
      <c r="AR51" s="134"/>
      <c r="AS51" s="134"/>
      <c r="AT51" s="172"/>
      <c r="AU51" s="168"/>
      <c r="AV51" s="134"/>
      <c r="AW51" s="134"/>
      <c r="AX51" s="134"/>
      <c r="AY51" s="134"/>
      <c r="AZ51" s="136"/>
      <c r="BA51" s="134">
        <f t="shared" si="192"/>
        <v>0</v>
      </c>
      <c r="BB51" s="134"/>
      <c r="BC51" s="171"/>
      <c r="BD51" s="168">
        <f t="shared" si="228"/>
        <v>0</v>
      </c>
      <c r="BE51" s="134">
        <f t="shared" si="229"/>
        <v>0</v>
      </c>
      <c r="BF51" s="134">
        <f t="shared" si="221"/>
        <v>0</v>
      </c>
      <c r="BG51" s="134">
        <f t="shared" si="222"/>
        <v>0</v>
      </c>
      <c r="BH51" s="134">
        <f t="shared" si="223"/>
        <v>0</v>
      </c>
      <c r="BI51" s="169">
        <f t="shared" si="211"/>
        <v>0</v>
      </c>
      <c r="BJ51" s="134">
        <f t="shared" si="230"/>
        <v>0</v>
      </c>
      <c r="BK51" s="134">
        <f t="shared" si="231"/>
        <v>0</v>
      </c>
      <c r="BL51" s="171">
        <f t="shared" si="232"/>
        <v>0</v>
      </c>
      <c r="BM51" s="168"/>
      <c r="BN51" s="134"/>
      <c r="BO51" s="134"/>
      <c r="BP51" s="134"/>
      <c r="BQ51" s="134"/>
      <c r="BR51" s="132">
        <f t="shared" si="212"/>
        <v>0</v>
      </c>
      <c r="BS51" s="134">
        <f t="shared" si="195"/>
        <v>0</v>
      </c>
      <c r="BT51" s="134"/>
      <c r="BU51" s="171"/>
      <c r="BV51" s="168"/>
      <c r="BW51" s="134"/>
      <c r="BX51" s="134"/>
      <c r="BY51" s="134"/>
      <c r="BZ51" s="134"/>
      <c r="CA51" s="132">
        <f t="shared" si="213"/>
        <v>0</v>
      </c>
      <c r="CB51" s="134">
        <f t="shared" si="196"/>
        <v>0</v>
      </c>
      <c r="CC51" s="134"/>
      <c r="CD51" s="171"/>
      <c r="CE51" s="168"/>
      <c r="CF51" s="134"/>
      <c r="CG51" s="134"/>
      <c r="CH51" s="134"/>
      <c r="CI51" s="134"/>
      <c r="CJ51" s="132">
        <f t="shared" si="214"/>
        <v>0</v>
      </c>
      <c r="CK51" s="134">
        <f t="shared" si="197"/>
        <v>0</v>
      </c>
      <c r="CL51" s="134"/>
      <c r="CM51" s="171"/>
      <c r="CN51" s="168"/>
      <c r="CO51" s="134"/>
      <c r="CP51" s="134"/>
      <c r="CQ51" s="134"/>
      <c r="CR51" s="134"/>
      <c r="CS51" s="136">
        <f t="shared" si="215"/>
        <v>0</v>
      </c>
      <c r="CT51" s="134">
        <f t="shared" si="233"/>
        <v>0</v>
      </c>
      <c r="CU51" s="134"/>
      <c r="CV51" s="171"/>
      <c r="CW51" s="4"/>
      <c r="CX51" s="4"/>
      <c r="CY51" s="4"/>
      <c r="CZ51" s="4"/>
      <c r="DA51" s="4"/>
      <c r="DB51" s="26"/>
      <c r="DC51" s="26"/>
      <c r="DD51" s="26"/>
      <c r="DE51" s="26"/>
      <c r="DF51" s="26"/>
      <c r="DG51" s="26"/>
      <c r="DH51" s="26"/>
      <c r="DI51" s="26"/>
      <c r="DJ51" s="26"/>
      <c r="DK51" s="26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26"/>
      <c r="EB51" s="26"/>
      <c r="EC51" s="26"/>
      <c r="ED51" s="26"/>
      <c r="EE51" s="26"/>
      <c r="EF51" s="26"/>
      <c r="EG51" s="26"/>
      <c r="EH51" s="26"/>
      <c r="EI51" s="26"/>
      <c r="EJ51" s="26"/>
      <c r="EK51" s="26"/>
      <c r="EL51" s="26"/>
      <c r="EM51" s="26"/>
      <c r="EN51" s="26"/>
      <c r="EO51" s="26"/>
      <c r="EP51" s="26"/>
    </row>
    <row r="52" spans="1:146" s="1" customFormat="1" x14ac:dyDescent="0.2">
      <c r="A52" s="73"/>
      <c r="B52" s="74" t="s">
        <v>72</v>
      </c>
      <c r="C52" s="8" t="s">
        <v>103</v>
      </c>
      <c r="D52" s="168">
        <f t="shared" si="234"/>
        <v>2000</v>
      </c>
      <c r="E52" s="206">
        <f t="shared" si="199"/>
        <v>0</v>
      </c>
      <c r="F52" s="206">
        <f t="shared" si="216"/>
        <v>0</v>
      </c>
      <c r="G52" s="206">
        <f t="shared" si="200"/>
        <v>0</v>
      </c>
      <c r="H52" s="206">
        <f t="shared" si="201"/>
        <v>0</v>
      </c>
      <c r="I52" s="206">
        <f t="shared" si="202"/>
        <v>2000</v>
      </c>
      <c r="J52" s="206">
        <f t="shared" si="203"/>
        <v>0</v>
      </c>
      <c r="K52" s="134">
        <f t="shared" si="204"/>
        <v>2000</v>
      </c>
      <c r="L52" s="170">
        <f t="shared" si="205"/>
        <v>0</v>
      </c>
      <c r="M52" s="249">
        <v>2000</v>
      </c>
      <c r="N52" s="169"/>
      <c r="O52" s="169"/>
      <c r="P52" s="169"/>
      <c r="Q52" s="169"/>
      <c r="R52" s="169">
        <f t="shared" si="206"/>
        <v>2000</v>
      </c>
      <c r="S52" s="169">
        <f t="shared" si="207"/>
        <v>0</v>
      </c>
      <c r="T52" s="249">
        <v>2000</v>
      </c>
      <c r="U52" s="171"/>
      <c r="V52" s="168"/>
      <c r="W52" s="134"/>
      <c r="X52" s="134"/>
      <c r="Y52" s="134"/>
      <c r="Z52" s="134"/>
      <c r="AA52" s="132"/>
      <c r="AB52" s="134">
        <f t="shared" si="56"/>
        <v>0</v>
      </c>
      <c r="AC52" s="134"/>
      <c r="AD52" s="171"/>
      <c r="AE52" s="168"/>
      <c r="AF52" s="134"/>
      <c r="AG52" s="134"/>
      <c r="AH52" s="134"/>
      <c r="AI52" s="134"/>
      <c r="AJ52" s="132"/>
      <c r="AK52" s="134">
        <f t="shared" si="191"/>
        <v>0</v>
      </c>
      <c r="AL52" s="134"/>
      <c r="AM52" s="171"/>
      <c r="AN52" s="133"/>
      <c r="AO52" s="134"/>
      <c r="AP52" s="134"/>
      <c r="AQ52" s="134"/>
      <c r="AR52" s="134"/>
      <c r="AS52" s="134"/>
      <c r="AT52" s="172"/>
      <c r="AU52" s="168"/>
      <c r="AV52" s="134"/>
      <c r="AW52" s="134"/>
      <c r="AX52" s="134"/>
      <c r="AY52" s="134"/>
      <c r="AZ52" s="136"/>
      <c r="BA52" s="134">
        <f t="shared" si="192"/>
        <v>0</v>
      </c>
      <c r="BB52" s="134"/>
      <c r="BC52" s="171"/>
      <c r="BD52" s="168">
        <f t="shared" si="228"/>
        <v>0</v>
      </c>
      <c r="BE52" s="134">
        <f t="shared" si="229"/>
        <v>0</v>
      </c>
      <c r="BF52" s="134">
        <f t="shared" si="221"/>
        <v>0</v>
      </c>
      <c r="BG52" s="134">
        <f t="shared" si="222"/>
        <v>0</v>
      </c>
      <c r="BH52" s="134">
        <f t="shared" si="223"/>
        <v>0</v>
      </c>
      <c r="BI52" s="169">
        <f t="shared" si="211"/>
        <v>0</v>
      </c>
      <c r="BJ52" s="134">
        <f t="shared" si="230"/>
        <v>0</v>
      </c>
      <c r="BK52" s="134">
        <f t="shared" si="231"/>
        <v>0</v>
      </c>
      <c r="BL52" s="171">
        <f t="shared" si="232"/>
        <v>0</v>
      </c>
      <c r="BM52" s="168"/>
      <c r="BN52" s="134"/>
      <c r="BO52" s="134"/>
      <c r="BP52" s="134"/>
      <c r="BQ52" s="134"/>
      <c r="BR52" s="132">
        <f t="shared" si="212"/>
        <v>0</v>
      </c>
      <c r="BS52" s="134">
        <f t="shared" si="195"/>
        <v>0</v>
      </c>
      <c r="BT52" s="134"/>
      <c r="BU52" s="171"/>
      <c r="BV52" s="168"/>
      <c r="BW52" s="134"/>
      <c r="BX52" s="134"/>
      <c r="BY52" s="134"/>
      <c r="BZ52" s="134"/>
      <c r="CA52" s="132">
        <f t="shared" si="213"/>
        <v>0</v>
      </c>
      <c r="CB52" s="134">
        <f t="shared" si="196"/>
        <v>0</v>
      </c>
      <c r="CC52" s="134"/>
      <c r="CD52" s="171"/>
      <c r="CE52" s="168"/>
      <c r="CF52" s="134"/>
      <c r="CG52" s="134"/>
      <c r="CH52" s="134"/>
      <c r="CI52" s="134"/>
      <c r="CJ52" s="132">
        <f t="shared" si="214"/>
        <v>0</v>
      </c>
      <c r="CK52" s="134">
        <f t="shared" si="197"/>
        <v>0</v>
      </c>
      <c r="CL52" s="134"/>
      <c r="CM52" s="171"/>
      <c r="CN52" s="168"/>
      <c r="CO52" s="134"/>
      <c r="CP52" s="134"/>
      <c r="CQ52" s="134"/>
      <c r="CR52" s="134"/>
      <c r="CS52" s="136">
        <f t="shared" si="215"/>
        <v>0</v>
      </c>
      <c r="CT52" s="134">
        <f t="shared" si="233"/>
        <v>0</v>
      </c>
      <c r="CU52" s="134"/>
      <c r="CV52" s="171"/>
      <c r="CW52" s="4"/>
      <c r="CX52" s="4"/>
      <c r="CY52" s="4"/>
      <c r="CZ52" s="4"/>
      <c r="DA52" s="4"/>
      <c r="DB52" s="26"/>
      <c r="DC52" s="26"/>
      <c r="DD52" s="26"/>
      <c r="DE52" s="26"/>
      <c r="DF52" s="26"/>
      <c r="DG52" s="26"/>
      <c r="DH52" s="26"/>
      <c r="DI52" s="26"/>
      <c r="DJ52" s="26"/>
      <c r="DK52" s="26"/>
      <c r="DL52" s="26"/>
      <c r="DM52" s="26"/>
      <c r="DN52" s="26"/>
      <c r="DO52" s="26"/>
      <c r="DP52" s="26"/>
      <c r="DQ52" s="26"/>
      <c r="DR52" s="26"/>
      <c r="DS52" s="26"/>
      <c r="DT52" s="26"/>
      <c r="DU52" s="26"/>
      <c r="DV52" s="26"/>
      <c r="DW52" s="26"/>
      <c r="DX52" s="26"/>
      <c r="DY52" s="26"/>
      <c r="DZ52" s="26"/>
      <c r="EA52" s="26"/>
      <c r="EB52" s="26"/>
      <c r="EC52" s="26"/>
      <c r="ED52" s="26"/>
      <c r="EE52" s="26"/>
      <c r="EF52" s="26"/>
      <c r="EG52" s="26"/>
      <c r="EH52" s="26"/>
      <c r="EI52" s="26"/>
      <c r="EJ52" s="26"/>
      <c r="EK52" s="26"/>
      <c r="EL52" s="26"/>
      <c r="EM52" s="26"/>
      <c r="EN52" s="26"/>
      <c r="EO52" s="26"/>
      <c r="EP52" s="26"/>
    </row>
    <row r="53" spans="1:146" s="1" customFormat="1" x14ac:dyDescent="0.2">
      <c r="A53" s="73"/>
      <c r="B53" s="74" t="s">
        <v>73</v>
      </c>
      <c r="C53" s="75" t="s">
        <v>104</v>
      </c>
      <c r="D53" s="168">
        <f t="shared" si="234"/>
        <v>3701388</v>
      </c>
      <c r="E53" s="206">
        <f t="shared" si="199"/>
        <v>0</v>
      </c>
      <c r="F53" s="206">
        <f t="shared" si="216"/>
        <v>-234913</v>
      </c>
      <c r="G53" s="206">
        <f t="shared" si="200"/>
        <v>215962</v>
      </c>
      <c r="H53" s="206">
        <f t="shared" si="201"/>
        <v>0</v>
      </c>
      <c r="I53" s="206">
        <f t="shared" si="202"/>
        <v>3682437</v>
      </c>
      <c r="J53" s="206">
        <f t="shared" si="203"/>
        <v>3499906</v>
      </c>
      <c r="K53" s="134">
        <f t="shared" si="204"/>
        <v>182531</v>
      </c>
      <c r="L53" s="170">
        <f t="shared" si="205"/>
        <v>0</v>
      </c>
      <c r="M53" s="249">
        <v>3701388</v>
      </c>
      <c r="N53" s="169">
        <v>0</v>
      </c>
      <c r="O53" s="169">
        <v>-238600</v>
      </c>
      <c r="P53" s="169">
        <v>215962</v>
      </c>
      <c r="Q53" s="169"/>
      <c r="R53" s="169">
        <f t="shared" si="206"/>
        <v>3678750</v>
      </c>
      <c r="S53" s="169">
        <f t="shared" si="207"/>
        <v>3496540</v>
      </c>
      <c r="T53" s="249">
        <v>182210</v>
      </c>
      <c r="U53" s="171"/>
      <c r="V53" s="168"/>
      <c r="W53" s="134"/>
      <c r="X53" s="134">
        <v>3687</v>
      </c>
      <c r="Y53" s="134"/>
      <c r="Z53" s="134"/>
      <c r="AA53" s="169">
        <f t="shared" si="208"/>
        <v>3687</v>
      </c>
      <c r="AB53" s="134">
        <f t="shared" si="56"/>
        <v>3366</v>
      </c>
      <c r="AC53" s="134">
        <v>321</v>
      </c>
      <c r="AD53" s="171"/>
      <c r="AE53" s="168"/>
      <c r="AF53" s="134"/>
      <c r="AG53" s="134"/>
      <c r="AH53" s="134"/>
      <c r="AI53" s="134"/>
      <c r="AJ53" s="132"/>
      <c r="AK53" s="134">
        <f t="shared" si="191"/>
        <v>0</v>
      </c>
      <c r="AL53" s="134"/>
      <c r="AM53" s="171"/>
      <c r="AN53" s="133"/>
      <c r="AO53" s="134"/>
      <c r="AP53" s="134"/>
      <c r="AQ53" s="134"/>
      <c r="AR53" s="134"/>
      <c r="AS53" s="134"/>
      <c r="AT53" s="172"/>
      <c r="AU53" s="168"/>
      <c r="AV53" s="134"/>
      <c r="AW53" s="134"/>
      <c r="AX53" s="134"/>
      <c r="AY53" s="134"/>
      <c r="AZ53" s="136"/>
      <c r="BA53" s="134">
        <f t="shared" si="192"/>
        <v>0</v>
      </c>
      <c r="BB53" s="134"/>
      <c r="BC53" s="171"/>
      <c r="BD53" s="168">
        <f t="shared" si="228"/>
        <v>0</v>
      </c>
      <c r="BE53" s="134">
        <f t="shared" si="229"/>
        <v>0</v>
      </c>
      <c r="BF53" s="134">
        <f t="shared" si="221"/>
        <v>0</v>
      </c>
      <c r="BG53" s="134">
        <f t="shared" si="222"/>
        <v>0</v>
      </c>
      <c r="BH53" s="134">
        <f t="shared" si="223"/>
        <v>0</v>
      </c>
      <c r="BI53" s="169">
        <f t="shared" si="211"/>
        <v>0</v>
      </c>
      <c r="BJ53" s="134">
        <f t="shared" si="230"/>
        <v>0</v>
      </c>
      <c r="BK53" s="134">
        <f t="shared" si="231"/>
        <v>0</v>
      </c>
      <c r="BL53" s="171">
        <f t="shared" si="232"/>
        <v>0</v>
      </c>
      <c r="BM53" s="168"/>
      <c r="BN53" s="134"/>
      <c r="BO53" s="134"/>
      <c r="BP53" s="134"/>
      <c r="BQ53" s="134"/>
      <c r="BR53" s="132">
        <f t="shared" si="212"/>
        <v>0</v>
      </c>
      <c r="BS53" s="134">
        <f t="shared" si="195"/>
        <v>0</v>
      </c>
      <c r="BT53" s="134"/>
      <c r="BU53" s="171"/>
      <c r="BV53" s="168"/>
      <c r="BW53" s="134"/>
      <c r="BX53" s="134"/>
      <c r="BY53" s="134"/>
      <c r="BZ53" s="134"/>
      <c r="CA53" s="132">
        <f t="shared" si="213"/>
        <v>0</v>
      </c>
      <c r="CB53" s="134">
        <f t="shared" si="196"/>
        <v>0</v>
      </c>
      <c r="CC53" s="134"/>
      <c r="CD53" s="171"/>
      <c r="CE53" s="168"/>
      <c r="CF53" s="134"/>
      <c r="CG53" s="134"/>
      <c r="CH53" s="134"/>
      <c r="CI53" s="134"/>
      <c r="CJ53" s="132">
        <f t="shared" si="214"/>
        <v>0</v>
      </c>
      <c r="CK53" s="134">
        <f t="shared" si="197"/>
        <v>0</v>
      </c>
      <c r="CL53" s="134"/>
      <c r="CM53" s="171"/>
      <c r="CN53" s="168"/>
      <c r="CO53" s="134"/>
      <c r="CP53" s="134"/>
      <c r="CQ53" s="134"/>
      <c r="CR53" s="134"/>
      <c r="CS53" s="136">
        <f t="shared" si="215"/>
        <v>0</v>
      </c>
      <c r="CT53" s="134">
        <f t="shared" si="233"/>
        <v>0</v>
      </c>
      <c r="CU53" s="134"/>
      <c r="CV53" s="171"/>
      <c r="CW53" s="4"/>
      <c r="CX53" s="4"/>
      <c r="CY53" s="4"/>
      <c r="CZ53" s="4"/>
      <c r="DA53" s="4"/>
      <c r="DB53" s="26"/>
      <c r="DC53" s="26"/>
      <c r="DD53" s="26"/>
      <c r="DE53" s="26"/>
      <c r="DF53" s="26"/>
      <c r="DG53" s="26"/>
      <c r="DH53" s="26"/>
      <c r="DI53" s="26"/>
      <c r="DJ53" s="26"/>
      <c r="DK53" s="26"/>
      <c r="DL53" s="26"/>
      <c r="DM53" s="26"/>
      <c r="DN53" s="26"/>
      <c r="DO53" s="26"/>
      <c r="DP53" s="26"/>
      <c r="DQ53" s="26"/>
      <c r="DR53" s="26"/>
      <c r="DS53" s="26"/>
      <c r="DT53" s="26"/>
      <c r="DU53" s="26"/>
      <c r="DV53" s="26"/>
      <c r="DW53" s="26"/>
      <c r="DX53" s="26"/>
      <c r="DY53" s="26"/>
      <c r="DZ53" s="26"/>
      <c r="EA53" s="26"/>
      <c r="EB53" s="26"/>
      <c r="EC53" s="26"/>
      <c r="ED53" s="26"/>
      <c r="EE53" s="26"/>
      <c r="EF53" s="26"/>
      <c r="EG53" s="26"/>
      <c r="EH53" s="26"/>
      <c r="EI53" s="26"/>
      <c r="EJ53" s="26"/>
      <c r="EK53" s="26"/>
      <c r="EL53" s="26"/>
      <c r="EM53" s="26"/>
      <c r="EN53" s="26"/>
      <c r="EO53" s="26"/>
      <c r="EP53" s="26"/>
    </row>
    <row r="54" spans="1:146" s="1" customFormat="1" x14ac:dyDescent="0.2">
      <c r="A54" s="73"/>
      <c r="B54" s="74" t="s">
        <v>74</v>
      </c>
      <c r="C54" s="75" t="s">
        <v>10</v>
      </c>
      <c r="D54" s="168">
        <f t="shared" si="234"/>
        <v>2292007</v>
      </c>
      <c r="E54" s="206">
        <f t="shared" si="199"/>
        <v>0</v>
      </c>
      <c r="F54" s="206">
        <f t="shared" si="216"/>
        <v>1184051</v>
      </c>
      <c r="G54" s="206">
        <f t="shared" si="200"/>
        <v>4493840</v>
      </c>
      <c r="H54" s="206">
        <f t="shared" si="201"/>
        <v>0</v>
      </c>
      <c r="I54" s="206">
        <f t="shared" si="202"/>
        <v>7969898</v>
      </c>
      <c r="J54" s="206">
        <f t="shared" si="203"/>
        <v>0</v>
      </c>
      <c r="K54" s="134">
        <f t="shared" si="204"/>
        <v>7969898</v>
      </c>
      <c r="L54" s="170">
        <f t="shared" si="205"/>
        <v>0</v>
      </c>
      <c r="M54" s="249">
        <v>2292007</v>
      </c>
      <c r="N54" s="169">
        <v>0</v>
      </c>
      <c r="O54" s="169">
        <v>1184051</v>
      </c>
      <c r="P54" s="169">
        <f>4572066-78226</f>
        <v>4493840</v>
      </c>
      <c r="Q54" s="169"/>
      <c r="R54" s="169">
        <f t="shared" si="206"/>
        <v>7969898</v>
      </c>
      <c r="S54" s="169">
        <f t="shared" si="207"/>
        <v>0</v>
      </c>
      <c r="T54" s="249">
        <v>7969898</v>
      </c>
      <c r="U54" s="171"/>
      <c r="V54" s="168"/>
      <c r="W54" s="134"/>
      <c r="X54" s="134"/>
      <c r="Y54" s="134"/>
      <c r="Z54" s="134"/>
      <c r="AA54" s="132"/>
      <c r="AB54" s="134">
        <f t="shared" si="56"/>
        <v>0</v>
      </c>
      <c r="AC54" s="134"/>
      <c r="AD54" s="171"/>
      <c r="AE54" s="168"/>
      <c r="AF54" s="134"/>
      <c r="AG54" s="134"/>
      <c r="AH54" s="134"/>
      <c r="AI54" s="134"/>
      <c r="AJ54" s="132"/>
      <c r="AK54" s="134">
        <f t="shared" si="191"/>
        <v>0</v>
      </c>
      <c r="AL54" s="134"/>
      <c r="AM54" s="171"/>
      <c r="AN54" s="133"/>
      <c r="AO54" s="134"/>
      <c r="AP54" s="134"/>
      <c r="AQ54" s="134"/>
      <c r="AR54" s="134"/>
      <c r="AS54" s="134"/>
      <c r="AT54" s="172"/>
      <c r="AU54" s="168"/>
      <c r="AV54" s="134"/>
      <c r="AW54" s="134"/>
      <c r="AX54" s="134"/>
      <c r="AY54" s="134"/>
      <c r="AZ54" s="136"/>
      <c r="BA54" s="134">
        <f t="shared" si="192"/>
        <v>0</v>
      </c>
      <c r="BB54" s="134"/>
      <c r="BC54" s="171"/>
      <c r="BD54" s="168">
        <f t="shared" si="228"/>
        <v>0</v>
      </c>
      <c r="BE54" s="134">
        <f t="shared" si="229"/>
        <v>0</v>
      </c>
      <c r="BF54" s="134">
        <f t="shared" si="221"/>
        <v>0</v>
      </c>
      <c r="BG54" s="134">
        <f t="shared" si="222"/>
        <v>0</v>
      </c>
      <c r="BH54" s="134">
        <f t="shared" si="223"/>
        <v>0</v>
      </c>
      <c r="BI54" s="169">
        <f t="shared" si="211"/>
        <v>0</v>
      </c>
      <c r="BJ54" s="134">
        <f t="shared" si="230"/>
        <v>0</v>
      </c>
      <c r="BK54" s="134">
        <f t="shared" si="231"/>
        <v>0</v>
      </c>
      <c r="BL54" s="171">
        <f t="shared" si="232"/>
        <v>0</v>
      </c>
      <c r="BM54" s="168"/>
      <c r="BN54" s="134"/>
      <c r="BO54" s="134"/>
      <c r="BP54" s="134"/>
      <c r="BQ54" s="134"/>
      <c r="BR54" s="132">
        <f t="shared" si="212"/>
        <v>0</v>
      </c>
      <c r="BS54" s="134">
        <f t="shared" si="195"/>
        <v>0</v>
      </c>
      <c r="BT54" s="134"/>
      <c r="BU54" s="171"/>
      <c r="BV54" s="168"/>
      <c r="BW54" s="134"/>
      <c r="BX54" s="134"/>
      <c r="BY54" s="134"/>
      <c r="BZ54" s="134"/>
      <c r="CA54" s="132">
        <f t="shared" si="213"/>
        <v>0</v>
      </c>
      <c r="CB54" s="134">
        <f t="shared" si="196"/>
        <v>0</v>
      </c>
      <c r="CC54" s="134"/>
      <c r="CD54" s="171"/>
      <c r="CE54" s="168"/>
      <c r="CF54" s="134"/>
      <c r="CG54" s="134"/>
      <c r="CH54" s="134"/>
      <c r="CI54" s="134"/>
      <c r="CJ54" s="132">
        <f t="shared" si="214"/>
        <v>0</v>
      </c>
      <c r="CK54" s="134">
        <f t="shared" si="197"/>
        <v>0</v>
      </c>
      <c r="CL54" s="134"/>
      <c r="CM54" s="171"/>
      <c r="CN54" s="168"/>
      <c r="CO54" s="134"/>
      <c r="CP54" s="134"/>
      <c r="CQ54" s="134"/>
      <c r="CR54" s="134"/>
      <c r="CS54" s="136">
        <f t="shared" si="215"/>
        <v>0</v>
      </c>
      <c r="CT54" s="134">
        <f t="shared" si="233"/>
        <v>0</v>
      </c>
      <c r="CU54" s="134"/>
      <c r="CV54" s="171"/>
      <c r="CW54" s="4"/>
      <c r="CX54" s="4"/>
      <c r="CY54" s="4"/>
      <c r="CZ54" s="4"/>
      <c r="DA54" s="4"/>
      <c r="DB54" s="26"/>
      <c r="DC54" s="26"/>
      <c r="DD54" s="26"/>
      <c r="DE54" s="26"/>
      <c r="DF54" s="26"/>
      <c r="DG54" s="26"/>
      <c r="DH54" s="26"/>
      <c r="DI54" s="26"/>
      <c r="DJ54" s="26"/>
      <c r="DK54" s="26"/>
      <c r="DL54" s="26"/>
      <c r="DM54" s="26"/>
      <c r="DN54" s="26"/>
      <c r="DO54" s="26"/>
      <c r="DP54" s="26"/>
      <c r="DQ54" s="26"/>
      <c r="DR54" s="26"/>
      <c r="DS54" s="26"/>
      <c r="DT54" s="26"/>
      <c r="DU54" s="26"/>
      <c r="DV54" s="26"/>
      <c r="DW54" s="26"/>
      <c r="DX54" s="26"/>
      <c r="DY54" s="26"/>
      <c r="DZ54" s="26"/>
      <c r="EA54" s="26"/>
      <c r="EB54" s="26"/>
      <c r="EC54" s="26"/>
      <c r="ED54" s="26"/>
      <c r="EE54" s="26"/>
      <c r="EF54" s="26"/>
      <c r="EG54" s="26"/>
      <c r="EH54" s="26"/>
      <c r="EI54" s="26"/>
      <c r="EJ54" s="26"/>
      <c r="EK54" s="26"/>
      <c r="EL54" s="26"/>
      <c r="EM54" s="26"/>
      <c r="EN54" s="26"/>
      <c r="EO54" s="26"/>
      <c r="EP54" s="26"/>
    </row>
    <row r="55" spans="1:146" s="94" customFormat="1" ht="12" x14ac:dyDescent="0.2">
      <c r="A55" s="125" t="s">
        <v>63</v>
      </c>
      <c r="B55" s="335" t="s">
        <v>22</v>
      </c>
      <c r="C55" s="336"/>
      <c r="D55" s="184">
        <f>+M55+V55+AE55+AU55+BD55+CN55</f>
        <v>46842075</v>
      </c>
      <c r="E55" s="208">
        <f t="shared" si="199"/>
        <v>0</v>
      </c>
      <c r="F55" s="208">
        <f t="shared" si="216"/>
        <v>6369606</v>
      </c>
      <c r="G55" s="208">
        <f t="shared" si="200"/>
        <v>1312800</v>
      </c>
      <c r="H55" s="208">
        <f t="shared" si="201"/>
        <v>0</v>
      </c>
      <c r="I55" s="208">
        <f t="shared" si="202"/>
        <v>54524481</v>
      </c>
      <c r="J55" s="208">
        <f t="shared" si="203"/>
        <v>34175740</v>
      </c>
      <c r="K55" s="142">
        <f t="shared" si="204"/>
        <v>20346472</v>
      </c>
      <c r="L55" s="247">
        <f t="shared" si="205"/>
        <v>2269</v>
      </c>
      <c r="M55" s="184">
        <f>+M47+M46+M45+M44+M43</f>
        <v>22144195</v>
      </c>
      <c r="N55" s="142">
        <f>+N47+N46+N45+N44+N43</f>
        <v>0</v>
      </c>
      <c r="O55" s="142">
        <f>+O43+O44+O45++O46+O47</f>
        <v>4688765</v>
      </c>
      <c r="P55" s="142">
        <f>+P43+P44+P45++P46+P47</f>
        <v>2550780</v>
      </c>
      <c r="Q55" s="142">
        <f>+Q43+Q44+Q45++Q46+Q47</f>
        <v>0</v>
      </c>
      <c r="R55" s="132">
        <f t="shared" si="206"/>
        <v>29383740</v>
      </c>
      <c r="S55" s="142">
        <f>+R55-T55-U55</f>
        <v>17828302</v>
      </c>
      <c r="T55" s="142">
        <f>T43+T44+T45+T46+T47</f>
        <v>11555254</v>
      </c>
      <c r="U55" s="185">
        <f t="shared" ref="U55:AM55" si="235">U43+U44+U45+U46+U47</f>
        <v>184</v>
      </c>
      <c r="V55" s="184">
        <f t="shared" si="235"/>
        <v>6566073</v>
      </c>
      <c r="W55" s="142">
        <f t="shared" si="235"/>
        <v>0</v>
      </c>
      <c r="X55" s="142">
        <f t="shared" si="235"/>
        <v>874247</v>
      </c>
      <c r="Y55" s="142">
        <f t="shared" si="235"/>
        <v>-818490</v>
      </c>
      <c r="Z55" s="142">
        <f t="shared" ref="Z55" si="236">Z43+Z44+Z45+Z46+Z47</f>
        <v>0</v>
      </c>
      <c r="AA55" s="132">
        <f t="shared" si="208"/>
        <v>6621830</v>
      </c>
      <c r="AB55" s="142">
        <f t="shared" si="56"/>
        <v>5891986</v>
      </c>
      <c r="AC55" s="142">
        <f t="shared" si="235"/>
        <v>727759</v>
      </c>
      <c r="AD55" s="185">
        <f t="shared" si="235"/>
        <v>2085</v>
      </c>
      <c r="AE55" s="184">
        <f t="shared" si="235"/>
        <v>6518989</v>
      </c>
      <c r="AF55" s="184">
        <f t="shared" si="235"/>
        <v>0</v>
      </c>
      <c r="AG55" s="142">
        <f t="shared" si="235"/>
        <v>68520</v>
      </c>
      <c r="AH55" s="142">
        <f t="shared" si="235"/>
        <v>28213</v>
      </c>
      <c r="AI55" s="142">
        <f t="shared" ref="AI55" si="237">AI43+AI44+AI45+AI46+AI47</f>
        <v>0</v>
      </c>
      <c r="AJ55" s="132">
        <f t="shared" si="209"/>
        <v>6615722</v>
      </c>
      <c r="AK55" s="142">
        <f>AK43+AK44+AK45+AK46+AK47</f>
        <v>1350882</v>
      </c>
      <c r="AL55" s="142">
        <f t="shared" si="235"/>
        <v>5264840</v>
      </c>
      <c r="AM55" s="185">
        <f t="shared" si="235"/>
        <v>0</v>
      </c>
      <c r="AN55" s="141"/>
      <c r="AO55" s="142"/>
      <c r="AP55" s="142"/>
      <c r="AQ55" s="142"/>
      <c r="AR55" s="142"/>
      <c r="AS55" s="142"/>
      <c r="AT55" s="186"/>
      <c r="AU55" s="184">
        <f>AU43+AU44+AU45+AU46+AU47</f>
        <v>604301</v>
      </c>
      <c r="AV55" s="142">
        <f>AV43+AV44+AV45+AV46+AV47</f>
        <v>0</v>
      </c>
      <c r="AW55" s="142">
        <f>AW43+AW44+AW45+AW46+AW47</f>
        <v>11967</v>
      </c>
      <c r="AX55" s="142">
        <f>AX43+AX44+AX45+AX46+AX47</f>
        <v>91</v>
      </c>
      <c r="AY55" s="142">
        <f>AY43+AY44+AY45+AY46+AY47</f>
        <v>0</v>
      </c>
      <c r="AZ55" s="136">
        <f t="shared" si="210"/>
        <v>616359</v>
      </c>
      <c r="BA55" s="142">
        <f>BA43+BA44+BA45+BA46+BA47</f>
        <v>547054</v>
      </c>
      <c r="BB55" s="142">
        <f>BB43+BB44+BB45+BB46+BB47</f>
        <v>69305</v>
      </c>
      <c r="BC55" s="185">
        <f>BC43+BC44+BC45+BC46+BC47</f>
        <v>0</v>
      </c>
      <c r="BD55" s="184">
        <f>BD43+BD44+BD45+BD46+BD47</f>
        <v>5364639</v>
      </c>
      <c r="BE55" s="142">
        <f t="shared" ref="BE55:BP55" si="238">BE43+BE44+BE45+BE46+BE47</f>
        <v>0</v>
      </c>
      <c r="BF55" s="142">
        <f t="shared" si="221"/>
        <v>409135</v>
      </c>
      <c r="BG55" s="142">
        <f t="shared" si="222"/>
        <v>-303099</v>
      </c>
      <c r="BH55" s="142">
        <f t="shared" si="223"/>
        <v>0</v>
      </c>
      <c r="BI55" s="132">
        <f t="shared" si="211"/>
        <v>5470675</v>
      </c>
      <c r="BJ55" s="142">
        <f>BJ43+BJ44+BJ45+BJ46+BJ47</f>
        <v>4309485</v>
      </c>
      <c r="BK55" s="142">
        <f>BK43+BK44+BK45+BK46+BK47</f>
        <v>1161190</v>
      </c>
      <c r="BL55" s="185">
        <f t="shared" si="238"/>
        <v>0</v>
      </c>
      <c r="BM55" s="184">
        <f t="shared" si="238"/>
        <v>3425368</v>
      </c>
      <c r="BN55" s="142">
        <f t="shared" si="238"/>
        <v>0</v>
      </c>
      <c r="BO55" s="142">
        <f t="shared" si="238"/>
        <v>151938</v>
      </c>
      <c r="BP55" s="142">
        <f t="shared" si="238"/>
        <v>-217781</v>
      </c>
      <c r="BQ55" s="142">
        <f t="shared" ref="BQ55" si="239">BQ43+BQ44+BQ45+BQ46+BQ47</f>
        <v>0</v>
      </c>
      <c r="BR55" s="132">
        <f t="shared" si="212"/>
        <v>3359525</v>
      </c>
      <c r="BS55" s="142">
        <f>BS43+BS44+BS45+BS46+BS47</f>
        <v>2756534</v>
      </c>
      <c r="BT55" s="142">
        <f t="shared" ref="BT55:CM55" si="240">BT43+BT44+BT45+BT46+BT47</f>
        <v>602991</v>
      </c>
      <c r="BU55" s="185">
        <f t="shared" si="240"/>
        <v>0</v>
      </c>
      <c r="BV55" s="184">
        <f t="shared" si="240"/>
        <v>658636</v>
      </c>
      <c r="BW55" s="142">
        <f t="shared" si="240"/>
        <v>0</v>
      </c>
      <c r="BX55" s="142">
        <f t="shared" si="240"/>
        <v>144379</v>
      </c>
      <c r="BY55" s="142">
        <f t="shared" si="240"/>
        <v>13726</v>
      </c>
      <c r="BZ55" s="142">
        <f t="shared" ref="BZ55" si="241">BZ43+BZ44+BZ45+BZ46+BZ47</f>
        <v>0</v>
      </c>
      <c r="CA55" s="132">
        <f t="shared" si="213"/>
        <v>816741</v>
      </c>
      <c r="CB55" s="142">
        <f>CB43+CB44+CB45+CB46+CB47</f>
        <v>605439</v>
      </c>
      <c r="CC55" s="142">
        <f t="shared" si="240"/>
        <v>211302</v>
      </c>
      <c r="CD55" s="185">
        <f t="shared" si="240"/>
        <v>0</v>
      </c>
      <c r="CE55" s="184">
        <f t="shared" si="240"/>
        <v>1280635</v>
      </c>
      <c r="CF55" s="142">
        <f t="shared" si="240"/>
        <v>0</v>
      </c>
      <c r="CG55" s="142">
        <f t="shared" si="240"/>
        <v>112818</v>
      </c>
      <c r="CH55" s="142">
        <f t="shared" si="240"/>
        <v>-99044</v>
      </c>
      <c r="CI55" s="142">
        <f t="shared" ref="CI55" si="242">CI43+CI44+CI45+CI46+CI47</f>
        <v>0</v>
      </c>
      <c r="CJ55" s="132">
        <f t="shared" si="214"/>
        <v>1294409</v>
      </c>
      <c r="CK55" s="142">
        <f>CK43+CK44+CK45+CK46+CK47</f>
        <v>947512</v>
      </c>
      <c r="CL55" s="142">
        <f t="shared" si="240"/>
        <v>346897</v>
      </c>
      <c r="CM55" s="185">
        <f t="shared" si="240"/>
        <v>0</v>
      </c>
      <c r="CN55" s="184">
        <f>CN43+CN44+CN45+CN46+CN47</f>
        <v>5643878</v>
      </c>
      <c r="CO55" s="142">
        <f>CO43+CO44+CO45+CO46+CO47</f>
        <v>0</v>
      </c>
      <c r="CP55" s="142">
        <f>CP43+CP44+CP45+CP46+CP47</f>
        <v>316972</v>
      </c>
      <c r="CQ55" s="142">
        <f>CQ43+CQ44+CQ45+CQ46+CQ47</f>
        <v>-144695</v>
      </c>
      <c r="CR55" s="142">
        <f>CR43+CR44+CR45+CR46+CR47</f>
        <v>0</v>
      </c>
      <c r="CS55" s="136">
        <f t="shared" si="215"/>
        <v>5816155</v>
      </c>
      <c r="CT55" s="142">
        <f>CT43+CT44+CT45+CT46+CT47</f>
        <v>4248031</v>
      </c>
      <c r="CU55" s="142">
        <f>CU43+CU44+CU45+CU46+CU47</f>
        <v>1568124</v>
      </c>
      <c r="CV55" s="185">
        <f>CV43+CV44+CV45+CV46+CV47</f>
        <v>0</v>
      </c>
      <c r="CW55" s="255"/>
      <c r="CX55" s="255"/>
      <c r="CY55" s="255"/>
      <c r="CZ55" s="255"/>
      <c r="DA55" s="255"/>
      <c r="DB55" s="256"/>
      <c r="DC55" s="256"/>
      <c r="DD55" s="256"/>
      <c r="DE55" s="256"/>
      <c r="DF55" s="256"/>
      <c r="DG55" s="256"/>
      <c r="DH55" s="256"/>
      <c r="DI55" s="256"/>
      <c r="DJ55" s="256"/>
      <c r="DK55" s="256"/>
      <c r="DL55" s="256"/>
      <c r="DM55" s="256"/>
      <c r="DN55" s="256"/>
      <c r="DO55" s="256"/>
      <c r="DP55" s="256"/>
      <c r="DQ55" s="256"/>
      <c r="DR55" s="256"/>
      <c r="DS55" s="256"/>
      <c r="DT55" s="256"/>
      <c r="DU55" s="256"/>
      <c r="DV55" s="256"/>
      <c r="DW55" s="256"/>
      <c r="DX55" s="256"/>
      <c r="DY55" s="256"/>
      <c r="DZ55" s="256"/>
      <c r="EA55" s="256"/>
      <c r="EB55" s="256"/>
      <c r="EC55" s="256"/>
      <c r="ED55" s="256"/>
      <c r="EE55" s="256"/>
      <c r="EF55" s="256"/>
      <c r="EG55" s="256"/>
      <c r="EH55" s="256"/>
      <c r="EI55" s="256"/>
      <c r="EJ55" s="256"/>
      <c r="EK55" s="256"/>
      <c r="EL55" s="256"/>
      <c r="EM55" s="256"/>
      <c r="EN55" s="256"/>
      <c r="EO55" s="256"/>
      <c r="EP55" s="256"/>
    </row>
    <row r="56" spans="1:146" s="92" customFormat="1" ht="10.5" x14ac:dyDescent="0.15">
      <c r="A56" s="77" t="s">
        <v>64</v>
      </c>
      <c r="B56" s="346" t="s">
        <v>11</v>
      </c>
      <c r="C56" s="347"/>
      <c r="D56" s="173">
        <f t="shared" ref="D56:D57" si="243">+M56+V56+AE56+AU56+BD56+CN56</f>
        <v>3417928</v>
      </c>
      <c r="E56" s="205">
        <f t="shared" si="199"/>
        <v>0</v>
      </c>
      <c r="F56" s="205">
        <f t="shared" si="216"/>
        <v>321631</v>
      </c>
      <c r="G56" s="205">
        <f t="shared" si="200"/>
        <v>-2364098</v>
      </c>
      <c r="H56" s="205">
        <f t="shared" si="201"/>
        <v>0</v>
      </c>
      <c r="I56" s="205">
        <f t="shared" si="202"/>
        <v>1375461</v>
      </c>
      <c r="J56" s="205">
        <f t="shared" si="203"/>
        <v>328119</v>
      </c>
      <c r="K56" s="136">
        <f t="shared" si="204"/>
        <v>1047342</v>
      </c>
      <c r="L56" s="166">
        <f t="shared" si="205"/>
        <v>0</v>
      </c>
      <c r="M56" s="251">
        <v>2901585</v>
      </c>
      <c r="N56" s="132">
        <v>0</v>
      </c>
      <c r="O56" s="132">
        <v>134624</v>
      </c>
      <c r="P56" s="132">
        <v>-2085596</v>
      </c>
      <c r="Q56" s="132"/>
      <c r="R56" s="132">
        <f t="shared" si="206"/>
        <v>950613</v>
      </c>
      <c r="S56" s="132">
        <f>+R56-T56-U56</f>
        <v>158067</v>
      </c>
      <c r="T56" s="251">
        <v>792546</v>
      </c>
      <c r="U56" s="174"/>
      <c r="V56" s="251">
        <v>116343</v>
      </c>
      <c r="W56" s="136">
        <v>0</v>
      </c>
      <c r="X56" s="136">
        <v>24488</v>
      </c>
      <c r="Y56" s="136">
        <v>-59811</v>
      </c>
      <c r="Z56" s="136"/>
      <c r="AA56" s="132">
        <f t="shared" si="208"/>
        <v>81020</v>
      </c>
      <c r="AB56" s="136">
        <f t="shared" si="56"/>
        <v>71174</v>
      </c>
      <c r="AC56" s="136">
        <v>9846</v>
      </c>
      <c r="AD56" s="174"/>
      <c r="AE56" s="251">
        <v>400000</v>
      </c>
      <c r="AF56" s="136"/>
      <c r="AG56" s="136">
        <v>99389</v>
      </c>
      <c r="AH56" s="136">
        <v>-236356</v>
      </c>
      <c r="AI56" s="136"/>
      <c r="AJ56" s="132">
        <f t="shared" si="209"/>
        <v>263033</v>
      </c>
      <c r="AK56" s="136">
        <f>AJ56-AL56-AM56</f>
        <v>18112</v>
      </c>
      <c r="AL56" s="251">
        <v>244921</v>
      </c>
      <c r="AM56" s="174"/>
      <c r="AN56" s="135"/>
      <c r="AO56" s="136"/>
      <c r="AP56" s="136"/>
      <c r="AQ56" s="136"/>
      <c r="AR56" s="136"/>
      <c r="AS56" s="136"/>
      <c r="AT56" s="175"/>
      <c r="AU56" s="173"/>
      <c r="AV56" s="136"/>
      <c r="AW56" s="136">
        <v>30844</v>
      </c>
      <c r="AX56" s="136">
        <v>171</v>
      </c>
      <c r="AY56" s="136"/>
      <c r="AZ56" s="136">
        <f t="shared" si="210"/>
        <v>31015</v>
      </c>
      <c r="BA56" s="136">
        <f>AZ56-BB56-BC56</f>
        <v>31015</v>
      </c>
      <c r="BB56" s="136"/>
      <c r="BC56" s="174"/>
      <c r="BD56" s="173">
        <f>SUM(BV56,CE56,BM56)</f>
        <v>0</v>
      </c>
      <c r="BE56" s="136">
        <f>SUM(BW56,CF56,BN56)</f>
        <v>0</v>
      </c>
      <c r="BF56" s="136">
        <f t="shared" si="221"/>
        <v>29537</v>
      </c>
      <c r="BG56" s="136">
        <f t="shared" si="222"/>
        <v>3611</v>
      </c>
      <c r="BH56" s="136">
        <f t="shared" si="223"/>
        <v>0</v>
      </c>
      <c r="BI56" s="132">
        <f t="shared" si="211"/>
        <v>33148</v>
      </c>
      <c r="BJ56" s="136">
        <f t="shared" ref="BJ56:BL57" si="244">SUM(CB56,CK56,BS56)</f>
        <v>33148</v>
      </c>
      <c r="BK56" s="136">
        <f t="shared" si="244"/>
        <v>0</v>
      </c>
      <c r="BL56" s="174">
        <f t="shared" si="244"/>
        <v>0</v>
      </c>
      <c r="BM56" s="173"/>
      <c r="BN56" s="136"/>
      <c r="BO56" s="136">
        <v>27464</v>
      </c>
      <c r="BP56" s="136">
        <v>-149</v>
      </c>
      <c r="BQ56" s="136"/>
      <c r="BR56" s="132">
        <f t="shared" si="212"/>
        <v>27315</v>
      </c>
      <c r="BS56" s="136">
        <f>BR56-BT56-BU56</f>
        <v>27315</v>
      </c>
      <c r="BT56" s="136"/>
      <c r="BU56" s="174"/>
      <c r="BV56" s="173"/>
      <c r="BW56" s="136"/>
      <c r="BX56" s="136">
        <v>1050</v>
      </c>
      <c r="BY56" s="136">
        <v>3373</v>
      </c>
      <c r="BZ56" s="136"/>
      <c r="CA56" s="132">
        <f t="shared" si="213"/>
        <v>4423</v>
      </c>
      <c r="CB56" s="136">
        <f>CA56-CC56-CD56</f>
        <v>4423</v>
      </c>
      <c r="CC56" s="136"/>
      <c r="CD56" s="174"/>
      <c r="CE56" s="173"/>
      <c r="CF56" s="136"/>
      <c r="CG56" s="136">
        <v>1023</v>
      </c>
      <c r="CH56" s="136">
        <v>387</v>
      </c>
      <c r="CI56" s="136"/>
      <c r="CJ56" s="132">
        <f t="shared" si="214"/>
        <v>1410</v>
      </c>
      <c r="CK56" s="136">
        <f>CJ56-CL56-CM56</f>
        <v>1410</v>
      </c>
      <c r="CL56" s="136"/>
      <c r="CM56" s="174"/>
      <c r="CN56" s="173"/>
      <c r="CO56" s="136"/>
      <c r="CP56" s="136">
        <v>2749</v>
      </c>
      <c r="CQ56" s="136">
        <v>13883</v>
      </c>
      <c r="CR56" s="136"/>
      <c r="CS56" s="136">
        <f t="shared" si="215"/>
        <v>16632</v>
      </c>
      <c r="CT56" s="136">
        <f>CS56-CU56-CV56</f>
        <v>16603</v>
      </c>
      <c r="CU56" s="136">
        <v>29</v>
      </c>
      <c r="CV56" s="174"/>
      <c r="CW56" s="233"/>
      <c r="CX56" s="233"/>
      <c r="CY56" s="233"/>
      <c r="CZ56" s="233"/>
      <c r="DA56" s="233"/>
      <c r="DB56" s="27"/>
      <c r="DC56" s="27"/>
      <c r="DD56" s="27"/>
      <c r="DE56" s="27"/>
      <c r="DF56" s="27"/>
      <c r="DG56" s="27"/>
      <c r="DH56" s="27"/>
      <c r="DI56" s="27"/>
      <c r="DJ56" s="27"/>
      <c r="DK56" s="27"/>
      <c r="DL56" s="27"/>
      <c r="DM56" s="27"/>
      <c r="DN56" s="27"/>
      <c r="DO56" s="27"/>
      <c r="DP56" s="27"/>
      <c r="DQ56" s="27"/>
      <c r="DR56" s="27"/>
      <c r="DS56" s="27"/>
      <c r="DT56" s="27"/>
      <c r="DU56" s="27"/>
      <c r="DV56" s="27"/>
      <c r="DW56" s="27"/>
      <c r="DX56" s="27"/>
      <c r="DY56" s="27"/>
      <c r="DZ56" s="27"/>
      <c r="EA56" s="27"/>
      <c r="EB56" s="27"/>
      <c r="EC56" s="27"/>
      <c r="ED56" s="27"/>
      <c r="EE56" s="27"/>
      <c r="EF56" s="27"/>
      <c r="EG56" s="27"/>
      <c r="EH56" s="27"/>
      <c r="EI56" s="27"/>
      <c r="EJ56" s="27"/>
      <c r="EK56" s="27"/>
      <c r="EL56" s="27"/>
      <c r="EM56" s="27"/>
      <c r="EN56" s="27"/>
      <c r="EO56" s="27"/>
      <c r="EP56" s="27"/>
    </row>
    <row r="57" spans="1:146" s="92" customFormat="1" x14ac:dyDescent="0.15">
      <c r="A57" s="77" t="s">
        <v>65</v>
      </c>
      <c r="B57" s="346" t="s">
        <v>12</v>
      </c>
      <c r="C57" s="347"/>
      <c r="D57" s="173">
        <f t="shared" si="243"/>
        <v>2538961</v>
      </c>
      <c r="E57" s="205">
        <f t="shared" si="199"/>
        <v>0</v>
      </c>
      <c r="F57" s="205">
        <f t="shared" si="216"/>
        <v>-66168</v>
      </c>
      <c r="G57" s="205">
        <f t="shared" si="200"/>
        <v>-1178543</v>
      </c>
      <c r="H57" s="205">
        <f t="shared" si="201"/>
        <v>0</v>
      </c>
      <c r="I57" s="205">
        <f t="shared" si="202"/>
        <v>1294250</v>
      </c>
      <c r="J57" s="205">
        <f t="shared" si="203"/>
        <v>450866</v>
      </c>
      <c r="K57" s="136">
        <f t="shared" si="204"/>
        <v>843384</v>
      </c>
      <c r="L57" s="166">
        <f t="shared" si="205"/>
        <v>0</v>
      </c>
      <c r="M57" s="251">
        <v>2490066</v>
      </c>
      <c r="N57" s="132">
        <v>0</v>
      </c>
      <c r="O57" s="132">
        <v>-127065</v>
      </c>
      <c r="P57" s="132">
        <v>-1281572</v>
      </c>
      <c r="Q57" s="132"/>
      <c r="R57" s="132">
        <f t="shared" si="206"/>
        <v>1081429</v>
      </c>
      <c r="S57" s="132">
        <f t="shared" ref="S57:S63" si="245">+R57-T57-U57</f>
        <v>377689</v>
      </c>
      <c r="T57" s="251">
        <v>703740</v>
      </c>
      <c r="U57" s="174"/>
      <c r="V57" s="251">
        <v>48895</v>
      </c>
      <c r="W57" s="136">
        <v>0</v>
      </c>
      <c r="X57" s="136">
        <v>-11415</v>
      </c>
      <c r="Y57" s="136">
        <v>6805</v>
      </c>
      <c r="Z57" s="136"/>
      <c r="AA57" s="132">
        <f t="shared" si="208"/>
        <v>44285</v>
      </c>
      <c r="AB57" s="136">
        <f t="shared" si="56"/>
        <v>44285</v>
      </c>
      <c r="AC57" s="136"/>
      <c r="AD57" s="174"/>
      <c r="AE57" s="173"/>
      <c r="AF57" s="136"/>
      <c r="AG57" s="136">
        <v>43779</v>
      </c>
      <c r="AH57" s="136">
        <v>96224</v>
      </c>
      <c r="AI57" s="136"/>
      <c r="AJ57" s="132">
        <f t="shared" si="209"/>
        <v>140003</v>
      </c>
      <c r="AK57" s="136">
        <f>+AJ57-AL57</f>
        <v>359</v>
      </c>
      <c r="AL57" s="136">
        <v>139644</v>
      </c>
      <c r="AM57" s="174"/>
      <c r="AN57" s="135"/>
      <c r="AO57" s="136"/>
      <c r="AP57" s="136"/>
      <c r="AQ57" s="136"/>
      <c r="AR57" s="136"/>
      <c r="AS57" s="136"/>
      <c r="AT57" s="175"/>
      <c r="AU57" s="173"/>
      <c r="AV57" s="136"/>
      <c r="AW57" s="136"/>
      <c r="AX57" s="136"/>
      <c r="AY57" s="136"/>
      <c r="AZ57" s="136">
        <f t="shared" si="210"/>
        <v>0</v>
      </c>
      <c r="BA57" s="136">
        <f>AZ57-BB57-BC57</f>
        <v>0</v>
      </c>
      <c r="BB57" s="136"/>
      <c r="BC57" s="174"/>
      <c r="BD57" s="173">
        <f>SUM(BV57,CE57,BM57)</f>
        <v>0</v>
      </c>
      <c r="BE57" s="136">
        <f>SUM(BW57,CF57,BN57)</f>
        <v>0</v>
      </c>
      <c r="BF57" s="136">
        <f t="shared" si="221"/>
        <v>2860</v>
      </c>
      <c r="BG57" s="134">
        <f t="shared" si="222"/>
        <v>0</v>
      </c>
      <c r="BH57" s="134">
        <f t="shared" si="223"/>
        <v>0</v>
      </c>
      <c r="BI57" s="132">
        <f t="shared" si="211"/>
        <v>2860</v>
      </c>
      <c r="BJ57" s="136">
        <f t="shared" si="244"/>
        <v>2860</v>
      </c>
      <c r="BK57" s="136">
        <f t="shared" si="244"/>
        <v>0</v>
      </c>
      <c r="BL57" s="174">
        <f t="shared" si="244"/>
        <v>0</v>
      </c>
      <c r="BM57" s="173"/>
      <c r="BN57" s="136"/>
      <c r="BO57" s="136">
        <v>2860</v>
      </c>
      <c r="BP57" s="136"/>
      <c r="BQ57" s="136"/>
      <c r="BR57" s="132">
        <f t="shared" si="212"/>
        <v>2860</v>
      </c>
      <c r="BS57" s="136">
        <f>BR57-BT57-BU57</f>
        <v>2860</v>
      </c>
      <c r="BT57" s="136"/>
      <c r="BU57" s="174"/>
      <c r="BV57" s="173"/>
      <c r="BW57" s="136"/>
      <c r="BX57" s="136"/>
      <c r="BY57" s="136"/>
      <c r="BZ57" s="136"/>
      <c r="CA57" s="132">
        <f t="shared" si="213"/>
        <v>0</v>
      </c>
      <c r="CB57" s="136">
        <f>CA57-CC57-CD57</f>
        <v>0</v>
      </c>
      <c r="CC57" s="136"/>
      <c r="CD57" s="174"/>
      <c r="CE57" s="173"/>
      <c r="CF57" s="136"/>
      <c r="CG57" s="136"/>
      <c r="CH57" s="136"/>
      <c r="CI57" s="136"/>
      <c r="CJ57" s="132">
        <f t="shared" si="214"/>
        <v>0</v>
      </c>
      <c r="CK57" s="136">
        <f>CJ57-CL57-CM57</f>
        <v>0</v>
      </c>
      <c r="CL57" s="136"/>
      <c r="CM57" s="174"/>
      <c r="CN57" s="173"/>
      <c r="CO57" s="136"/>
      <c r="CP57" s="136">
        <v>25673</v>
      </c>
      <c r="CQ57" s="136"/>
      <c r="CR57" s="136"/>
      <c r="CS57" s="136">
        <f t="shared" si="215"/>
        <v>25673</v>
      </c>
      <c r="CT57" s="136">
        <f>CS57-CU57-CV57</f>
        <v>25673</v>
      </c>
      <c r="CU57" s="136"/>
      <c r="CV57" s="174"/>
      <c r="CW57" s="233"/>
      <c r="CX57" s="233"/>
      <c r="CY57" s="233"/>
      <c r="CZ57" s="233"/>
      <c r="DA57" s="233"/>
      <c r="DB57" s="27"/>
      <c r="DC57" s="27"/>
      <c r="DD57" s="27"/>
      <c r="DE57" s="27"/>
      <c r="DF57" s="27"/>
      <c r="DG57" s="27"/>
      <c r="DH57" s="27"/>
      <c r="DI57" s="27"/>
      <c r="DJ57" s="27"/>
      <c r="DK57" s="27"/>
      <c r="DL57" s="27"/>
      <c r="DM57" s="27"/>
      <c r="DN57" s="27"/>
      <c r="DO57" s="27"/>
      <c r="DP57" s="27"/>
      <c r="DQ57" s="27"/>
      <c r="DR57" s="27"/>
      <c r="DS57" s="27"/>
      <c r="DT57" s="27"/>
      <c r="DU57" s="27"/>
      <c r="DV57" s="27"/>
      <c r="DW57" s="27"/>
      <c r="DX57" s="27"/>
      <c r="DY57" s="27"/>
      <c r="DZ57" s="27"/>
      <c r="EA57" s="27"/>
      <c r="EB57" s="27"/>
      <c r="EC57" s="27"/>
      <c r="ED57" s="27"/>
      <c r="EE57" s="27"/>
      <c r="EF57" s="27"/>
      <c r="EG57" s="27"/>
      <c r="EH57" s="27"/>
      <c r="EI57" s="27"/>
      <c r="EJ57" s="27"/>
      <c r="EK57" s="27"/>
      <c r="EL57" s="27"/>
      <c r="EM57" s="27"/>
      <c r="EN57" s="27"/>
      <c r="EO57" s="27"/>
      <c r="EP57" s="27"/>
    </row>
    <row r="58" spans="1:146" s="2" customFormat="1" x14ac:dyDescent="0.2">
      <c r="A58" s="70" t="s">
        <v>66</v>
      </c>
      <c r="B58" s="71" t="s">
        <v>13</v>
      </c>
      <c r="C58" s="72"/>
      <c r="D58" s="173">
        <f>+M58+V58+AE58+AU58+BD58+CN58</f>
        <v>153491</v>
      </c>
      <c r="E58" s="205">
        <f t="shared" si="199"/>
        <v>0</v>
      </c>
      <c r="F58" s="205">
        <f t="shared" si="216"/>
        <v>252500</v>
      </c>
      <c r="G58" s="205">
        <f>+P58+Y58+AH58+AX58+BG58+CQ58</f>
        <v>172500</v>
      </c>
      <c r="H58" s="205">
        <f t="shared" si="201"/>
        <v>0</v>
      </c>
      <c r="I58" s="205">
        <f>+R58+AA58+AJ58+AZ58+BI58+CS58</f>
        <v>578491</v>
      </c>
      <c r="J58" s="205">
        <f t="shared" si="203"/>
        <v>317500</v>
      </c>
      <c r="K58" s="136">
        <f t="shared" si="204"/>
        <v>260991</v>
      </c>
      <c r="L58" s="166">
        <f t="shared" si="205"/>
        <v>0</v>
      </c>
      <c r="M58" s="165">
        <f>SUM(M59:M62)</f>
        <v>153491</v>
      </c>
      <c r="N58" s="132">
        <f>+N60+N61+N62</f>
        <v>0</v>
      </c>
      <c r="O58" s="132">
        <f>+O62+O60+O61</f>
        <v>252500</v>
      </c>
      <c r="P58" s="132">
        <f>+P60+P61+P62</f>
        <v>172500</v>
      </c>
      <c r="Q58" s="132">
        <f>+Q60+Q61+Q62</f>
        <v>0</v>
      </c>
      <c r="R58" s="132">
        <f t="shared" si="206"/>
        <v>578491</v>
      </c>
      <c r="S58" s="132">
        <f t="shared" si="245"/>
        <v>317500</v>
      </c>
      <c r="T58" s="132">
        <f>SUM(T59:T62)</f>
        <v>260991</v>
      </c>
      <c r="U58" s="166">
        <f>SUM(U59:U62)</f>
        <v>0</v>
      </c>
      <c r="V58" s="165">
        <f t="shared" ref="V58:AC58" si="246">SUM(V59:V62)</f>
        <v>0</v>
      </c>
      <c r="W58" s="132">
        <f t="shared" si="246"/>
        <v>0</v>
      </c>
      <c r="X58" s="132">
        <f t="shared" si="246"/>
        <v>0</v>
      </c>
      <c r="Y58" s="132">
        <f t="shared" si="246"/>
        <v>0</v>
      </c>
      <c r="Z58" s="132">
        <f t="shared" ref="Z58" si="247">SUM(Z59:Z62)</f>
        <v>0</v>
      </c>
      <c r="AA58" s="132">
        <f t="shared" si="208"/>
        <v>0</v>
      </c>
      <c r="AB58" s="136">
        <f t="shared" si="56"/>
        <v>0</v>
      </c>
      <c r="AC58" s="132">
        <f t="shared" si="246"/>
        <v>0</v>
      </c>
      <c r="AD58" s="166">
        <f>SUM(AD59:AD62)</f>
        <v>0</v>
      </c>
      <c r="AE58" s="165"/>
      <c r="AF58" s="132"/>
      <c r="AG58" s="132">
        <f>SUM(AG59:AG62)</f>
        <v>0</v>
      </c>
      <c r="AH58" s="132">
        <f>SUM(AH59:AH62)</f>
        <v>0</v>
      </c>
      <c r="AI58" s="132">
        <f>SUM(AI59:AI62)</f>
        <v>0</v>
      </c>
      <c r="AJ58" s="132">
        <f t="shared" si="209"/>
        <v>0</v>
      </c>
      <c r="AK58" s="132">
        <f>SUM(AK59:AK62)</f>
        <v>0</v>
      </c>
      <c r="AL58" s="132">
        <f>SUM(AL59:AL62)</f>
        <v>0</v>
      </c>
      <c r="AM58" s="166">
        <f>SUM(AM59:AM62)</f>
        <v>0</v>
      </c>
      <c r="AN58" s="131"/>
      <c r="AO58" s="132"/>
      <c r="AP58" s="132"/>
      <c r="AQ58" s="132"/>
      <c r="AR58" s="132"/>
      <c r="AS58" s="132"/>
      <c r="AT58" s="167"/>
      <c r="AU58" s="165">
        <f t="shared" ref="AU58:BB58" si="248">SUM(AU59:AU62)</f>
        <v>0</v>
      </c>
      <c r="AV58" s="132">
        <f t="shared" si="248"/>
        <v>0</v>
      </c>
      <c r="AW58" s="132">
        <f t="shared" si="248"/>
        <v>0</v>
      </c>
      <c r="AX58" s="132">
        <f t="shared" si="248"/>
        <v>0</v>
      </c>
      <c r="AY58" s="132">
        <f t="shared" ref="AY58" si="249">SUM(AY59:AY62)</f>
        <v>0</v>
      </c>
      <c r="AZ58" s="136">
        <f t="shared" si="210"/>
        <v>0</v>
      </c>
      <c r="BA58" s="132">
        <f t="shared" si="248"/>
        <v>0</v>
      </c>
      <c r="BB58" s="132">
        <f t="shared" si="248"/>
        <v>0</v>
      </c>
      <c r="BC58" s="166">
        <f>SUM(BC59:BC62)</f>
        <v>0</v>
      </c>
      <c r="BD58" s="165">
        <f t="shared" ref="BD58:BT58" si="250">SUM(BD59:BD62)</f>
        <v>0</v>
      </c>
      <c r="BE58" s="132">
        <f t="shared" si="250"/>
        <v>0</v>
      </c>
      <c r="BF58" s="134">
        <f t="shared" si="221"/>
        <v>0</v>
      </c>
      <c r="BG58" s="134">
        <f t="shared" si="222"/>
        <v>0</v>
      </c>
      <c r="BH58" s="134">
        <f t="shared" si="223"/>
        <v>0</v>
      </c>
      <c r="BI58" s="169">
        <f t="shared" si="211"/>
        <v>0</v>
      </c>
      <c r="BJ58" s="132">
        <f>SUM(BJ59:BJ62)</f>
        <v>0</v>
      </c>
      <c r="BK58" s="132">
        <f>SUM(BK59:BK62)</f>
        <v>0</v>
      </c>
      <c r="BL58" s="166">
        <f t="shared" si="250"/>
        <v>0</v>
      </c>
      <c r="BM58" s="165">
        <f t="shared" si="250"/>
        <v>0</v>
      </c>
      <c r="BN58" s="132">
        <f t="shared" si="250"/>
        <v>0</v>
      </c>
      <c r="BO58" s="132">
        <f t="shared" si="250"/>
        <v>0</v>
      </c>
      <c r="BP58" s="132">
        <f t="shared" si="250"/>
        <v>0</v>
      </c>
      <c r="BQ58" s="132">
        <f t="shared" ref="BQ58" si="251">SUM(BQ59:BQ62)</f>
        <v>0</v>
      </c>
      <c r="BR58" s="132">
        <f t="shared" si="212"/>
        <v>0</v>
      </c>
      <c r="BS58" s="132">
        <f t="shared" si="250"/>
        <v>0</v>
      </c>
      <c r="BT58" s="132">
        <f t="shared" si="250"/>
        <v>0</v>
      </c>
      <c r="BU58" s="166">
        <f t="shared" ref="BU58:CD58" si="252">SUM(BU59:BU62)</f>
        <v>0</v>
      </c>
      <c r="BV58" s="165">
        <f t="shared" si="252"/>
        <v>0</v>
      </c>
      <c r="BW58" s="132">
        <f t="shared" si="252"/>
        <v>0</v>
      </c>
      <c r="BX58" s="132">
        <f t="shared" si="252"/>
        <v>0</v>
      </c>
      <c r="BY58" s="132">
        <f t="shared" si="252"/>
        <v>0</v>
      </c>
      <c r="BZ58" s="132">
        <f t="shared" ref="BZ58" si="253">SUM(BZ59:BZ62)</f>
        <v>0</v>
      </c>
      <c r="CA58" s="132">
        <f t="shared" si="213"/>
        <v>0</v>
      </c>
      <c r="CB58" s="132">
        <f t="shared" si="252"/>
        <v>0</v>
      </c>
      <c r="CC58" s="132">
        <f t="shared" si="252"/>
        <v>0</v>
      </c>
      <c r="CD58" s="166">
        <f t="shared" si="252"/>
        <v>0</v>
      </c>
      <c r="CE58" s="165">
        <f t="shared" ref="CE58:CL58" si="254">SUM(CE59:CE62)</f>
        <v>0</v>
      </c>
      <c r="CF58" s="132">
        <f t="shared" si="254"/>
        <v>0</v>
      </c>
      <c r="CG58" s="132">
        <f t="shared" si="254"/>
        <v>0</v>
      </c>
      <c r="CH58" s="132">
        <f t="shared" si="254"/>
        <v>0</v>
      </c>
      <c r="CI58" s="132">
        <f t="shared" ref="CI58" si="255">SUM(CI59:CI62)</f>
        <v>0</v>
      </c>
      <c r="CJ58" s="132">
        <f t="shared" si="214"/>
        <v>0</v>
      </c>
      <c r="CK58" s="132">
        <f t="shared" si="254"/>
        <v>0</v>
      </c>
      <c r="CL58" s="132">
        <f t="shared" si="254"/>
        <v>0</v>
      </c>
      <c r="CM58" s="166">
        <f t="shared" ref="CM58:CR58" si="256">SUM(CM59:CM62)</f>
        <v>0</v>
      </c>
      <c r="CN58" s="165">
        <f t="shared" si="256"/>
        <v>0</v>
      </c>
      <c r="CO58" s="132">
        <f t="shared" si="256"/>
        <v>0</v>
      </c>
      <c r="CP58" s="132">
        <f t="shared" si="256"/>
        <v>0</v>
      </c>
      <c r="CQ58" s="132">
        <f t="shared" si="256"/>
        <v>0</v>
      </c>
      <c r="CR58" s="132">
        <f t="shared" si="256"/>
        <v>0</v>
      </c>
      <c r="CS58" s="136">
        <f t="shared" si="215"/>
        <v>0</v>
      </c>
      <c r="CT58" s="132">
        <f>SUM(CT59:CT62)</f>
        <v>0</v>
      </c>
      <c r="CU58" s="132">
        <f>SUM(CU59:CU62)</f>
        <v>0</v>
      </c>
      <c r="CV58" s="166"/>
      <c r="CW58" s="51"/>
      <c r="CX58" s="51"/>
      <c r="CY58" s="51"/>
      <c r="CZ58" s="51"/>
      <c r="DA58" s="51"/>
      <c r="DB58" s="22"/>
      <c r="DC58" s="22"/>
      <c r="DD58" s="22"/>
      <c r="DE58" s="22"/>
      <c r="DF58" s="22"/>
      <c r="DG58" s="22"/>
      <c r="DH58" s="22"/>
      <c r="DI58" s="22"/>
      <c r="DJ58" s="22"/>
      <c r="DK58" s="22"/>
      <c r="DL58" s="22"/>
      <c r="DM58" s="22"/>
      <c r="DN58" s="22"/>
      <c r="DO58" s="22"/>
      <c r="DP58" s="22"/>
      <c r="DQ58" s="22"/>
      <c r="DR58" s="22"/>
      <c r="DS58" s="22"/>
      <c r="DT58" s="22"/>
      <c r="DU58" s="22"/>
      <c r="DV58" s="22"/>
      <c r="DW58" s="22"/>
      <c r="DX58" s="22"/>
      <c r="DY58" s="22"/>
      <c r="DZ58" s="22"/>
      <c r="EA58" s="22"/>
      <c r="EB58" s="22"/>
      <c r="EC58" s="22"/>
      <c r="ED58" s="22"/>
      <c r="EE58" s="22"/>
      <c r="EF58" s="22"/>
      <c r="EG58" s="22"/>
      <c r="EH58" s="22"/>
      <c r="EI58" s="22"/>
      <c r="EJ58" s="22"/>
      <c r="EK58" s="22"/>
      <c r="EL58" s="22"/>
      <c r="EM58" s="22"/>
      <c r="EN58" s="22"/>
      <c r="EO58" s="22"/>
      <c r="EP58" s="22"/>
    </row>
    <row r="59" spans="1:146" s="1" customFormat="1" ht="12" x14ac:dyDescent="0.2">
      <c r="A59" s="73"/>
      <c r="B59" s="74" t="s">
        <v>69</v>
      </c>
      <c r="C59" s="8" t="s">
        <v>105</v>
      </c>
      <c r="D59" s="168">
        <f>+M59+V59+AE59+AU59+BD59+CN59</f>
        <v>0</v>
      </c>
      <c r="E59" s="206">
        <f t="shared" si="199"/>
        <v>0</v>
      </c>
      <c r="F59" s="206">
        <f t="shared" si="216"/>
        <v>0</v>
      </c>
      <c r="G59" s="206">
        <f t="shared" si="200"/>
        <v>0</v>
      </c>
      <c r="H59" s="206">
        <f t="shared" si="201"/>
        <v>0</v>
      </c>
      <c r="I59" s="206">
        <f t="shared" si="202"/>
        <v>0</v>
      </c>
      <c r="J59" s="206">
        <f t="shared" si="203"/>
        <v>0</v>
      </c>
      <c r="K59" s="207">
        <f t="shared" si="204"/>
        <v>0</v>
      </c>
      <c r="L59" s="170">
        <f t="shared" si="205"/>
        <v>0</v>
      </c>
      <c r="M59" s="168"/>
      <c r="N59" s="169"/>
      <c r="O59" s="169"/>
      <c r="P59" s="169"/>
      <c r="Q59" s="169"/>
      <c r="R59" s="132"/>
      <c r="S59" s="169">
        <f t="shared" si="245"/>
        <v>0</v>
      </c>
      <c r="T59" s="134"/>
      <c r="U59" s="171"/>
      <c r="V59" s="168"/>
      <c r="W59" s="134"/>
      <c r="X59" s="134"/>
      <c r="Y59" s="134"/>
      <c r="Z59" s="134"/>
      <c r="AA59" s="132"/>
      <c r="AB59" s="134">
        <f t="shared" si="56"/>
        <v>0</v>
      </c>
      <c r="AC59" s="134"/>
      <c r="AD59" s="171"/>
      <c r="AE59" s="168"/>
      <c r="AF59" s="134"/>
      <c r="AG59" s="134"/>
      <c r="AH59" s="134"/>
      <c r="AI59" s="134"/>
      <c r="AJ59" s="132"/>
      <c r="AK59" s="134">
        <f>AJ59-AL59-AM59</f>
        <v>0</v>
      </c>
      <c r="AL59" s="134"/>
      <c r="AM59" s="171"/>
      <c r="AN59" s="133"/>
      <c r="AO59" s="134"/>
      <c r="AP59" s="134"/>
      <c r="AQ59" s="134"/>
      <c r="AR59" s="134"/>
      <c r="AS59" s="134"/>
      <c r="AT59" s="172"/>
      <c r="AU59" s="168"/>
      <c r="AV59" s="134"/>
      <c r="AW59" s="134"/>
      <c r="AX59" s="134"/>
      <c r="AY59" s="134"/>
      <c r="AZ59" s="136"/>
      <c r="BA59" s="134">
        <f>AZ59-BB59-BC59</f>
        <v>0</v>
      </c>
      <c r="BB59" s="134"/>
      <c r="BC59" s="171"/>
      <c r="BD59" s="168">
        <f t="shared" ref="BD59:BE62" si="257">SUM(BV59,CE59,BM59)</f>
        <v>0</v>
      </c>
      <c r="BE59" s="134">
        <f t="shared" si="257"/>
        <v>0</v>
      </c>
      <c r="BF59" s="134">
        <f t="shared" si="221"/>
        <v>0</v>
      </c>
      <c r="BG59" s="134">
        <f t="shared" si="222"/>
        <v>0</v>
      </c>
      <c r="BH59" s="134">
        <f t="shared" si="223"/>
        <v>0</v>
      </c>
      <c r="BI59" s="169">
        <f t="shared" si="211"/>
        <v>0</v>
      </c>
      <c r="BJ59" s="134">
        <f t="shared" ref="BJ59:BL62" si="258">SUM(CB59,CK59,BS59)</f>
        <v>0</v>
      </c>
      <c r="BK59" s="134">
        <f t="shared" si="258"/>
        <v>0</v>
      </c>
      <c r="BL59" s="171">
        <f t="shared" si="258"/>
        <v>0</v>
      </c>
      <c r="BM59" s="168"/>
      <c r="BN59" s="134"/>
      <c r="BO59" s="134"/>
      <c r="BP59" s="134"/>
      <c r="BQ59" s="134"/>
      <c r="BR59" s="132">
        <f t="shared" si="212"/>
        <v>0</v>
      </c>
      <c r="BS59" s="134">
        <f>BR59-BT59-BU59</f>
        <v>0</v>
      </c>
      <c r="BT59" s="134"/>
      <c r="BU59" s="171"/>
      <c r="BV59" s="168"/>
      <c r="BW59" s="134"/>
      <c r="BX59" s="134"/>
      <c r="BY59" s="134"/>
      <c r="BZ59" s="134"/>
      <c r="CA59" s="132">
        <f t="shared" si="213"/>
        <v>0</v>
      </c>
      <c r="CB59" s="134">
        <f>CA59-CC59-CD59</f>
        <v>0</v>
      </c>
      <c r="CC59" s="134"/>
      <c r="CD59" s="171"/>
      <c r="CE59" s="168"/>
      <c r="CF59" s="134"/>
      <c r="CG59" s="134"/>
      <c r="CH59" s="134"/>
      <c r="CI59" s="134"/>
      <c r="CJ59" s="132">
        <f t="shared" si="214"/>
        <v>0</v>
      </c>
      <c r="CK59" s="134">
        <f>CJ59-CL59-CM59</f>
        <v>0</v>
      </c>
      <c r="CL59" s="134"/>
      <c r="CM59" s="171"/>
      <c r="CN59" s="168"/>
      <c r="CO59" s="134"/>
      <c r="CP59" s="134"/>
      <c r="CQ59" s="134"/>
      <c r="CR59" s="134"/>
      <c r="CS59" s="136">
        <f t="shared" si="215"/>
        <v>0</v>
      </c>
      <c r="CT59" s="134">
        <f>CS59-CU59-CV59</f>
        <v>0</v>
      </c>
      <c r="CU59" s="134"/>
      <c r="CV59" s="171"/>
      <c r="CW59" s="4"/>
      <c r="CX59" s="4"/>
      <c r="CY59" s="4"/>
      <c r="CZ59" s="4"/>
      <c r="DA59" s="4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/>
      <c r="EN59" s="26"/>
      <c r="EO59" s="26"/>
      <c r="EP59" s="26"/>
    </row>
    <row r="60" spans="1:146" s="1" customFormat="1" ht="12" x14ac:dyDescent="0.2">
      <c r="A60" s="73"/>
      <c r="B60" s="74" t="s">
        <v>70</v>
      </c>
      <c r="C60" s="75" t="s">
        <v>106</v>
      </c>
      <c r="D60" s="168">
        <f t="shared" ref="D60:D62" si="259">+M60+V60+AE60+AU60+BD60+CN60</f>
        <v>500</v>
      </c>
      <c r="E60" s="206">
        <f t="shared" si="199"/>
        <v>0</v>
      </c>
      <c r="F60" s="206">
        <f t="shared" si="216"/>
        <v>0</v>
      </c>
      <c r="G60" s="206">
        <f t="shared" si="200"/>
        <v>164500</v>
      </c>
      <c r="H60" s="206">
        <f t="shared" si="201"/>
        <v>0</v>
      </c>
      <c r="I60" s="206">
        <f t="shared" si="202"/>
        <v>165000</v>
      </c>
      <c r="J60" s="206">
        <f t="shared" si="203"/>
        <v>165000</v>
      </c>
      <c r="K60" s="207">
        <f t="shared" si="204"/>
        <v>0</v>
      </c>
      <c r="L60" s="170">
        <f t="shared" si="205"/>
        <v>0</v>
      </c>
      <c r="M60" s="249">
        <v>500</v>
      </c>
      <c r="N60" s="169"/>
      <c r="O60" s="169"/>
      <c r="P60" s="169">
        <v>164500</v>
      </c>
      <c r="Q60" s="169"/>
      <c r="R60" s="169">
        <f t="shared" si="206"/>
        <v>165000</v>
      </c>
      <c r="S60" s="169">
        <f t="shared" si="245"/>
        <v>165000</v>
      </c>
      <c r="T60" s="134"/>
      <c r="U60" s="171"/>
      <c r="V60" s="168"/>
      <c r="W60" s="134"/>
      <c r="X60" s="134"/>
      <c r="Y60" s="134"/>
      <c r="Z60" s="134"/>
      <c r="AA60" s="132"/>
      <c r="AB60" s="134">
        <f t="shared" si="56"/>
        <v>0</v>
      </c>
      <c r="AC60" s="134"/>
      <c r="AD60" s="171"/>
      <c r="AE60" s="168"/>
      <c r="AF60" s="134"/>
      <c r="AG60" s="134"/>
      <c r="AH60" s="134"/>
      <c r="AI60" s="134"/>
      <c r="AJ60" s="132"/>
      <c r="AK60" s="134">
        <f>AJ60-AL60-AM60</f>
        <v>0</v>
      </c>
      <c r="AL60" s="134"/>
      <c r="AM60" s="171"/>
      <c r="AN60" s="133"/>
      <c r="AO60" s="134"/>
      <c r="AP60" s="134"/>
      <c r="AQ60" s="134"/>
      <c r="AR60" s="134"/>
      <c r="AS60" s="134"/>
      <c r="AT60" s="172"/>
      <c r="AU60" s="168"/>
      <c r="AV60" s="134"/>
      <c r="AW60" s="134"/>
      <c r="AX60" s="134"/>
      <c r="AY60" s="134"/>
      <c r="AZ60" s="136"/>
      <c r="BA60" s="134">
        <f>AZ60-BB60-BC60</f>
        <v>0</v>
      </c>
      <c r="BB60" s="134"/>
      <c r="BC60" s="171"/>
      <c r="BD60" s="168">
        <f t="shared" si="257"/>
        <v>0</v>
      </c>
      <c r="BE60" s="134">
        <f t="shared" si="257"/>
        <v>0</v>
      </c>
      <c r="BF60" s="134">
        <f t="shared" si="221"/>
        <v>0</v>
      </c>
      <c r="BG60" s="134">
        <f t="shared" si="222"/>
        <v>0</v>
      </c>
      <c r="BH60" s="134">
        <f t="shared" si="223"/>
        <v>0</v>
      </c>
      <c r="BI60" s="169">
        <f t="shared" si="211"/>
        <v>0</v>
      </c>
      <c r="BJ60" s="134">
        <f t="shared" si="258"/>
        <v>0</v>
      </c>
      <c r="BK60" s="134">
        <f t="shared" si="258"/>
        <v>0</v>
      </c>
      <c r="BL60" s="171">
        <f t="shared" si="258"/>
        <v>0</v>
      </c>
      <c r="BM60" s="168"/>
      <c r="BN60" s="134"/>
      <c r="BO60" s="134"/>
      <c r="BP60" s="134"/>
      <c r="BQ60" s="134"/>
      <c r="BR60" s="132">
        <f t="shared" si="212"/>
        <v>0</v>
      </c>
      <c r="BS60" s="134">
        <f>BR60-BT60-BU60</f>
        <v>0</v>
      </c>
      <c r="BT60" s="134"/>
      <c r="BU60" s="171"/>
      <c r="BV60" s="168"/>
      <c r="BW60" s="134"/>
      <c r="BX60" s="134"/>
      <c r="BY60" s="134"/>
      <c r="BZ60" s="134"/>
      <c r="CA60" s="132">
        <f t="shared" si="213"/>
        <v>0</v>
      </c>
      <c r="CB60" s="134">
        <f>CA60-CC60-CD60</f>
        <v>0</v>
      </c>
      <c r="CC60" s="134"/>
      <c r="CD60" s="171"/>
      <c r="CE60" s="168"/>
      <c r="CF60" s="134"/>
      <c r="CG60" s="134"/>
      <c r="CH60" s="134"/>
      <c r="CI60" s="134"/>
      <c r="CJ60" s="132">
        <f t="shared" si="214"/>
        <v>0</v>
      </c>
      <c r="CK60" s="134">
        <f>CJ60-CL60-CM60</f>
        <v>0</v>
      </c>
      <c r="CL60" s="134"/>
      <c r="CM60" s="171"/>
      <c r="CN60" s="168"/>
      <c r="CO60" s="134"/>
      <c r="CP60" s="134"/>
      <c r="CQ60" s="134"/>
      <c r="CR60" s="134"/>
      <c r="CS60" s="136">
        <f t="shared" si="215"/>
        <v>0</v>
      </c>
      <c r="CT60" s="134">
        <f>CS60-CU60-CV60</f>
        <v>0</v>
      </c>
      <c r="CU60" s="134"/>
      <c r="CV60" s="171"/>
      <c r="CW60" s="4"/>
      <c r="CX60" s="4"/>
      <c r="CY60" s="4"/>
      <c r="CZ60" s="4"/>
      <c r="DA60" s="4"/>
      <c r="DB60" s="26"/>
      <c r="DC60" s="26"/>
      <c r="DD60" s="26"/>
      <c r="DE60" s="26"/>
      <c r="DF60" s="26"/>
      <c r="DG60" s="26"/>
      <c r="DH60" s="26"/>
      <c r="DI60" s="26"/>
      <c r="DJ60" s="26"/>
      <c r="DK60" s="26"/>
      <c r="DL60" s="26"/>
      <c r="DM60" s="26"/>
      <c r="DN60" s="26"/>
      <c r="DO60" s="26"/>
      <c r="DP60" s="26"/>
      <c r="DQ60" s="26"/>
      <c r="DR60" s="26"/>
      <c r="DS60" s="26"/>
      <c r="DT60" s="26"/>
      <c r="DU60" s="26"/>
      <c r="DV60" s="26"/>
      <c r="DW60" s="26"/>
      <c r="DX60" s="26"/>
      <c r="DY60" s="26"/>
      <c r="DZ60" s="26"/>
      <c r="EA60" s="26"/>
      <c r="EB60" s="26"/>
      <c r="EC60" s="26"/>
      <c r="ED60" s="26"/>
      <c r="EE60" s="26"/>
      <c r="EF60" s="26"/>
      <c r="EG60" s="26"/>
      <c r="EH60" s="26"/>
      <c r="EI60" s="26"/>
      <c r="EJ60" s="26"/>
      <c r="EK60" s="26"/>
      <c r="EL60" s="26"/>
      <c r="EM60" s="26"/>
      <c r="EN60" s="26"/>
      <c r="EO60" s="26"/>
      <c r="EP60" s="26"/>
    </row>
    <row r="61" spans="1:146" s="1" customFormat="1" x14ac:dyDescent="0.2">
      <c r="A61" s="73"/>
      <c r="B61" s="74" t="s">
        <v>71</v>
      </c>
      <c r="C61" s="8" t="s">
        <v>103</v>
      </c>
      <c r="D61" s="168">
        <f t="shared" si="259"/>
        <v>152991</v>
      </c>
      <c r="E61" s="206">
        <f t="shared" si="199"/>
        <v>0</v>
      </c>
      <c r="F61" s="206">
        <f t="shared" si="216"/>
        <v>100000</v>
      </c>
      <c r="G61" s="206">
        <f t="shared" si="200"/>
        <v>0</v>
      </c>
      <c r="H61" s="206">
        <f t="shared" si="201"/>
        <v>0</v>
      </c>
      <c r="I61" s="206">
        <f t="shared" si="202"/>
        <v>252991</v>
      </c>
      <c r="J61" s="206">
        <f t="shared" si="203"/>
        <v>0</v>
      </c>
      <c r="K61" s="134">
        <f t="shared" si="204"/>
        <v>252991</v>
      </c>
      <c r="L61" s="170">
        <f t="shared" si="205"/>
        <v>0</v>
      </c>
      <c r="M61" s="249">
        <v>152991</v>
      </c>
      <c r="N61" s="169"/>
      <c r="O61" s="169">
        <v>100000</v>
      </c>
      <c r="P61" s="169"/>
      <c r="Q61" s="169"/>
      <c r="R61" s="169">
        <f t="shared" si="206"/>
        <v>252991</v>
      </c>
      <c r="S61" s="169">
        <f t="shared" si="245"/>
        <v>0</v>
      </c>
      <c r="T61" s="249">
        <v>252991</v>
      </c>
      <c r="U61" s="171"/>
      <c r="V61" s="168"/>
      <c r="W61" s="134"/>
      <c r="X61" s="134"/>
      <c r="Y61" s="134"/>
      <c r="Z61" s="134"/>
      <c r="AA61" s="132"/>
      <c r="AB61" s="134">
        <f t="shared" si="56"/>
        <v>0</v>
      </c>
      <c r="AC61" s="134"/>
      <c r="AD61" s="171"/>
      <c r="AE61" s="168"/>
      <c r="AF61" s="134"/>
      <c r="AG61" s="134"/>
      <c r="AH61" s="134"/>
      <c r="AI61" s="134"/>
      <c r="AJ61" s="132"/>
      <c r="AK61" s="134">
        <f>AJ61-AL61-AM61</f>
        <v>0</v>
      </c>
      <c r="AL61" s="134"/>
      <c r="AM61" s="171"/>
      <c r="AN61" s="133"/>
      <c r="AO61" s="134"/>
      <c r="AP61" s="134"/>
      <c r="AQ61" s="134"/>
      <c r="AR61" s="134"/>
      <c r="AS61" s="134"/>
      <c r="AT61" s="172"/>
      <c r="AU61" s="168"/>
      <c r="AV61" s="134"/>
      <c r="AW61" s="134"/>
      <c r="AX61" s="134"/>
      <c r="AY61" s="134"/>
      <c r="AZ61" s="136"/>
      <c r="BA61" s="134">
        <f>AZ61-BB61-BC61</f>
        <v>0</v>
      </c>
      <c r="BB61" s="134"/>
      <c r="BC61" s="171"/>
      <c r="BD61" s="168">
        <f t="shared" si="257"/>
        <v>0</v>
      </c>
      <c r="BE61" s="134">
        <f t="shared" si="257"/>
        <v>0</v>
      </c>
      <c r="BF61" s="134">
        <f t="shared" si="221"/>
        <v>0</v>
      </c>
      <c r="BG61" s="134">
        <f t="shared" si="222"/>
        <v>0</v>
      </c>
      <c r="BH61" s="134">
        <f t="shared" si="223"/>
        <v>0</v>
      </c>
      <c r="BI61" s="169">
        <f t="shared" si="211"/>
        <v>0</v>
      </c>
      <c r="BJ61" s="134">
        <f t="shared" si="258"/>
        <v>0</v>
      </c>
      <c r="BK61" s="134">
        <f t="shared" si="258"/>
        <v>0</v>
      </c>
      <c r="BL61" s="171">
        <f t="shared" si="258"/>
        <v>0</v>
      </c>
      <c r="BM61" s="168"/>
      <c r="BN61" s="134"/>
      <c r="BO61" s="134"/>
      <c r="BP61" s="134"/>
      <c r="BQ61" s="134"/>
      <c r="BR61" s="132">
        <f t="shared" si="212"/>
        <v>0</v>
      </c>
      <c r="BS61" s="134">
        <f>BR61-BT61-BU61</f>
        <v>0</v>
      </c>
      <c r="BT61" s="134"/>
      <c r="BU61" s="171"/>
      <c r="BV61" s="168"/>
      <c r="BW61" s="134"/>
      <c r="BX61" s="134"/>
      <c r="BY61" s="134"/>
      <c r="BZ61" s="134"/>
      <c r="CA61" s="132">
        <f t="shared" si="213"/>
        <v>0</v>
      </c>
      <c r="CB61" s="134">
        <f>CA61-CC61-CD61</f>
        <v>0</v>
      </c>
      <c r="CC61" s="134"/>
      <c r="CD61" s="171"/>
      <c r="CE61" s="168"/>
      <c r="CF61" s="134"/>
      <c r="CG61" s="134"/>
      <c r="CH61" s="134"/>
      <c r="CI61" s="134"/>
      <c r="CJ61" s="132">
        <f t="shared" si="214"/>
        <v>0</v>
      </c>
      <c r="CK61" s="134">
        <f>CJ61-CL61-CM61</f>
        <v>0</v>
      </c>
      <c r="CL61" s="134"/>
      <c r="CM61" s="171"/>
      <c r="CN61" s="168"/>
      <c r="CO61" s="134"/>
      <c r="CP61" s="134"/>
      <c r="CQ61" s="134"/>
      <c r="CR61" s="134"/>
      <c r="CS61" s="136">
        <f t="shared" si="215"/>
        <v>0</v>
      </c>
      <c r="CT61" s="134">
        <f>CS61-CU61-CV61</f>
        <v>0</v>
      </c>
      <c r="CU61" s="134"/>
      <c r="CV61" s="171"/>
      <c r="CW61" s="4"/>
      <c r="CX61" s="4"/>
      <c r="CY61" s="4"/>
      <c r="CZ61" s="4"/>
      <c r="DA61" s="4"/>
      <c r="DB61" s="26"/>
      <c r="DC61" s="26"/>
      <c r="DD61" s="26"/>
      <c r="DE61" s="26"/>
      <c r="DF61" s="26"/>
      <c r="DG61" s="26"/>
      <c r="DH61" s="26"/>
      <c r="DI61" s="26"/>
      <c r="DJ61" s="26"/>
      <c r="DK61" s="26"/>
      <c r="DL61" s="26"/>
      <c r="DM61" s="26"/>
      <c r="DN61" s="26"/>
      <c r="DO61" s="26"/>
      <c r="DP61" s="26"/>
      <c r="DQ61" s="26"/>
      <c r="DR61" s="26"/>
      <c r="DS61" s="26"/>
      <c r="DT61" s="26"/>
      <c r="DU61" s="26"/>
      <c r="DV61" s="26"/>
      <c r="DW61" s="26"/>
      <c r="DX61" s="26"/>
      <c r="DY61" s="26"/>
      <c r="DZ61" s="26"/>
      <c r="EA61" s="26"/>
      <c r="EB61" s="26"/>
      <c r="EC61" s="26"/>
      <c r="ED61" s="26"/>
      <c r="EE61" s="26"/>
      <c r="EF61" s="26"/>
      <c r="EG61" s="26"/>
      <c r="EH61" s="26"/>
      <c r="EI61" s="26"/>
      <c r="EJ61" s="26"/>
      <c r="EK61" s="26"/>
      <c r="EL61" s="26"/>
      <c r="EM61" s="26"/>
      <c r="EN61" s="26"/>
      <c r="EO61" s="26"/>
      <c r="EP61" s="26"/>
    </row>
    <row r="62" spans="1:146" s="1" customFormat="1" x14ac:dyDescent="0.2">
      <c r="A62" s="73"/>
      <c r="B62" s="74" t="s">
        <v>72</v>
      </c>
      <c r="C62" s="75" t="s">
        <v>104</v>
      </c>
      <c r="D62" s="168">
        <f t="shared" si="259"/>
        <v>0</v>
      </c>
      <c r="E62" s="206">
        <f t="shared" si="199"/>
        <v>0</v>
      </c>
      <c r="F62" s="206">
        <f t="shared" si="216"/>
        <v>152500</v>
      </c>
      <c r="G62" s="206">
        <f t="shared" si="200"/>
        <v>8000</v>
      </c>
      <c r="H62" s="206">
        <f t="shared" si="201"/>
        <v>0</v>
      </c>
      <c r="I62" s="206">
        <f t="shared" si="202"/>
        <v>160500</v>
      </c>
      <c r="J62" s="206">
        <f t="shared" si="203"/>
        <v>152500</v>
      </c>
      <c r="K62" s="134">
        <f t="shared" si="204"/>
        <v>8000</v>
      </c>
      <c r="L62" s="170">
        <f t="shared" si="205"/>
        <v>0</v>
      </c>
      <c r="M62" s="134"/>
      <c r="N62" s="169">
        <v>0</v>
      </c>
      <c r="O62" s="169">
        <v>152500</v>
      </c>
      <c r="P62" s="169">
        <v>8000</v>
      </c>
      <c r="Q62" s="169"/>
      <c r="R62" s="169">
        <f t="shared" si="206"/>
        <v>160500</v>
      </c>
      <c r="S62" s="169">
        <f t="shared" si="245"/>
        <v>152500</v>
      </c>
      <c r="T62" s="134">
        <v>8000</v>
      </c>
      <c r="U62" s="171"/>
      <c r="V62" s="168"/>
      <c r="W62" s="134"/>
      <c r="X62" s="134"/>
      <c r="Y62" s="134"/>
      <c r="Z62" s="134"/>
      <c r="AA62" s="132"/>
      <c r="AB62" s="134">
        <f t="shared" si="56"/>
        <v>0</v>
      </c>
      <c r="AC62" s="134"/>
      <c r="AD62" s="171"/>
      <c r="AE62" s="168"/>
      <c r="AF62" s="134"/>
      <c r="AG62" s="134"/>
      <c r="AH62" s="134"/>
      <c r="AI62" s="134"/>
      <c r="AJ62" s="132"/>
      <c r="AK62" s="134">
        <f>AJ62-AL62-AM62</f>
        <v>0</v>
      </c>
      <c r="AL62" s="134"/>
      <c r="AM62" s="171"/>
      <c r="AN62" s="133"/>
      <c r="AO62" s="134"/>
      <c r="AP62" s="134"/>
      <c r="AQ62" s="134"/>
      <c r="AR62" s="134"/>
      <c r="AS62" s="134"/>
      <c r="AT62" s="172"/>
      <c r="AU62" s="168"/>
      <c r="AV62" s="134"/>
      <c r="AW62" s="134"/>
      <c r="AX62" s="134"/>
      <c r="AY62" s="134"/>
      <c r="AZ62" s="136"/>
      <c r="BA62" s="134">
        <f>AZ62-BB62-BC62</f>
        <v>0</v>
      </c>
      <c r="BB62" s="134"/>
      <c r="BC62" s="171"/>
      <c r="BD62" s="168">
        <f t="shared" si="257"/>
        <v>0</v>
      </c>
      <c r="BE62" s="134">
        <f t="shared" si="257"/>
        <v>0</v>
      </c>
      <c r="BF62" s="134">
        <f t="shared" si="221"/>
        <v>0</v>
      </c>
      <c r="BG62" s="134">
        <f t="shared" si="222"/>
        <v>0</v>
      </c>
      <c r="BH62" s="134">
        <f t="shared" si="223"/>
        <v>0</v>
      </c>
      <c r="BI62" s="169">
        <f t="shared" si="211"/>
        <v>0</v>
      </c>
      <c r="BJ62" s="134">
        <f t="shared" si="258"/>
        <v>0</v>
      </c>
      <c r="BK62" s="134">
        <f t="shared" si="258"/>
        <v>0</v>
      </c>
      <c r="BL62" s="171">
        <f t="shared" si="258"/>
        <v>0</v>
      </c>
      <c r="BM62" s="168"/>
      <c r="BN62" s="134"/>
      <c r="BO62" s="134"/>
      <c r="BP62" s="134"/>
      <c r="BQ62" s="134"/>
      <c r="BR62" s="132">
        <f t="shared" si="212"/>
        <v>0</v>
      </c>
      <c r="BS62" s="134">
        <f>BR62-BT62-BU62</f>
        <v>0</v>
      </c>
      <c r="BT62" s="134"/>
      <c r="BU62" s="171"/>
      <c r="BV62" s="168"/>
      <c r="BW62" s="134"/>
      <c r="BX62" s="134"/>
      <c r="BY62" s="134"/>
      <c r="BZ62" s="134"/>
      <c r="CA62" s="132">
        <f t="shared" si="213"/>
        <v>0</v>
      </c>
      <c r="CB62" s="134">
        <f>CA62-CC62-CD62</f>
        <v>0</v>
      </c>
      <c r="CC62" s="134"/>
      <c r="CD62" s="171"/>
      <c r="CE62" s="168"/>
      <c r="CF62" s="134"/>
      <c r="CG62" s="134"/>
      <c r="CH62" s="134"/>
      <c r="CI62" s="134"/>
      <c r="CJ62" s="132">
        <f t="shared" si="214"/>
        <v>0</v>
      </c>
      <c r="CK62" s="134">
        <f>CJ62-CL62-CM62</f>
        <v>0</v>
      </c>
      <c r="CL62" s="134"/>
      <c r="CM62" s="171"/>
      <c r="CN62" s="168"/>
      <c r="CO62" s="134"/>
      <c r="CP62" s="134"/>
      <c r="CQ62" s="134"/>
      <c r="CR62" s="134"/>
      <c r="CS62" s="136">
        <f t="shared" si="215"/>
        <v>0</v>
      </c>
      <c r="CT62" s="134">
        <f>CS62-CU62-CV62</f>
        <v>0</v>
      </c>
      <c r="CU62" s="134"/>
      <c r="CV62" s="171"/>
      <c r="CW62" s="4"/>
      <c r="CX62" s="4"/>
      <c r="CY62" s="4"/>
      <c r="CZ62" s="4"/>
      <c r="DA62" s="4"/>
      <c r="DB62" s="26"/>
      <c r="DC62" s="26"/>
      <c r="DD62" s="26"/>
      <c r="DE62" s="26"/>
      <c r="DF62" s="26"/>
      <c r="DG62" s="26"/>
      <c r="DH62" s="26"/>
      <c r="DI62" s="26"/>
      <c r="DJ62" s="26"/>
      <c r="DK62" s="26"/>
      <c r="DL62" s="26"/>
      <c r="DM62" s="26"/>
      <c r="DN62" s="26"/>
      <c r="DO62" s="26"/>
      <c r="DP62" s="26"/>
      <c r="DQ62" s="26"/>
      <c r="DR62" s="26"/>
      <c r="DS62" s="26"/>
      <c r="DT62" s="26"/>
      <c r="DU62" s="26"/>
      <c r="DV62" s="26"/>
      <c r="DW62" s="26"/>
      <c r="DX62" s="26"/>
      <c r="DY62" s="26"/>
      <c r="DZ62" s="26"/>
      <c r="EA62" s="26"/>
      <c r="EB62" s="26"/>
      <c r="EC62" s="26"/>
      <c r="ED62" s="26"/>
      <c r="EE62" s="26"/>
      <c r="EF62" s="26"/>
      <c r="EG62" s="26"/>
      <c r="EH62" s="26"/>
      <c r="EI62" s="26"/>
      <c r="EJ62" s="26"/>
      <c r="EK62" s="26"/>
      <c r="EL62" s="26"/>
      <c r="EM62" s="26"/>
      <c r="EN62" s="26"/>
      <c r="EO62" s="26"/>
      <c r="EP62" s="26"/>
    </row>
    <row r="63" spans="1:146" s="94" customFormat="1" ht="12" x14ac:dyDescent="0.2">
      <c r="A63" s="125" t="s">
        <v>68</v>
      </c>
      <c r="B63" s="335" t="s">
        <v>79</v>
      </c>
      <c r="C63" s="336"/>
      <c r="D63" s="184">
        <f>+M63+V63+AE63+AU63+BD63+CN63</f>
        <v>6110380</v>
      </c>
      <c r="E63" s="208">
        <f t="shared" si="199"/>
        <v>0</v>
      </c>
      <c r="F63" s="208">
        <f t="shared" si="216"/>
        <v>507963</v>
      </c>
      <c r="G63" s="208">
        <f t="shared" si="200"/>
        <v>-3370141</v>
      </c>
      <c r="H63" s="208">
        <f t="shared" si="201"/>
        <v>0</v>
      </c>
      <c r="I63" s="208">
        <f t="shared" si="202"/>
        <v>3248202</v>
      </c>
      <c r="J63" s="208">
        <f t="shared" si="203"/>
        <v>1096485</v>
      </c>
      <c r="K63" s="142">
        <f t="shared" si="204"/>
        <v>2151717</v>
      </c>
      <c r="L63" s="166">
        <f t="shared" si="205"/>
        <v>0</v>
      </c>
      <c r="M63" s="184">
        <f>+M58+M57+M56</f>
        <v>5545142</v>
      </c>
      <c r="N63" s="142">
        <f>+N58+N57+N56</f>
        <v>0</v>
      </c>
      <c r="O63" s="142">
        <f>+O56+O57+O58</f>
        <v>260059</v>
      </c>
      <c r="P63" s="142">
        <f>+P56+P57+P58</f>
        <v>-3194668</v>
      </c>
      <c r="Q63" s="142">
        <f>+Q56+Q57+Q58</f>
        <v>0</v>
      </c>
      <c r="R63" s="180">
        <f>SUM(M63:Q63)</f>
        <v>2610533</v>
      </c>
      <c r="S63" s="180">
        <f t="shared" si="245"/>
        <v>853256</v>
      </c>
      <c r="T63" s="142">
        <f>T56+T57+T58</f>
        <v>1757277</v>
      </c>
      <c r="U63" s="185">
        <f>U56+U57+U58</f>
        <v>0</v>
      </c>
      <c r="V63" s="184">
        <f t="shared" ref="V63:AC63" si="260">V56+V57+V58</f>
        <v>165238</v>
      </c>
      <c r="W63" s="142">
        <f t="shared" si="260"/>
        <v>0</v>
      </c>
      <c r="X63" s="142">
        <f t="shared" si="260"/>
        <v>13073</v>
      </c>
      <c r="Y63" s="142">
        <f t="shared" si="260"/>
        <v>-53006</v>
      </c>
      <c r="Z63" s="142">
        <f t="shared" ref="Z63" si="261">Z56+Z57+Z58</f>
        <v>0</v>
      </c>
      <c r="AA63" s="132">
        <f t="shared" si="208"/>
        <v>125305</v>
      </c>
      <c r="AB63" s="142">
        <f t="shared" si="56"/>
        <v>115459</v>
      </c>
      <c r="AC63" s="142">
        <f t="shared" si="260"/>
        <v>9846</v>
      </c>
      <c r="AD63" s="185">
        <f>AD56+AD57+AD58</f>
        <v>0</v>
      </c>
      <c r="AE63" s="184">
        <f t="shared" ref="AE63:AL63" si="262">AE56+AE57+AE58</f>
        <v>400000</v>
      </c>
      <c r="AF63" s="142">
        <f t="shared" si="262"/>
        <v>0</v>
      </c>
      <c r="AG63" s="142">
        <f t="shared" si="262"/>
        <v>143168</v>
      </c>
      <c r="AH63" s="142">
        <f t="shared" si="262"/>
        <v>-140132</v>
      </c>
      <c r="AI63" s="142">
        <f t="shared" ref="AI63" si="263">AI56+AI57+AI58</f>
        <v>0</v>
      </c>
      <c r="AJ63" s="132">
        <f t="shared" si="209"/>
        <v>403036</v>
      </c>
      <c r="AK63" s="142">
        <f t="shared" si="262"/>
        <v>18471</v>
      </c>
      <c r="AL63" s="142">
        <f t="shared" si="262"/>
        <v>384565</v>
      </c>
      <c r="AM63" s="185">
        <f>AM56+AM57+AM58</f>
        <v>0</v>
      </c>
      <c r="AN63" s="141"/>
      <c r="AO63" s="142"/>
      <c r="AP63" s="142"/>
      <c r="AQ63" s="142"/>
      <c r="AR63" s="142"/>
      <c r="AS63" s="142"/>
      <c r="AT63" s="186"/>
      <c r="AU63" s="184">
        <f t="shared" ref="AU63:BB63" si="264">AU56+AU57+AU58</f>
        <v>0</v>
      </c>
      <c r="AV63" s="142">
        <f t="shared" si="264"/>
        <v>0</v>
      </c>
      <c r="AW63" s="142">
        <f t="shared" si="264"/>
        <v>30844</v>
      </c>
      <c r="AX63" s="142">
        <f t="shared" si="264"/>
        <v>171</v>
      </c>
      <c r="AY63" s="142">
        <f t="shared" ref="AY63" si="265">AY56+AY57+AY58</f>
        <v>0</v>
      </c>
      <c r="AZ63" s="136">
        <f t="shared" si="210"/>
        <v>31015</v>
      </c>
      <c r="BA63" s="142">
        <f t="shared" si="264"/>
        <v>31015</v>
      </c>
      <c r="BB63" s="142">
        <f t="shared" si="264"/>
        <v>0</v>
      </c>
      <c r="BC63" s="185">
        <f>BC56+BC57+BC58</f>
        <v>0</v>
      </c>
      <c r="BD63" s="184">
        <f t="shared" ref="BD63:BT63" si="266">BD56+BD57+BD58</f>
        <v>0</v>
      </c>
      <c r="BE63" s="142">
        <f t="shared" si="266"/>
        <v>0</v>
      </c>
      <c r="BF63" s="142">
        <f t="shared" si="221"/>
        <v>32397</v>
      </c>
      <c r="BG63" s="142">
        <f t="shared" si="222"/>
        <v>3611</v>
      </c>
      <c r="BH63" s="142">
        <f t="shared" si="223"/>
        <v>0</v>
      </c>
      <c r="BI63" s="132">
        <f t="shared" si="211"/>
        <v>36008</v>
      </c>
      <c r="BJ63" s="142">
        <f>BJ56+BJ57+BJ58</f>
        <v>36008</v>
      </c>
      <c r="BK63" s="142">
        <f>BK56+BK57+BK58</f>
        <v>0</v>
      </c>
      <c r="BL63" s="185">
        <f t="shared" si="266"/>
        <v>0</v>
      </c>
      <c r="BM63" s="184">
        <f t="shared" si="266"/>
        <v>0</v>
      </c>
      <c r="BN63" s="142">
        <f t="shared" si="266"/>
        <v>0</v>
      </c>
      <c r="BO63" s="142">
        <f t="shared" si="266"/>
        <v>30324</v>
      </c>
      <c r="BP63" s="142">
        <f t="shared" si="266"/>
        <v>-149</v>
      </c>
      <c r="BQ63" s="142">
        <f t="shared" ref="BQ63" si="267">BQ56+BQ57+BQ58</f>
        <v>0</v>
      </c>
      <c r="BR63" s="132">
        <f t="shared" si="212"/>
        <v>30175</v>
      </c>
      <c r="BS63" s="142">
        <f t="shared" si="266"/>
        <v>30175</v>
      </c>
      <c r="BT63" s="142">
        <f t="shared" si="266"/>
        <v>0</v>
      </c>
      <c r="BU63" s="185">
        <f t="shared" ref="BU63:CD63" si="268">BU56+BU57+BU58</f>
        <v>0</v>
      </c>
      <c r="BV63" s="184">
        <f t="shared" si="268"/>
        <v>0</v>
      </c>
      <c r="BW63" s="142">
        <f t="shared" si="268"/>
        <v>0</v>
      </c>
      <c r="BX63" s="142">
        <f t="shared" si="268"/>
        <v>1050</v>
      </c>
      <c r="BY63" s="142">
        <f t="shared" si="268"/>
        <v>3373</v>
      </c>
      <c r="BZ63" s="142">
        <f t="shared" ref="BZ63" si="269">BZ56+BZ57+BZ58</f>
        <v>0</v>
      </c>
      <c r="CA63" s="132">
        <f t="shared" si="213"/>
        <v>4423</v>
      </c>
      <c r="CB63" s="142">
        <f t="shared" si="268"/>
        <v>4423</v>
      </c>
      <c r="CC63" s="142">
        <f t="shared" si="268"/>
        <v>0</v>
      </c>
      <c r="CD63" s="185">
        <f t="shared" si="268"/>
        <v>0</v>
      </c>
      <c r="CE63" s="184">
        <f t="shared" ref="CE63:CL63" si="270">CE56+CE57+CE58</f>
        <v>0</v>
      </c>
      <c r="CF63" s="142">
        <f t="shared" si="270"/>
        <v>0</v>
      </c>
      <c r="CG63" s="142">
        <f t="shared" si="270"/>
        <v>1023</v>
      </c>
      <c r="CH63" s="142">
        <f t="shared" si="270"/>
        <v>387</v>
      </c>
      <c r="CI63" s="142">
        <f t="shared" ref="CI63" si="271">CI56+CI57+CI58</f>
        <v>0</v>
      </c>
      <c r="CJ63" s="132">
        <f t="shared" si="214"/>
        <v>1410</v>
      </c>
      <c r="CK63" s="142">
        <f t="shared" si="270"/>
        <v>1410</v>
      </c>
      <c r="CL63" s="142">
        <f t="shared" si="270"/>
        <v>0</v>
      </c>
      <c r="CM63" s="185">
        <f t="shared" ref="CM63:CR63" si="272">CM56+CM57+CM58</f>
        <v>0</v>
      </c>
      <c r="CN63" s="184">
        <f t="shared" si="272"/>
        <v>0</v>
      </c>
      <c r="CO63" s="142">
        <f t="shared" si="272"/>
        <v>0</v>
      </c>
      <c r="CP63" s="142">
        <f t="shared" si="272"/>
        <v>28422</v>
      </c>
      <c r="CQ63" s="142">
        <f t="shared" si="272"/>
        <v>13883</v>
      </c>
      <c r="CR63" s="142">
        <f t="shared" si="272"/>
        <v>0</v>
      </c>
      <c r="CS63" s="136">
        <f t="shared" si="215"/>
        <v>42305</v>
      </c>
      <c r="CT63" s="142">
        <f>CT56+CT57+CT58</f>
        <v>42276</v>
      </c>
      <c r="CU63" s="142">
        <f>CU56+CU57+CU58</f>
        <v>29</v>
      </c>
      <c r="CV63" s="185">
        <f>CV56+CV57+CV58</f>
        <v>0</v>
      </c>
      <c r="CW63" s="255"/>
      <c r="CX63" s="255"/>
      <c r="CY63" s="255"/>
      <c r="CZ63" s="255"/>
      <c r="DA63" s="255"/>
      <c r="DB63" s="256"/>
      <c r="DC63" s="256"/>
      <c r="DD63" s="256"/>
      <c r="DE63" s="256"/>
      <c r="DF63" s="256"/>
      <c r="DG63" s="256"/>
      <c r="DH63" s="256"/>
      <c r="DI63" s="256"/>
      <c r="DJ63" s="256"/>
      <c r="DK63" s="256"/>
      <c r="DL63" s="256"/>
      <c r="DM63" s="256"/>
      <c r="DN63" s="256"/>
      <c r="DO63" s="256"/>
      <c r="DP63" s="256"/>
      <c r="DQ63" s="256"/>
      <c r="DR63" s="256"/>
      <c r="DS63" s="256"/>
      <c r="DT63" s="256"/>
      <c r="DU63" s="256"/>
      <c r="DV63" s="256"/>
      <c r="DW63" s="256"/>
      <c r="DX63" s="256"/>
      <c r="DY63" s="256"/>
      <c r="DZ63" s="256"/>
      <c r="EA63" s="256"/>
      <c r="EB63" s="256"/>
      <c r="EC63" s="256"/>
      <c r="ED63" s="256"/>
      <c r="EE63" s="256"/>
      <c r="EF63" s="256"/>
      <c r="EG63" s="256"/>
      <c r="EH63" s="256"/>
      <c r="EI63" s="256"/>
      <c r="EJ63" s="256"/>
      <c r="EK63" s="256"/>
      <c r="EL63" s="256"/>
      <c r="EM63" s="256"/>
      <c r="EN63" s="256"/>
      <c r="EO63" s="256"/>
      <c r="EP63" s="256"/>
    </row>
    <row r="64" spans="1:146" s="95" customFormat="1" ht="24" customHeight="1" x14ac:dyDescent="0.2">
      <c r="A64" s="337" t="s">
        <v>28</v>
      </c>
      <c r="B64" s="338"/>
      <c r="C64" s="339"/>
      <c r="D64" s="187">
        <f>+M64+V64+AE64+AU64+BD64+CN64</f>
        <v>52952455</v>
      </c>
      <c r="E64" s="209">
        <f t="shared" ref="E64:L64" si="273">+N64+W64+AF64+AV64+BE64+CO64</f>
        <v>0</v>
      </c>
      <c r="F64" s="209">
        <f t="shared" si="273"/>
        <v>6877569</v>
      </c>
      <c r="G64" s="209">
        <f t="shared" si="273"/>
        <v>-2057341</v>
      </c>
      <c r="H64" s="209">
        <f t="shared" si="273"/>
        <v>0</v>
      </c>
      <c r="I64" s="209">
        <f t="shared" si="273"/>
        <v>57772683</v>
      </c>
      <c r="J64" s="209">
        <f t="shared" si="273"/>
        <v>35272225</v>
      </c>
      <c r="K64" s="209">
        <f t="shared" si="273"/>
        <v>22498189</v>
      </c>
      <c r="L64" s="210">
        <f t="shared" si="273"/>
        <v>2269</v>
      </c>
      <c r="M64" s="187">
        <f>+M63+M55</f>
        <v>27689337</v>
      </c>
      <c r="N64" s="144">
        <f>+N63+N55</f>
        <v>0</v>
      </c>
      <c r="O64" s="144">
        <f>+O63+O55</f>
        <v>4948824</v>
      </c>
      <c r="P64" s="144">
        <f>+P63+P55</f>
        <v>-643888</v>
      </c>
      <c r="Q64" s="144">
        <f>+Q63+Q55</f>
        <v>0</v>
      </c>
      <c r="R64" s="144">
        <f>SUM(M64:Q64)</f>
        <v>31994273</v>
      </c>
      <c r="S64" s="144">
        <f t="shared" ref="S64:S72" si="274">+R64-T64-U64</f>
        <v>18681558</v>
      </c>
      <c r="T64" s="144">
        <f>T55+T63</f>
        <v>13312531</v>
      </c>
      <c r="U64" s="188">
        <f>U55+U63</f>
        <v>184</v>
      </c>
      <c r="V64" s="187">
        <f t="shared" ref="V64:AC64" si="275">V55+V63</f>
        <v>6731311</v>
      </c>
      <c r="W64" s="144">
        <f t="shared" si="275"/>
        <v>0</v>
      </c>
      <c r="X64" s="144">
        <f t="shared" si="275"/>
        <v>887320</v>
      </c>
      <c r="Y64" s="144">
        <f t="shared" si="275"/>
        <v>-871496</v>
      </c>
      <c r="Z64" s="144">
        <f t="shared" ref="Z64" si="276">Z55+Z63</f>
        <v>0</v>
      </c>
      <c r="AA64" s="144">
        <f>+W64+V64+X64+Y64+Z64</f>
        <v>6747135</v>
      </c>
      <c r="AB64" s="144">
        <f t="shared" si="56"/>
        <v>6007445</v>
      </c>
      <c r="AC64" s="144">
        <f t="shared" si="275"/>
        <v>737605</v>
      </c>
      <c r="AD64" s="188">
        <f>AD55+AD63</f>
        <v>2085</v>
      </c>
      <c r="AE64" s="187">
        <f t="shared" ref="AE64:AL64" si="277">AE55+AE63</f>
        <v>6918989</v>
      </c>
      <c r="AF64" s="144">
        <f t="shared" si="277"/>
        <v>0</v>
      </c>
      <c r="AG64" s="144">
        <f t="shared" si="277"/>
        <v>211688</v>
      </c>
      <c r="AH64" s="144">
        <f t="shared" si="277"/>
        <v>-111919</v>
      </c>
      <c r="AI64" s="144">
        <f t="shared" ref="AI64" si="278">AI55+AI63</f>
        <v>0</v>
      </c>
      <c r="AJ64" s="144">
        <f>+AF64+AG64+AE64+AH64+AI64</f>
        <v>7018758</v>
      </c>
      <c r="AK64" s="144">
        <f t="shared" si="277"/>
        <v>1369353</v>
      </c>
      <c r="AL64" s="144">
        <f t="shared" si="277"/>
        <v>5649405</v>
      </c>
      <c r="AM64" s="188">
        <f>AM55+AM63</f>
        <v>0</v>
      </c>
      <c r="AN64" s="143"/>
      <c r="AO64" s="144"/>
      <c r="AP64" s="144"/>
      <c r="AQ64" s="144"/>
      <c r="AR64" s="144"/>
      <c r="AS64" s="144"/>
      <c r="AT64" s="189"/>
      <c r="AU64" s="187">
        <f t="shared" ref="AU64:BB64" si="279">AU55+AU63</f>
        <v>604301</v>
      </c>
      <c r="AV64" s="144">
        <f t="shared" si="279"/>
        <v>0</v>
      </c>
      <c r="AW64" s="144">
        <f t="shared" si="279"/>
        <v>42811</v>
      </c>
      <c r="AX64" s="144">
        <f t="shared" si="279"/>
        <v>262</v>
      </c>
      <c r="AY64" s="144">
        <f t="shared" ref="AY64" si="280">AY55+AY63</f>
        <v>0</v>
      </c>
      <c r="AZ64" s="144">
        <f>+AV64+AW64+AU64+AX64+AY64</f>
        <v>647374</v>
      </c>
      <c r="BA64" s="144">
        <f t="shared" si="279"/>
        <v>578069</v>
      </c>
      <c r="BB64" s="144">
        <f t="shared" si="279"/>
        <v>69305</v>
      </c>
      <c r="BC64" s="188">
        <f>BC55+BC63</f>
        <v>0</v>
      </c>
      <c r="BD64" s="187">
        <f t="shared" ref="BD64:BT64" si="281">BD55+BD63</f>
        <v>5364639</v>
      </c>
      <c r="BE64" s="144">
        <f t="shared" si="281"/>
        <v>0</v>
      </c>
      <c r="BF64" s="144">
        <f t="shared" si="221"/>
        <v>441532</v>
      </c>
      <c r="BG64" s="144">
        <f t="shared" si="222"/>
        <v>-299488</v>
      </c>
      <c r="BH64" s="144">
        <f t="shared" si="223"/>
        <v>0</v>
      </c>
      <c r="BI64" s="144">
        <f>SUM(BD64:BH64)</f>
        <v>5506683</v>
      </c>
      <c r="BJ64" s="144">
        <f>BJ55+BJ63</f>
        <v>4345493</v>
      </c>
      <c r="BK64" s="144">
        <f>BK55+BK63</f>
        <v>1161190</v>
      </c>
      <c r="BL64" s="188">
        <f t="shared" si="281"/>
        <v>0</v>
      </c>
      <c r="BM64" s="187">
        <f t="shared" si="281"/>
        <v>3425368</v>
      </c>
      <c r="BN64" s="144">
        <f t="shared" si="281"/>
        <v>0</v>
      </c>
      <c r="BO64" s="144">
        <f t="shared" si="281"/>
        <v>182262</v>
      </c>
      <c r="BP64" s="144">
        <f t="shared" si="281"/>
        <v>-217930</v>
      </c>
      <c r="BQ64" s="144">
        <f t="shared" ref="BQ64" si="282">BQ55+BQ63</f>
        <v>0</v>
      </c>
      <c r="BR64" s="144">
        <f>+BN64+BO64+BM64+BP64+BQ64</f>
        <v>3389700</v>
      </c>
      <c r="BS64" s="144">
        <f t="shared" si="281"/>
        <v>2786709</v>
      </c>
      <c r="BT64" s="144">
        <f t="shared" si="281"/>
        <v>602991</v>
      </c>
      <c r="BU64" s="188">
        <f t="shared" ref="BU64:CD64" si="283">BU55+BU63</f>
        <v>0</v>
      </c>
      <c r="BV64" s="187">
        <f t="shared" si="283"/>
        <v>658636</v>
      </c>
      <c r="BW64" s="144">
        <f t="shared" si="283"/>
        <v>0</v>
      </c>
      <c r="BX64" s="144">
        <f t="shared" si="283"/>
        <v>145429</v>
      </c>
      <c r="BY64" s="144">
        <f t="shared" si="283"/>
        <v>17099</v>
      </c>
      <c r="BZ64" s="144">
        <f t="shared" ref="BZ64" si="284">BZ55+BZ63</f>
        <v>0</v>
      </c>
      <c r="CA64" s="144">
        <f>+BW64+BX64+BV64+BY64+BZ64</f>
        <v>821164</v>
      </c>
      <c r="CB64" s="144">
        <f t="shared" si="283"/>
        <v>609862</v>
      </c>
      <c r="CC64" s="144">
        <f t="shared" si="283"/>
        <v>211302</v>
      </c>
      <c r="CD64" s="188">
        <f t="shared" si="283"/>
        <v>0</v>
      </c>
      <c r="CE64" s="187">
        <f t="shared" ref="CE64:CL64" si="285">CE55+CE63</f>
        <v>1280635</v>
      </c>
      <c r="CF64" s="144">
        <f t="shared" si="285"/>
        <v>0</v>
      </c>
      <c r="CG64" s="144">
        <f t="shared" si="285"/>
        <v>113841</v>
      </c>
      <c r="CH64" s="144">
        <f t="shared" si="285"/>
        <v>-98657</v>
      </c>
      <c r="CI64" s="144">
        <f t="shared" ref="CI64" si="286">CI55+CI63</f>
        <v>0</v>
      </c>
      <c r="CJ64" s="144">
        <f>SUM(CE64:CG64)+CH64+CI64</f>
        <v>1295819</v>
      </c>
      <c r="CK64" s="144">
        <f t="shared" si="285"/>
        <v>948922</v>
      </c>
      <c r="CL64" s="144">
        <f t="shared" si="285"/>
        <v>346897</v>
      </c>
      <c r="CM64" s="188">
        <f t="shared" ref="CM64:CR64" si="287">CM55+CM63</f>
        <v>0</v>
      </c>
      <c r="CN64" s="187">
        <f t="shared" si="287"/>
        <v>5643878</v>
      </c>
      <c r="CO64" s="144">
        <f t="shared" si="287"/>
        <v>0</v>
      </c>
      <c r="CP64" s="144">
        <f t="shared" si="287"/>
        <v>345394</v>
      </c>
      <c r="CQ64" s="144">
        <f t="shared" si="287"/>
        <v>-130812</v>
      </c>
      <c r="CR64" s="144">
        <f t="shared" si="287"/>
        <v>0</v>
      </c>
      <c r="CS64" s="144">
        <f>+CO64+CP64+CN64+CQ64+CR64</f>
        <v>5858460</v>
      </c>
      <c r="CT64" s="144">
        <f>CT55+CT63</f>
        <v>4290307</v>
      </c>
      <c r="CU64" s="144">
        <f>CU55+CU63</f>
        <v>1568153</v>
      </c>
      <c r="CV64" s="188">
        <f>CV55+CV63</f>
        <v>0</v>
      </c>
      <c r="CW64" s="255"/>
      <c r="CX64" s="255"/>
      <c r="CY64" s="255"/>
      <c r="CZ64" s="255"/>
      <c r="DA64" s="255"/>
      <c r="DB64" s="256"/>
      <c r="DC64" s="256"/>
      <c r="DD64" s="256"/>
      <c r="DE64" s="256"/>
      <c r="DF64" s="256"/>
      <c r="DG64" s="256"/>
      <c r="DH64" s="256"/>
      <c r="DI64" s="256"/>
      <c r="DJ64" s="256"/>
      <c r="DK64" s="256"/>
      <c r="DL64" s="256"/>
      <c r="DM64" s="256"/>
      <c r="DN64" s="256"/>
      <c r="DO64" s="256"/>
      <c r="DP64" s="256"/>
      <c r="DQ64" s="256"/>
      <c r="DR64" s="256"/>
      <c r="DS64" s="256"/>
      <c r="DT64" s="256"/>
      <c r="DU64" s="256"/>
      <c r="DV64" s="256"/>
      <c r="DW64" s="256"/>
      <c r="DX64" s="256"/>
      <c r="DY64" s="256"/>
      <c r="DZ64" s="256"/>
      <c r="EA64" s="256"/>
      <c r="EB64" s="256"/>
      <c r="EC64" s="256"/>
      <c r="ED64" s="256"/>
      <c r="EE64" s="256"/>
      <c r="EF64" s="256"/>
      <c r="EG64" s="256"/>
      <c r="EH64" s="256"/>
      <c r="EI64" s="256"/>
      <c r="EJ64" s="256"/>
      <c r="EK64" s="256"/>
      <c r="EL64" s="256"/>
      <c r="EM64" s="256"/>
      <c r="EN64" s="256"/>
      <c r="EO64" s="256"/>
      <c r="EP64" s="257"/>
    </row>
    <row r="65" spans="1:146" s="2" customFormat="1" ht="12" x14ac:dyDescent="0.2">
      <c r="A65" s="70" t="s">
        <v>67</v>
      </c>
      <c r="B65" s="71" t="s">
        <v>14</v>
      </c>
      <c r="C65" s="72"/>
      <c r="D65" s="173"/>
      <c r="E65" s="132"/>
      <c r="F65" s="132"/>
      <c r="G65" s="132"/>
      <c r="H65" s="132"/>
      <c r="I65" s="132"/>
      <c r="J65" s="132"/>
      <c r="K65" s="142"/>
      <c r="L65" s="166"/>
      <c r="M65" s="165"/>
      <c r="N65" s="132"/>
      <c r="O65" s="132"/>
      <c r="P65" s="132"/>
      <c r="Q65" s="132"/>
      <c r="R65" s="132"/>
      <c r="S65" s="169"/>
      <c r="T65" s="169"/>
      <c r="U65" s="170"/>
      <c r="V65" s="165"/>
      <c r="W65" s="132"/>
      <c r="X65" s="132"/>
      <c r="Y65" s="132"/>
      <c r="Z65" s="132"/>
      <c r="AA65" s="132"/>
      <c r="AB65" s="136"/>
      <c r="AC65" s="132"/>
      <c r="AD65" s="166"/>
      <c r="AE65" s="165"/>
      <c r="AF65" s="132"/>
      <c r="AG65" s="132"/>
      <c r="AH65" s="132"/>
      <c r="AI65" s="132"/>
      <c r="AJ65" s="132"/>
      <c r="AK65" s="132"/>
      <c r="AL65" s="132"/>
      <c r="AM65" s="166"/>
      <c r="AN65" s="131"/>
      <c r="AO65" s="132"/>
      <c r="AP65" s="132"/>
      <c r="AQ65" s="132"/>
      <c r="AR65" s="132"/>
      <c r="AS65" s="132"/>
      <c r="AT65" s="167"/>
      <c r="AU65" s="165"/>
      <c r="AV65" s="132"/>
      <c r="AW65" s="132"/>
      <c r="AX65" s="132"/>
      <c r="AY65" s="132"/>
      <c r="AZ65" s="132"/>
      <c r="BA65" s="132"/>
      <c r="BB65" s="132"/>
      <c r="BC65" s="166"/>
      <c r="BD65" s="165"/>
      <c r="BE65" s="132"/>
      <c r="BF65" s="134"/>
      <c r="BG65" s="134"/>
      <c r="BH65" s="134"/>
      <c r="BI65" s="132"/>
      <c r="BJ65" s="132"/>
      <c r="BK65" s="132"/>
      <c r="BL65" s="166"/>
      <c r="BM65" s="165"/>
      <c r="BN65" s="132"/>
      <c r="BO65" s="132"/>
      <c r="BP65" s="132"/>
      <c r="BQ65" s="132"/>
      <c r="BR65" s="132"/>
      <c r="BS65" s="132"/>
      <c r="BT65" s="132"/>
      <c r="BU65" s="166"/>
      <c r="BV65" s="165"/>
      <c r="BW65" s="132"/>
      <c r="BX65" s="132"/>
      <c r="BY65" s="132"/>
      <c r="BZ65" s="132"/>
      <c r="CA65" s="132"/>
      <c r="CB65" s="132"/>
      <c r="CC65" s="132"/>
      <c r="CD65" s="166"/>
      <c r="CE65" s="165"/>
      <c r="CF65" s="132"/>
      <c r="CG65" s="132"/>
      <c r="CH65" s="132"/>
      <c r="CI65" s="132"/>
      <c r="CJ65" s="132"/>
      <c r="CK65" s="132"/>
      <c r="CL65" s="132"/>
      <c r="CM65" s="166"/>
      <c r="CN65" s="165"/>
      <c r="CO65" s="132"/>
      <c r="CP65" s="132"/>
      <c r="CQ65" s="132"/>
      <c r="CR65" s="132"/>
      <c r="CS65" s="132"/>
      <c r="CT65" s="132"/>
      <c r="CU65" s="132"/>
      <c r="CV65" s="166"/>
      <c r="CW65" s="51"/>
      <c r="CX65" s="51"/>
      <c r="CY65" s="51"/>
      <c r="CZ65" s="51"/>
      <c r="DA65" s="51"/>
      <c r="DB65" s="22"/>
      <c r="DC65" s="22"/>
      <c r="DD65" s="22"/>
      <c r="DE65" s="22"/>
      <c r="DF65" s="22"/>
      <c r="DG65" s="22"/>
      <c r="DH65" s="22"/>
      <c r="DI65" s="22"/>
      <c r="DJ65" s="22"/>
      <c r="DK65" s="22"/>
      <c r="DL65" s="22"/>
      <c r="DM65" s="22"/>
      <c r="DN65" s="22"/>
      <c r="DO65" s="22"/>
      <c r="DP65" s="22"/>
      <c r="DQ65" s="22"/>
      <c r="DR65" s="22"/>
      <c r="DS65" s="22"/>
      <c r="DT65" s="22"/>
      <c r="DU65" s="22"/>
      <c r="DV65" s="22"/>
      <c r="DW65" s="22"/>
      <c r="DX65" s="22"/>
      <c r="DY65" s="22"/>
      <c r="DZ65" s="22"/>
      <c r="EA65" s="22"/>
      <c r="EB65" s="22"/>
      <c r="EC65" s="22"/>
      <c r="ED65" s="22"/>
      <c r="EE65" s="22"/>
      <c r="EF65" s="22"/>
      <c r="EG65" s="22"/>
      <c r="EH65" s="22"/>
      <c r="EI65" s="22"/>
      <c r="EJ65" s="22"/>
      <c r="EK65" s="22"/>
      <c r="EL65" s="22"/>
      <c r="EM65" s="22"/>
      <c r="EN65" s="22"/>
      <c r="EO65" s="22"/>
      <c r="EP65" s="22"/>
    </row>
    <row r="66" spans="1:146" s="1" customFormat="1" x14ac:dyDescent="0.2">
      <c r="A66" s="73"/>
      <c r="B66" s="74" t="s">
        <v>69</v>
      </c>
      <c r="C66" s="75" t="s">
        <v>23</v>
      </c>
      <c r="D66" s="168">
        <f t="shared" ref="D66:L66" si="288">+M66+V66+AE66+AU66+BD66+CN66</f>
        <v>2000000</v>
      </c>
      <c r="E66" s="206">
        <f t="shared" si="288"/>
        <v>0</v>
      </c>
      <c r="F66" s="206">
        <f t="shared" si="288"/>
        <v>0</v>
      </c>
      <c r="G66" s="206">
        <f t="shared" si="288"/>
        <v>0</v>
      </c>
      <c r="H66" s="206">
        <f t="shared" si="288"/>
        <v>0</v>
      </c>
      <c r="I66" s="206">
        <f t="shared" si="288"/>
        <v>2000000</v>
      </c>
      <c r="J66" s="206">
        <f t="shared" si="288"/>
        <v>0</v>
      </c>
      <c r="K66" s="134">
        <f t="shared" si="288"/>
        <v>2000000</v>
      </c>
      <c r="L66" s="170">
        <f t="shared" si="288"/>
        <v>0</v>
      </c>
      <c r="M66" s="249">
        <v>2000000</v>
      </c>
      <c r="N66" s="169"/>
      <c r="O66" s="169"/>
      <c r="P66" s="169"/>
      <c r="Q66" s="169"/>
      <c r="R66" s="169">
        <f t="shared" ref="R66:R70" si="289">SUM(M66:Q66)</f>
        <v>2000000</v>
      </c>
      <c r="S66" s="169">
        <f t="shared" si="274"/>
        <v>0</v>
      </c>
      <c r="T66" s="249">
        <v>2000000</v>
      </c>
      <c r="U66" s="171"/>
      <c r="V66" s="168"/>
      <c r="W66" s="134"/>
      <c r="X66" s="134"/>
      <c r="Y66" s="134"/>
      <c r="Z66" s="134"/>
      <c r="AA66" s="132"/>
      <c r="AB66" s="134">
        <f t="shared" si="56"/>
        <v>0</v>
      </c>
      <c r="AC66" s="134"/>
      <c r="AD66" s="171"/>
      <c r="AE66" s="168"/>
      <c r="AF66" s="134"/>
      <c r="AG66" s="134"/>
      <c r="AH66" s="134"/>
      <c r="AI66" s="134"/>
      <c r="AJ66" s="132"/>
      <c r="AK66" s="134">
        <f>AJ66-AL66-AM66</f>
        <v>0</v>
      </c>
      <c r="AL66" s="134"/>
      <c r="AM66" s="171"/>
      <c r="AN66" s="133"/>
      <c r="AO66" s="134"/>
      <c r="AP66" s="134"/>
      <c r="AQ66" s="134"/>
      <c r="AR66" s="134"/>
      <c r="AS66" s="134"/>
      <c r="AT66" s="172"/>
      <c r="AU66" s="168"/>
      <c r="AV66" s="134"/>
      <c r="AW66" s="134"/>
      <c r="AX66" s="134"/>
      <c r="AY66" s="134"/>
      <c r="AZ66" s="132"/>
      <c r="BA66" s="134">
        <f>AZ66-BB66-BC66</f>
        <v>0</v>
      </c>
      <c r="BB66" s="134"/>
      <c r="BC66" s="171"/>
      <c r="BD66" s="168">
        <f t="shared" ref="BD66:BH70" si="290">SUM(BV66,CE66,BM66)</f>
        <v>0</v>
      </c>
      <c r="BE66" s="134">
        <f t="shared" si="290"/>
        <v>0</v>
      </c>
      <c r="BF66" s="134">
        <f t="shared" si="290"/>
        <v>0</v>
      </c>
      <c r="BG66" s="134">
        <f t="shared" si="290"/>
        <v>0</v>
      </c>
      <c r="BH66" s="134">
        <f t="shared" si="290"/>
        <v>0</v>
      </c>
      <c r="BI66" s="169">
        <f t="shared" ref="BI66:BI70" si="291">SUM(BD66:BH66)</f>
        <v>0</v>
      </c>
      <c r="BJ66" s="134">
        <f t="shared" ref="BJ66:BL70" si="292">SUM(CB66,CK66,BS66)</f>
        <v>0</v>
      </c>
      <c r="BK66" s="134">
        <f t="shared" si="292"/>
        <v>0</v>
      </c>
      <c r="BL66" s="171">
        <f t="shared" si="292"/>
        <v>0</v>
      </c>
      <c r="BM66" s="168"/>
      <c r="BN66" s="134"/>
      <c r="BO66" s="134"/>
      <c r="BP66" s="134"/>
      <c r="BQ66" s="134"/>
      <c r="BR66" s="132">
        <f>+BN66+BO66+BM66+BP66+BQ66</f>
        <v>0</v>
      </c>
      <c r="BS66" s="134">
        <f>BR66-BT66-BU66</f>
        <v>0</v>
      </c>
      <c r="BT66" s="134"/>
      <c r="BU66" s="171"/>
      <c r="BV66" s="168"/>
      <c r="BW66" s="134"/>
      <c r="BX66" s="134"/>
      <c r="BY66" s="134"/>
      <c r="BZ66" s="134"/>
      <c r="CA66" s="132">
        <f>+BW66+BX66+BV66+BY66+BZ66</f>
        <v>0</v>
      </c>
      <c r="CB66" s="134">
        <f>CA66-CC66-CD66</f>
        <v>0</v>
      </c>
      <c r="CC66" s="134"/>
      <c r="CD66" s="171"/>
      <c r="CE66" s="168"/>
      <c r="CF66" s="134"/>
      <c r="CG66" s="134"/>
      <c r="CH66" s="134"/>
      <c r="CI66" s="134"/>
      <c r="CJ66" s="132">
        <f>SUM(CE66:CG66)+CH66+CI66</f>
        <v>0</v>
      </c>
      <c r="CK66" s="134">
        <f>CJ66-CL66-CM66</f>
        <v>0</v>
      </c>
      <c r="CL66" s="134"/>
      <c r="CM66" s="171"/>
      <c r="CN66" s="168"/>
      <c r="CO66" s="134"/>
      <c r="CP66" s="134"/>
      <c r="CQ66" s="134"/>
      <c r="CR66" s="134"/>
      <c r="CS66" s="132">
        <f>+CO66+CP66+CN66+CQ66+CR66</f>
        <v>0</v>
      </c>
      <c r="CT66" s="134">
        <f>CS66-CU66-CV66</f>
        <v>0</v>
      </c>
      <c r="CU66" s="134"/>
      <c r="CV66" s="171"/>
      <c r="CW66" s="4"/>
      <c r="CX66" s="4"/>
      <c r="CY66" s="4"/>
      <c r="CZ66" s="4"/>
      <c r="DA66" s="4"/>
      <c r="DB66" s="26"/>
      <c r="DC66" s="26"/>
      <c r="DD66" s="26"/>
      <c r="DE66" s="26"/>
      <c r="DF66" s="26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</row>
    <row r="67" spans="1:146" s="1" customFormat="1" x14ac:dyDescent="0.2">
      <c r="A67" s="73"/>
      <c r="B67" s="74" t="s">
        <v>70</v>
      </c>
      <c r="C67" s="75" t="s">
        <v>24</v>
      </c>
      <c r="D67" s="168">
        <f t="shared" ref="D67:D70" si="293">+M67+V67+AE67+AU67+BD67+CN67</f>
        <v>0</v>
      </c>
      <c r="E67" s="206">
        <f t="shared" ref="E67:L70" si="294">+N67+W67+AF67+AV67+BE67+CO67</f>
        <v>0</v>
      </c>
      <c r="F67" s="206">
        <f t="shared" si="294"/>
        <v>0</v>
      </c>
      <c r="G67" s="206">
        <f t="shared" si="294"/>
        <v>0</v>
      </c>
      <c r="H67" s="206">
        <f t="shared" si="294"/>
        <v>0</v>
      </c>
      <c r="I67" s="206">
        <f t="shared" si="294"/>
        <v>0</v>
      </c>
      <c r="J67" s="206">
        <f t="shared" si="294"/>
        <v>0</v>
      </c>
      <c r="K67" s="134">
        <f t="shared" si="294"/>
        <v>0</v>
      </c>
      <c r="L67" s="170">
        <f t="shared" si="294"/>
        <v>0</v>
      </c>
      <c r="M67" s="249"/>
      <c r="N67" s="169"/>
      <c r="O67" s="169"/>
      <c r="P67" s="169"/>
      <c r="Q67" s="169"/>
      <c r="R67" s="132"/>
      <c r="S67" s="169">
        <f t="shared" si="274"/>
        <v>0</v>
      </c>
      <c r="T67" s="134"/>
      <c r="U67" s="171"/>
      <c r="V67" s="168"/>
      <c r="W67" s="134"/>
      <c r="X67" s="134"/>
      <c r="Y67" s="134"/>
      <c r="Z67" s="134"/>
      <c r="AA67" s="132"/>
      <c r="AB67" s="134">
        <f t="shared" si="56"/>
        <v>0</v>
      </c>
      <c r="AC67" s="134"/>
      <c r="AD67" s="171"/>
      <c r="AE67" s="168"/>
      <c r="AF67" s="134"/>
      <c r="AG67" s="134"/>
      <c r="AH67" s="134"/>
      <c r="AI67" s="134"/>
      <c r="AJ67" s="132"/>
      <c r="AK67" s="134"/>
      <c r="AL67" s="134"/>
      <c r="AM67" s="171"/>
      <c r="AN67" s="133"/>
      <c r="AO67" s="134"/>
      <c r="AP67" s="134"/>
      <c r="AQ67" s="134"/>
      <c r="AR67" s="134"/>
      <c r="AS67" s="134"/>
      <c r="AT67" s="172"/>
      <c r="AU67" s="168"/>
      <c r="AV67" s="134"/>
      <c r="AW67" s="134"/>
      <c r="AX67" s="134"/>
      <c r="AY67" s="134"/>
      <c r="AZ67" s="132"/>
      <c r="BA67" s="134"/>
      <c r="BB67" s="134"/>
      <c r="BC67" s="171"/>
      <c r="BD67" s="168">
        <f t="shared" si="290"/>
        <v>0</v>
      </c>
      <c r="BE67" s="134">
        <f t="shared" si="290"/>
        <v>0</v>
      </c>
      <c r="BF67" s="134">
        <f t="shared" si="290"/>
        <v>0</v>
      </c>
      <c r="BG67" s="134">
        <f t="shared" si="290"/>
        <v>0</v>
      </c>
      <c r="BH67" s="134">
        <f t="shared" si="290"/>
        <v>0</v>
      </c>
      <c r="BI67" s="169">
        <f t="shared" si="291"/>
        <v>0</v>
      </c>
      <c r="BJ67" s="134">
        <f t="shared" si="292"/>
        <v>0</v>
      </c>
      <c r="BK67" s="134">
        <f t="shared" si="292"/>
        <v>0</v>
      </c>
      <c r="BL67" s="171">
        <f t="shared" si="292"/>
        <v>0</v>
      </c>
      <c r="BM67" s="168"/>
      <c r="BN67" s="134"/>
      <c r="BO67" s="134"/>
      <c r="BP67" s="134"/>
      <c r="BQ67" s="134"/>
      <c r="BR67" s="132">
        <f t="shared" ref="BR67:BR70" si="295">+BN67+BO67+BM67+BP67+BQ67</f>
        <v>0</v>
      </c>
      <c r="BS67" s="134"/>
      <c r="BT67" s="134"/>
      <c r="BU67" s="171"/>
      <c r="BV67" s="168"/>
      <c r="BW67" s="134"/>
      <c r="BX67" s="134"/>
      <c r="BY67" s="134"/>
      <c r="BZ67" s="134"/>
      <c r="CA67" s="132">
        <f t="shared" ref="CA67:CA70" si="296">+BW67+BX67+BV67+BY67+BZ67</f>
        <v>0</v>
      </c>
      <c r="CB67" s="134"/>
      <c r="CC67" s="134"/>
      <c r="CD67" s="171"/>
      <c r="CE67" s="168"/>
      <c r="CF67" s="134"/>
      <c r="CG67" s="134"/>
      <c r="CH67" s="134"/>
      <c r="CI67" s="134"/>
      <c r="CJ67" s="132">
        <f t="shared" ref="CJ67:CJ70" si="297">SUM(CE67:CG67)+CH67+CI67</f>
        <v>0</v>
      </c>
      <c r="CK67" s="134"/>
      <c r="CL67" s="134"/>
      <c r="CM67" s="171"/>
      <c r="CN67" s="168"/>
      <c r="CO67" s="134"/>
      <c r="CP67" s="134"/>
      <c r="CQ67" s="134"/>
      <c r="CR67" s="134"/>
      <c r="CS67" s="132">
        <f t="shared" ref="CS67:CS70" si="298">+CO67+CP67+CN67+CQ67+CR67</f>
        <v>0</v>
      </c>
      <c r="CT67" s="134"/>
      <c r="CU67" s="134"/>
      <c r="CV67" s="171"/>
      <c r="CW67" s="4"/>
      <c r="CX67" s="4"/>
      <c r="CY67" s="4"/>
      <c r="CZ67" s="4"/>
      <c r="DA67" s="4"/>
      <c r="DB67" s="26"/>
      <c r="DC67" s="26"/>
      <c r="DD67" s="26"/>
      <c r="DE67" s="26"/>
      <c r="DF67" s="26"/>
      <c r="DG67" s="26"/>
      <c r="DH67" s="26"/>
      <c r="DI67" s="26"/>
      <c r="DJ67" s="26"/>
      <c r="DK67" s="26"/>
      <c r="DL67" s="26"/>
      <c r="DM67" s="26"/>
      <c r="DN67" s="26"/>
      <c r="DO67" s="26"/>
      <c r="DP67" s="26"/>
      <c r="DQ67" s="26"/>
      <c r="DR67" s="26"/>
      <c r="DS67" s="26"/>
      <c r="DT67" s="26"/>
      <c r="DU67" s="26"/>
      <c r="DV67" s="26"/>
      <c r="DW67" s="26"/>
      <c r="DX67" s="26"/>
      <c r="DY67" s="26"/>
      <c r="DZ67" s="26"/>
      <c r="EA67" s="26"/>
      <c r="EB67" s="26"/>
      <c r="EC67" s="26"/>
      <c r="ED67" s="26"/>
      <c r="EE67" s="26"/>
      <c r="EF67" s="26"/>
      <c r="EG67" s="26"/>
      <c r="EH67" s="26"/>
      <c r="EI67" s="26"/>
      <c r="EJ67" s="26"/>
      <c r="EK67" s="26"/>
      <c r="EL67" s="26"/>
      <c r="EM67" s="26"/>
      <c r="EN67" s="26"/>
      <c r="EO67" s="26"/>
      <c r="EP67" s="26"/>
    </row>
    <row r="68" spans="1:146" s="1" customFormat="1" x14ac:dyDescent="0.2">
      <c r="A68" s="73"/>
      <c r="B68" s="74" t="s">
        <v>71</v>
      </c>
      <c r="C68" s="75" t="s">
        <v>34</v>
      </c>
      <c r="D68" s="168">
        <f t="shared" si="293"/>
        <v>0</v>
      </c>
      <c r="E68" s="206">
        <f t="shared" si="294"/>
        <v>0</v>
      </c>
      <c r="F68" s="206">
        <f t="shared" si="294"/>
        <v>1751747</v>
      </c>
      <c r="G68" s="206">
        <f t="shared" si="294"/>
        <v>854101</v>
      </c>
      <c r="H68" s="206">
        <f t="shared" si="294"/>
        <v>0</v>
      </c>
      <c r="I68" s="206">
        <f t="shared" si="294"/>
        <v>2605848</v>
      </c>
      <c r="J68" s="206">
        <f t="shared" si="294"/>
        <v>2605848</v>
      </c>
      <c r="K68" s="134">
        <f t="shared" si="294"/>
        <v>0</v>
      </c>
      <c r="L68" s="170">
        <f t="shared" si="294"/>
        <v>0</v>
      </c>
      <c r="M68" s="249"/>
      <c r="N68" s="169">
        <v>0</v>
      </c>
      <c r="O68" s="169">
        <v>1751747</v>
      </c>
      <c r="P68" s="169">
        <v>854101</v>
      </c>
      <c r="Q68" s="169"/>
      <c r="R68" s="169">
        <f t="shared" si="289"/>
        <v>2605848</v>
      </c>
      <c r="S68" s="169">
        <f t="shared" si="274"/>
        <v>2605848</v>
      </c>
      <c r="T68" s="134"/>
      <c r="U68" s="171"/>
      <c r="V68" s="168"/>
      <c r="W68" s="134"/>
      <c r="X68" s="134"/>
      <c r="Y68" s="134"/>
      <c r="Z68" s="134"/>
      <c r="AA68" s="132"/>
      <c r="AB68" s="134">
        <f t="shared" si="56"/>
        <v>0</v>
      </c>
      <c r="AC68" s="134"/>
      <c r="AD68" s="171"/>
      <c r="AE68" s="168"/>
      <c r="AF68" s="134"/>
      <c r="AG68" s="134"/>
      <c r="AH68" s="134"/>
      <c r="AI68" s="134"/>
      <c r="AJ68" s="132"/>
      <c r="AK68" s="134">
        <f>AJ68-AL68-AM68</f>
        <v>0</v>
      </c>
      <c r="AL68" s="134"/>
      <c r="AM68" s="171"/>
      <c r="AN68" s="133"/>
      <c r="AO68" s="134"/>
      <c r="AP68" s="134"/>
      <c r="AQ68" s="134"/>
      <c r="AR68" s="134"/>
      <c r="AS68" s="134"/>
      <c r="AT68" s="172"/>
      <c r="AU68" s="168"/>
      <c r="AV68" s="134"/>
      <c r="AW68" s="134"/>
      <c r="AX68" s="134"/>
      <c r="AY68" s="134"/>
      <c r="AZ68" s="132"/>
      <c r="BA68" s="134">
        <f>AZ68-BB68-BC68</f>
        <v>0</v>
      </c>
      <c r="BB68" s="134"/>
      <c r="BC68" s="171"/>
      <c r="BD68" s="168">
        <f t="shared" si="290"/>
        <v>0</v>
      </c>
      <c r="BE68" s="134">
        <f t="shared" si="290"/>
        <v>0</v>
      </c>
      <c r="BF68" s="134">
        <f t="shared" si="290"/>
        <v>0</v>
      </c>
      <c r="BG68" s="134">
        <f t="shared" si="290"/>
        <v>0</v>
      </c>
      <c r="BH68" s="134">
        <f t="shared" si="290"/>
        <v>0</v>
      </c>
      <c r="BI68" s="169">
        <f t="shared" si="291"/>
        <v>0</v>
      </c>
      <c r="BJ68" s="134">
        <f t="shared" si="292"/>
        <v>0</v>
      </c>
      <c r="BK68" s="134">
        <f t="shared" si="292"/>
        <v>0</v>
      </c>
      <c r="BL68" s="171">
        <f t="shared" si="292"/>
        <v>0</v>
      </c>
      <c r="BM68" s="168"/>
      <c r="BN68" s="134"/>
      <c r="BO68" s="134"/>
      <c r="BP68" s="134"/>
      <c r="BQ68" s="134"/>
      <c r="BR68" s="132">
        <f t="shared" si="295"/>
        <v>0</v>
      </c>
      <c r="BS68" s="134">
        <f>BR68-BT68-BU68</f>
        <v>0</v>
      </c>
      <c r="BT68" s="134"/>
      <c r="BU68" s="171"/>
      <c r="BV68" s="168"/>
      <c r="BW68" s="134"/>
      <c r="BX68" s="134"/>
      <c r="BY68" s="134"/>
      <c r="BZ68" s="134"/>
      <c r="CA68" s="132">
        <f t="shared" si="296"/>
        <v>0</v>
      </c>
      <c r="CB68" s="134">
        <f>CA68-CC68-CD68</f>
        <v>0</v>
      </c>
      <c r="CC68" s="134"/>
      <c r="CD68" s="171"/>
      <c r="CE68" s="168"/>
      <c r="CF68" s="134"/>
      <c r="CG68" s="134"/>
      <c r="CH68" s="134"/>
      <c r="CI68" s="134"/>
      <c r="CJ68" s="132">
        <f t="shared" si="297"/>
        <v>0</v>
      </c>
      <c r="CK68" s="134">
        <f>CJ68-CL68-CM68</f>
        <v>0</v>
      </c>
      <c r="CL68" s="134"/>
      <c r="CM68" s="171"/>
      <c r="CN68" s="168"/>
      <c r="CO68" s="134"/>
      <c r="CP68" s="134"/>
      <c r="CQ68" s="134"/>
      <c r="CR68" s="134"/>
      <c r="CS68" s="132">
        <f t="shared" si="298"/>
        <v>0</v>
      </c>
      <c r="CT68" s="134">
        <f>CS68-CU68-CV68</f>
        <v>0</v>
      </c>
      <c r="CU68" s="134"/>
      <c r="CV68" s="171"/>
      <c r="CW68" s="4"/>
      <c r="CX68" s="4"/>
      <c r="CY68" s="4"/>
      <c r="CZ68" s="4"/>
      <c r="DA68" s="4"/>
      <c r="DB68" s="26"/>
      <c r="DC68" s="26"/>
      <c r="DD68" s="26"/>
      <c r="DE68" s="26"/>
      <c r="DF68" s="26"/>
      <c r="DG68" s="26"/>
      <c r="DH68" s="26"/>
      <c r="DI68" s="26"/>
      <c r="DJ68" s="26"/>
      <c r="DK68" s="26"/>
      <c r="DL68" s="26"/>
      <c r="DM68" s="26"/>
      <c r="DN68" s="26"/>
      <c r="DO68" s="26"/>
      <c r="DP68" s="26"/>
      <c r="DQ68" s="26"/>
      <c r="DR68" s="26"/>
      <c r="DS68" s="26"/>
      <c r="DT68" s="26"/>
      <c r="DU68" s="26"/>
      <c r="DV68" s="26"/>
      <c r="DW68" s="26"/>
      <c r="DX68" s="26"/>
      <c r="DY68" s="26"/>
      <c r="DZ68" s="26"/>
      <c r="EA68" s="26"/>
      <c r="EB68" s="26"/>
      <c r="EC68" s="26"/>
      <c r="ED68" s="26"/>
      <c r="EE68" s="26"/>
      <c r="EF68" s="26"/>
      <c r="EG68" s="26"/>
      <c r="EH68" s="26"/>
      <c r="EI68" s="26"/>
      <c r="EJ68" s="26"/>
      <c r="EK68" s="26"/>
      <c r="EL68" s="26"/>
      <c r="EM68" s="26"/>
      <c r="EN68" s="26"/>
      <c r="EO68" s="26"/>
      <c r="EP68" s="26"/>
    </row>
    <row r="69" spans="1:146" s="1" customFormat="1" x14ac:dyDescent="0.2">
      <c r="A69" s="73"/>
      <c r="B69" s="74" t="s">
        <v>72</v>
      </c>
      <c r="C69" s="75" t="s">
        <v>25</v>
      </c>
      <c r="D69" s="168">
        <f t="shared" si="293"/>
        <v>0</v>
      </c>
      <c r="E69" s="206">
        <f t="shared" si="294"/>
        <v>0</v>
      </c>
      <c r="F69" s="206">
        <f t="shared" si="294"/>
        <v>0</v>
      </c>
      <c r="G69" s="206">
        <f t="shared" si="294"/>
        <v>0</v>
      </c>
      <c r="H69" s="206">
        <f t="shared" si="294"/>
        <v>0</v>
      </c>
      <c r="I69" s="206">
        <f t="shared" si="294"/>
        <v>0</v>
      </c>
      <c r="J69" s="206">
        <f t="shared" si="294"/>
        <v>0</v>
      </c>
      <c r="K69" s="134">
        <f t="shared" si="294"/>
        <v>0</v>
      </c>
      <c r="L69" s="170">
        <f t="shared" si="294"/>
        <v>0</v>
      </c>
      <c r="M69" s="249"/>
      <c r="N69" s="169"/>
      <c r="O69" s="169"/>
      <c r="P69" s="169"/>
      <c r="Q69" s="169"/>
      <c r="R69" s="132"/>
      <c r="S69" s="169">
        <f t="shared" si="274"/>
        <v>0</v>
      </c>
      <c r="T69" s="134"/>
      <c r="U69" s="171"/>
      <c r="V69" s="168"/>
      <c r="W69" s="134"/>
      <c r="X69" s="134"/>
      <c r="Y69" s="134"/>
      <c r="Z69" s="134"/>
      <c r="AA69" s="132"/>
      <c r="AB69" s="134">
        <f t="shared" si="56"/>
        <v>0</v>
      </c>
      <c r="AC69" s="134"/>
      <c r="AD69" s="171"/>
      <c r="AE69" s="168"/>
      <c r="AF69" s="134"/>
      <c r="AG69" s="134"/>
      <c r="AH69" s="134"/>
      <c r="AI69" s="134"/>
      <c r="AJ69" s="132"/>
      <c r="AK69" s="134"/>
      <c r="AL69" s="134"/>
      <c r="AM69" s="171"/>
      <c r="AN69" s="133"/>
      <c r="AO69" s="134"/>
      <c r="AP69" s="134"/>
      <c r="AQ69" s="134"/>
      <c r="AR69" s="134"/>
      <c r="AS69" s="134"/>
      <c r="AT69" s="172"/>
      <c r="AU69" s="168"/>
      <c r="AV69" s="134"/>
      <c r="AW69" s="134"/>
      <c r="AX69" s="134"/>
      <c r="AY69" s="134"/>
      <c r="AZ69" s="132"/>
      <c r="BA69" s="134"/>
      <c r="BB69" s="134"/>
      <c r="BC69" s="171"/>
      <c r="BD69" s="168">
        <f t="shared" si="290"/>
        <v>0</v>
      </c>
      <c r="BE69" s="134">
        <f t="shared" si="290"/>
        <v>0</v>
      </c>
      <c r="BF69" s="134">
        <f t="shared" si="290"/>
        <v>0</v>
      </c>
      <c r="BG69" s="134">
        <f t="shared" si="290"/>
        <v>0</v>
      </c>
      <c r="BH69" s="134">
        <f t="shared" si="290"/>
        <v>0</v>
      </c>
      <c r="BI69" s="169">
        <f t="shared" si="291"/>
        <v>0</v>
      </c>
      <c r="BJ69" s="134">
        <f t="shared" si="292"/>
        <v>0</v>
      </c>
      <c r="BK69" s="134">
        <f t="shared" si="292"/>
        <v>0</v>
      </c>
      <c r="BL69" s="171">
        <f t="shared" si="292"/>
        <v>0</v>
      </c>
      <c r="BM69" s="168"/>
      <c r="BN69" s="134"/>
      <c r="BO69" s="134"/>
      <c r="BP69" s="134"/>
      <c r="BQ69" s="134"/>
      <c r="BR69" s="132">
        <f t="shared" si="295"/>
        <v>0</v>
      </c>
      <c r="BS69" s="134"/>
      <c r="BT69" s="134"/>
      <c r="BU69" s="171"/>
      <c r="BV69" s="168"/>
      <c r="BW69" s="134"/>
      <c r="BX69" s="134"/>
      <c r="BY69" s="134"/>
      <c r="BZ69" s="134"/>
      <c r="CA69" s="132">
        <f t="shared" si="296"/>
        <v>0</v>
      </c>
      <c r="CB69" s="134"/>
      <c r="CC69" s="134"/>
      <c r="CD69" s="171"/>
      <c r="CE69" s="168"/>
      <c r="CF69" s="134"/>
      <c r="CG69" s="134"/>
      <c r="CH69" s="134"/>
      <c r="CI69" s="134"/>
      <c r="CJ69" s="132">
        <f t="shared" si="297"/>
        <v>0</v>
      </c>
      <c r="CK69" s="134"/>
      <c r="CL69" s="134"/>
      <c r="CM69" s="171"/>
      <c r="CN69" s="168"/>
      <c r="CO69" s="134"/>
      <c r="CP69" s="134"/>
      <c r="CQ69" s="134"/>
      <c r="CR69" s="134"/>
      <c r="CS69" s="132">
        <f t="shared" si="298"/>
        <v>0</v>
      </c>
      <c r="CT69" s="134"/>
      <c r="CU69" s="134"/>
      <c r="CV69" s="171"/>
      <c r="CW69" s="4"/>
      <c r="CX69" s="4"/>
      <c r="CY69" s="4"/>
      <c r="CZ69" s="4"/>
      <c r="DA69" s="4"/>
      <c r="DB69" s="26"/>
      <c r="DC69" s="26"/>
      <c r="DD69" s="26"/>
      <c r="DE69" s="26"/>
      <c r="DF69" s="26"/>
      <c r="DG69" s="26"/>
      <c r="DH69" s="26"/>
      <c r="DI69" s="26"/>
      <c r="DJ69" s="26"/>
      <c r="DK69" s="26"/>
      <c r="DL69" s="26"/>
      <c r="DM69" s="26"/>
      <c r="DN69" s="26"/>
      <c r="DO69" s="26"/>
      <c r="DP69" s="26"/>
      <c r="DQ69" s="26"/>
      <c r="DR69" s="26"/>
      <c r="DS69" s="26"/>
      <c r="DT69" s="26"/>
      <c r="DU69" s="26"/>
      <c r="DV69" s="26"/>
      <c r="DW69" s="26"/>
      <c r="DX69" s="26"/>
      <c r="DY69" s="26"/>
      <c r="DZ69" s="26"/>
      <c r="EA69" s="26"/>
      <c r="EB69" s="26"/>
      <c r="EC69" s="26"/>
      <c r="ED69" s="26"/>
      <c r="EE69" s="26"/>
      <c r="EF69" s="26"/>
      <c r="EG69" s="26"/>
      <c r="EH69" s="26"/>
      <c r="EI69" s="26"/>
      <c r="EJ69" s="26"/>
      <c r="EK69" s="26"/>
      <c r="EL69" s="26"/>
      <c r="EM69" s="26"/>
      <c r="EN69" s="26"/>
      <c r="EO69" s="26"/>
      <c r="EP69" s="26"/>
    </row>
    <row r="70" spans="1:146" s="1" customFormat="1" x14ac:dyDescent="0.2">
      <c r="A70" s="73"/>
      <c r="B70" s="74" t="s">
        <v>73</v>
      </c>
      <c r="C70" s="75" t="s">
        <v>38</v>
      </c>
      <c r="D70" s="168">
        <f t="shared" si="293"/>
        <v>18819850</v>
      </c>
      <c r="E70" s="206">
        <f t="shared" ref="E70:I70" si="299">+N70+W70+AF70+AV70+BE70+CO70</f>
        <v>0</v>
      </c>
      <c r="F70" s="206">
        <f t="shared" si="299"/>
        <v>1834855</v>
      </c>
      <c r="G70" s="206">
        <f t="shared" si="299"/>
        <v>-1135070</v>
      </c>
      <c r="H70" s="206">
        <f t="shared" si="299"/>
        <v>0</v>
      </c>
      <c r="I70" s="206">
        <f t="shared" si="299"/>
        <v>19519635</v>
      </c>
      <c r="J70" s="206">
        <f t="shared" si="294"/>
        <v>18922346</v>
      </c>
      <c r="K70" s="206">
        <f t="shared" si="294"/>
        <v>597289</v>
      </c>
      <c r="L70" s="206">
        <f t="shared" si="294"/>
        <v>0</v>
      </c>
      <c r="M70" s="249">
        <v>18819850</v>
      </c>
      <c r="N70" s="249">
        <v>0</v>
      </c>
      <c r="O70" s="169">
        <v>1834855</v>
      </c>
      <c r="P70" s="169">
        <v>-1135070</v>
      </c>
      <c r="Q70" s="169"/>
      <c r="R70" s="169">
        <f t="shared" si="289"/>
        <v>19519635</v>
      </c>
      <c r="S70" s="169">
        <f>+R70-T70-U70</f>
        <v>18922346</v>
      </c>
      <c r="T70" s="134">
        <v>597289</v>
      </c>
      <c r="U70" s="171"/>
      <c r="V70" s="168"/>
      <c r="W70" s="134"/>
      <c r="X70" s="134"/>
      <c r="Y70" s="134"/>
      <c r="Z70" s="134"/>
      <c r="AA70" s="132"/>
      <c r="AB70" s="134">
        <f t="shared" si="56"/>
        <v>0</v>
      </c>
      <c r="AC70" s="134"/>
      <c r="AD70" s="171"/>
      <c r="AE70" s="168"/>
      <c r="AF70" s="134"/>
      <c r="AG70" s="134"/>
      <c r="AH70" s="134"/>
      <c r="AI70" s="134"/>
      <c r="AJ70" s="132"/>
      <c r="AK70" s="134">
        <f>AJ70-AL70-AM70</f>
        <v>0</v>
      </c>
      <c r="AL70" s="134"/>
      <c r="AM70" s="171"/>
      <c r="AN70" s="133"/>
      <c r="AO70" s="134"/>
      <c r="AP70" s="134"/>
      <c r="AQ70" s="134"/>
      <c r="AR70" s="134"/>
      <c r="AS70" s="134"/>
      <c r="AT70" s="172"/>
      <c r="AU70" s="168"/>
      <c r="AV70" s="134"/>
      <c r="AW70" s="134"/>
      <c r="AX70" s="134"/>
      <c r="AY70" s="134"/>
      <c r="AZ70" s="132"/>
      <c r="BA70" s="134">
        <f>AZ70-BB70-BC70</f>
        <v>0</v>
      </c>
      <c r="BB70" s="134"/>
      <c r="BC70" s="171"/>
      <c r="BD70" s="168">
        <f t="shared" si="290"/>
        <v>0</v>
      </c>
      <c r="BE70" s="134">
        <f t="shared" si="290"/>
        <v>0</v>
      </c>
      <c r="BF70" s="134">
        <f t="shared" si="290"/>
        <v>0</v>
      </c>
      <c r="BG70" s="134">
        <f t="shared" si="290"/>
        <v>0</v>
      </c>
      <c r="BH70" s="134">
        <f t="shared" si="290"/>
        <v>0</v>
      </c>
      <c r="BI70" s="169">
        <f t="shared" si="291"/>
        <v>0</v>
      </c>
      <c r="BJ70" s="134">
        <f t="shared" si="292"/>
        <v>0</v>
      </c>
      <c r="BK70" s="134">
        <f t="shared" si="292"/>
        <v>0</v>
      </c>
      <c r="BL70" s="171">
        <f t="shared" si="292"/>
        <v>0</v>
      </c>
      <c r="BM70" s="168"/>
      <c r="BN70" s="134"/>
      <c r="BO70" s="134"/>
      <c r="BP70" s="134"/>
      <c r="BQ70" s="134"/>
      <c r="BR70" s="132">
        <f t="shared" si="295"/>
        <v>0</v>
      </c>
      <c r="BS70" s="134">
        <f>BR70-BT70-BU70</f>
        <v>0</v>
      </c>
      <c r="BT70" s="134"/>
      <c r="BU70" s="171"/>
      <c r="BV70" s="168"/>
      <c r="BW70" s="134"/>
      <c r="BX70" s="134"/>
      <c r="BY70" s="134"/>
      <c r="BZ70" s="134"/>
      <c r="CA70" s="132">
        <f t="shared" si="296"/>
        <v>0</v>
      </c>
      <c r="CB70" s="134">
        <f>CA70-CC70-CD70</f>
        <v>0</v>
      </c>
      <c r="CC70" s="134"/>
      <c r="CD70" s="171"/>
      <c r="CE70" s="168"/>
      <c r="CF70" s="134"/>
      <c r="CG70" s="134"/>
      <c r="CH70" s="134"/>
      <c r="CI70" s="134"/>
      <c r="CJ70" s="132">
        <f t="shared" si="297"/>
        <v>0</v>
      </c>
      <c r="CK70" s="134">
        <f>CJ70-CL70-CM70</f>
        <v>0</v>
      </c>
      <c r="CL70" s="134"/>
      <c r="CM70" s="171"/>
      <c r="CN70" s="168"/>
      <c r="CO70" s="134"/>
      <c r="CP70" s="134"/>
      <c r="CQ70" s="134"/>
      <c r="CR70" s="134"/>
      <c r="CS70" s="132">
        <f t="shared" si="298"/>
        <v>0</v>
      </c>
      <c r="CT70" s="134">
        <f>CS70-CU70-CV70</f>
        <v>0</v>
      </c>
      <c r="CU70" s="134"/>
      <c r="CV70" s="171"/>
      <c r="CW70" s="4"/>
      <c r="CX70" s="4"/>
      <c r="CY70" s="4"/>
      <c r="CZ70" s="4"/>
      <c r="DA70" s="4"/>
      <c r="DB70" s="26"/>
      <c r="DC70" s="26"/>
      <c r="DD70" s="26"/>
      <c r="DE70" s="26"/>
      <c r="DF70" s="26"/>
      <c r="DG70" s="26"/>
      <c r="DH70" s="26"/>
      <c r="DI70" s="26"/>
      <c r="DJ70" s="26"/>
      <c r="DK70" s="26"/>
      <c r="DL70" s="26"/>
      <c r="DM70" s="26"/>
      <c r="DN70" s="26"/>
      <c r="DO70" s="26"/>
      <c r="DP70" s="26"/>
      <c r="DQ70" s="26"/>
      <c r="DR70" s="26"/>
      <c r="DS70" s="26"/>
      <c r="DT70" s="26"/>
      <c r="DU70" s="26"/>
      <c r="DV70" s="26"/>
      <c r="DW70" s="26"/>
      <c r="DX70" s="26"/>
      <c r="DY70" s="26"/>
      <c r="DZ70" s="26"/>
      <c r="EA70" s="26"/>
      <c r="EB70" s="26"/>
      <c r="EC70" s="26"/>
      <c r="ED70" s="26"/>
      <c r="EE70" s="26"/>
      <c r="EF70" s="26"/>
      <c r="EG70" s="26"/>
      <c r="EH70" s="26"/>
      <c r="EI70" s="26"/>
      <c r="EJ70" s="26"/>
      <c r="EK70" s="26"/>
      <c r="EL70" s="26"/>
      <c r="EM70" s="26"/>
      <c r="EN70" s="26"/>
      <c r="EO70" s="26"/>
      <c r="EP70" s="26"/>
    </row>
    <row r="71" spans="1:146" s="95" customFormat="1" ht="20.25" customHeight="1" x14ac:dyDescent="0.2">
      <c r="A71" s="85" t="s">
        <v>29</v>
      </c>
      <c r="B71" s="122"/>
      <c r="C71" s="87"/>
      <c r="D71" s="187">
        <f>+D68+D66</f>
        <v>2000000</v>
      </c>
      <c r="E71" s="144">
        <f t="shared" ref="E71:N71" si="300">+E68+E66</f>
        <v>0</v>
      </c>
      <c r="F71" s="144">
        <f t="shared" si="300"/>
        <v>1751747</v>
      </c>
      <c r="G71" s="144">
        <f t="shared" si="300"/>
        <v>854101</v>
      </c>
      <c r="H71" s="144">
        <f t="shared" ref="H71" si="301">+H68+H66</f>
        <v>0</v>
      </c>
      <c r="I71" s="144">
        <f t="shared" si="300"/>
        <v>4605848</v>
      </c>
      <c r="J71" s="144">
        <f t="shared" si="300"/>
        <v>2605848</v>
      </c>
      <c r="K71" s="144">
        <f t="shared" si="300"/>
        <v>2000000</v>
      </c>
      <c r="L71" s="188">
        <f t="shared" si="300"/>
        <v>0</v>
      </c>
      <c r="M71" s="187">
        <f t="shared" si="300"/>
        <v>2000000</v>
      </c>
      <c r="N71" s="144">
        <f t="shared" si="300"/>
        <v>0</v>
      </c>
      <c r="O71" s="144">
        <f>+O68</f>
        <v>1751747</v>
      </c>
      <c r="P71" s="144">
        <f>+P68</f>
        <v>854101</v>
      </c>
      <c r="Q71" s="144">
        <f>+Q68</f>
        <v>0</v>
      </c>
      <c r="R71" s="144">
        <f>SUM(M71:Q71)</f>
        <v>4605848</v>
      </c>
      <c r="S71" s="209">
        <f t="shared" si="274"/>
        <v>2008559</v>
      </c>
      <c r="T71" s="144">
        <f>SUM(T66:T70)</f>
        <v>2597289</v>
      </c>
      <c r="U71" s="188">
        <f>SUM(U66:U70)</f>
        <v>0</v>
      </c>
      <c r="V71" s="187">
        <f t="shared" ref="V71:AC71" si="302">SUM(V66:V70)</f>
        <v>0</v>
      </c>
      <c r="W71" s="144">
        <f t="shared" si="302"/>
        <v>0</v>
      </c>
      <c r="X71" s="144">
        <f t="shared" si="302"/>
        <v>0</v>
      </c>
      <c r="Y71" s="144">
        <f t="shared" si="302"/>
        <v>0</v>
      </c>
      <c r="Z71" s="144">
        <f t="shared" ref="Z71" si="303">SUM(Z66:Z70)</f>
        <v>0</v>
      </c>
      <c r="AA71" s="144">
        <f>+W71+V71+X71+Y71+Z71</f>
        <v>0</v>
      </c>
      <c r="AB71" s="144">
        <f t="shared" si="56"/>
        <v>0</v>
      </c>
      <c r="AC71" s="144">
        <f t="shared" si="302"/>
        <v>0</v>
      </c>
      <c r="AD71" s="188">
        <f>SUM(AD66:AD70)</f>
        <v>0</v>
      </c>
      <c r="AE71" s="187">
        <f t="shared" ref="AE71:AL71" si="304">SUM(AE66:AE70)</f>
        <v>0</v>
      </c>
      <c r="AF71" s="144">
        <f t="shared" si="304"/>
        <v>0</v>
      </c>
      <c r="AG71" s="144">
        <f t="shared" si="304"/>
        <v>0</v>
      </c>
      <c r="AH71" s="144">
        <f t="shared" si="304"/>
        <v>0</v>
      </c>
      <c r="AI71" s="144">
        <f t="shared" ref="AI71" si="305">SUM(AI66:AI70)</f>
        <v>0</v>
      </c>
      <c r="AJ71" s="144">
        <f>+AF71+AG71+AE71+AH71+AI71</f>
        <v>0</v>
      </c>
      <c r="AK71" s="144">
        <f>SUM(AK66:AK70)</f>
        <v>0</v>
      </c>
      <c r="AL71" s="144">
        <f t="shared" si="304"/>
        <v>0</v>
      </c>
      <c r="AM71" s="188">
        <f>SUM(AM66:AM70)</f>
        <v>0</v>
      </c>
      <c r="AN71" s="143"/>
      <c r="AO71" s="144"/>
      <c r="AP71" s="144"/>
      <c r="AQ71" s="144"/>
      <c r="AR71" s="144"/>
      <c r="AS71" s="144"/>
      <c r="AT71" s="189"/>
      <c r="AU71" s="187">
        <f t="shared" ref="AU71:BB71" si="306">SUM(AU66:AU70)</f>
        <v>0</v>
      </c>
      <c r="AV71" s="144">
        <f t="shared" si="306"/>
        <v>0</v>
      </c>
      <c r="AW71" s="144">
        <f t="shared" si="306"/>
        <v>0</v>
      </c>
      <c r="AX71" s="144">
        <f t="shared" si="306"/>
        <v>0</v>
      </c>
      <c r="AY71" s="144">
        <f t="shared" ref="AY71" si="307">SUM(AY66:AY70)</f>
        <v>0</v>
      </c>
      <c r="AZ71" s="144">
        <f>+AV71+AW71+AU71+AX71+AY71</f>
        <v>0</v>
      </c>
      <c r="BA71" s="144">
        <f>SUM(BA66:BA70)</f>
        <v>0</v>
      </c>
      <c r="BB71" s="144">
        <f t="shared" si="306"/>
        <v>0</v>
      </c>
      <c r="BC71" s="188">
        <f>SUM(BC66:BC70)</f>
        <v>0</v>
      </c>
      <c r="BD71" s="187">
        <f t="shared" ref="BD71:BT71" si="308">SUM(BD66:BD70)</f>
        <v>0</v>
      </c>
      <c r="BE71" s="144">
        <f t="shared" si="308"/>
        <v>0</v>
      </c>
      <c r="BF71" s="144">
        <f t="shared" ref="BF71:BH72" si="309">SUM(BX71,CG71,BO71)</f>
        <v>0</v>
      </c>
      <c r="BG71" s="144">
        <f t="shared" si="309"/>
        <v>0</v>
      </c>
      <c r="BH71" s="144">
        <f t="shared" si="309"/>
        <v>0</v>
      </c>
      <c r="BI71" s="144">
        <f>SUM(BD71:BH71)</f>
        <v>0</v>
      </c>
      <c r="BJ71" s="144">
        <f>SUM(BJ66:BJ70)</f>
        <v>0</v>
      </c>
      <c r="BK71" s="144">
        <f>SUM(BK66:BK70)</f>
        <v>0</v>
      </c>
      <c r="BL71" s="188">
        <f t="shared" si="308"/>
        <v>0</v>
      </c>
      <c r="BM71" s="187">
        <f t="shared" si="308"/>
        <v>0</v>
      </c>
      <c r="BN71" s="144">
        <f t="shared" si="308"/>
        <v>0</v>
      </c>
      <c r="BO71" s="144">
        <f t="shared" si="308"/>
        <v>0</v>
      </c>
      <c r="BP71" s="144">
        <f t="shared" si="308"/>
        <v>0</v>
      </c>
      <c r="BQ71" s="144">
        <f t="shared" ref="BQ71" si="310">SUM(BQ66:BQ70)</f>
        <v>0</v>
      </c>
      <c r="BR71" s="144">
        <f>+BN71+BO71+BM71+BP71+BQ71</f>
        <v>0</v>
      </c>
      <c r="BS71" s="144">
        <f>SUM(BS66:BS70)</f>
        <v>0</v>
      </c>
      <c r="BT71" s="144">
        <f t="shared" si="308"/>
        <v>0</v>
      </c>
      <c r="BU71" s="188">
        <f>SUM(BU66:BU70)</f>
        <v>0</v>
      </c>
      <c r="BV71" s="187">
        <f t="shared" ref="BV71:CC71" si="311">SUM(BV66:BV70)</f>
        <v>0</v>
      </c>
      <c r="BW71" s="144">
        <f t="shared" si="311"/>
        <v>0</v>
      </c>
      <c r="BX71" s="144">
        <f t="shared" si="311"/>
        <v>0</v>
      </c>
      <c r="BY71" s="144">
        <f t="shared" si="311"/>
        <v>0</v>
      </c>
      <c r="BZ71" s="144">
        <f t="shared" ref="BZ71" si="312">SUM(BZ66:BZ70)</f>
        <v>0</v>
      </c>
      <c r="CA71" s="144">
        <f>+BW71+BX71+BV71+BY71+BZ71</f>
        <v>0</v>
      </c>
      <c r="CB71" s="144">
        <f>SUM(CB66:CB70)</f>
        <v>0</v>
      </c>
      <c r="CC71" s="144">
        <f t="shared" si="311"/>
        <v>0</v>
      </c>
      <c r="CD71" s="188">
        <f>SUM(CD66:CD70)</f>
        <v>0</v>
      </c>
      <c r="CE71" s="187">
        <f t="shared" ref="CE71:CL71" si="313">SUM(CE66:CE70)</f>
        <v>0</v>
      </c>
      <c r="CF71" s="144">
        <f t="shared" si="313"/>
        <v>0</v>
      </c>
      <c r="CG71" s="144">
        <f t="shared" si="313"/>
        <v>0</v>
      </c>
      <c r="CH71" s="144">
        <f t="shared" si="313"/>
        <v>0</v>
      </c>
      <c r="CI71" s="144">
        <f t="shared" ref="CI71" si="314">SUM(CI66:CI70)</f>
        <v>0</v>
      </c>
      <c r="CJ71" s="144">
        <f>SUM(CE71:CG71)+CH71+CI71</f>
        <v>0</v>
      </c>
      <c r="CK71" s="144">
        <f>SUM(CK66:CK70)</f>
        <v>0</v>
      </c>
      <c r="CL71" s="144">
        <f t="shared" si="313"/>
        <v>0</v>
      </c>
      <c r="CM71" s="188">
        <f t="shared" ref="CM71:CR71" si="315">SUM(CM66:CM70)</f>
        <v>0</v>
      </c>
      <c r="CN71" s="187">
        <f t="shared" si="315"/>
        <v>0</v>
      </c>
      <c r="CO71" s="144">
        <f t="shared" si="315"/>
        <v>0</v>
      </c>
      <c r="CP71" s="144">
        <f t="shared" si="315"/>
        <v>0</v>
      </c>
      <c r="CQ71" s="144">
        <f t="shared" si="315"/>
        <v>0</v>
      </c>
      <c r="CR71" s="144">
        <f t="shared" si="315"/>
        <v>0</v>
      </c>
      <c r="CS71" s="144">
        <f>+CO71+CP71+CN71+CQ71+CR71</f>
        <v>0</v>
      </c>
      <c r="CT71" s="144">
        <f>SUM(CT66:CT70)</f>
        <v>0</v>
      </c>
      <c r="CU71" s="144">
        <f>SUM(CU66:CU70)</f>
        <v>0</v>
      </c>
      <c r="CV71" s="188"/>
      <c r="CW71" s="255"/>
      <c r="CX71" s="255"/>
      <c r="CY71" s="255"/>
      <c r="CZ71" s="255"/>
      <c r="DA71" s="255"/>
      <c r="DB71" s="256"/>
      <c r="DC71" s="256"/>
      <c r="DD71" s="256"/>
      <c r="DE71" s="256"/>
      <c r="DF71" s="256"/>
      <c r="DG71" s="256"/>
      <c r="DH71" s="256"/>
      <c r="DI71" s="256"/>
      <c r="DJ71" s="256"/>
      <c r="DK71" s="256"/>
      <c r="DL71" s="256"/>
      <c r="DM71" s="256"/>
      <c r="DN71" s="256"/>
      <c r="DO71" s="256"/>
      <c r="DP71" s="256"/>
      <c r="DQ71" s="256"/>
      <c r="DR71" s="256"/>
      <c r="DS71" s="256"/>
      <c r="DT71" s="256"/>
      <c r="DU71" s="256"/>
      <c r="DV71" s="256"/>
      <c r="DW71" s="256"/>
      <c r="DX71" s="256"/>
      <c r="DY71" s="256"/>
      <c r="DZ71" s="256"/>
      <c r="EA71" s="256"/>
      <c r="EB71" s="256"/>
      <c r="EC71" s="256"/>
      <c r="ED71" s="256"/>
      <c r="EE71" s="256"/>
      <c r="EF71" s="256"/>
      <c r="EG71" s="256"/>
      <c r="EH71" s="256"/>
      <c r="EI71" s="256"/>
      <c r="EJ71" s="256"/>
      <c r="EK71" s="256"/>
      <c r="EL71" s="256"/>
      <c r="EM71" s="256"/>
      <c r="EN71" s="256"/>
      <c r="EO71" s="256"/>
      <c r="EP71" s="257"/>
    </row>
    <row r="72" spans="1:146" s="96" customFormat="1" ht="37.5" customHeight="1" thickBot="1" x14ac:dyDescent="0.25">
      <c r="A72" s="127" t="s">
        <v>6</v>
      </c>
      <c r="B72" s="128"/>
      <c r="C72" s="129"/>
      <c r="D72" s="211">
        <f>+D71+D64</f>
        <v>54952455</v>
      </c>
      <c r="E72" s="212">
        <f t="shared" ref="E72:L72" si="316">+E71+E64</f>
        <v>0</v>
      </c>
      <c r="F72" s="212">
        <f t="shared" si="316"/>
        <v>8629316</v>
      </c>
      <c r="G72" s="212">
        <f t="shared" si="316"/>
        <v>-1203240</v>
      </c>
      <c r="H72" s="212">
        <f t="shared" ref="H72" si="317">+H71+H64</f>
        <v>0</v>
      </c>
      <c r="I72" s="213">
        <f>+I71+I64</f>
        <v>62378531</v>
      </c>
      <c r="J72" s="212">
        <f t="shared" si="316"/>
        <v>37878073</v>
      </c>
      <c r="K72" s="212">
        <f t="shared" si="316"/>
        <v>24498189</v>
      </c>
      <c r="L72" s="214">
        <f t="shared" si="316"/>
        <v>2269</v>
      </c>
      <c r="M72" s="212">
        <f>+M71+M64+M70</f>
        <v>48509187</v>
      </c>
      <c r="N72" s="212">
        <f>+N71+N64+N70</f>
        <v>0</v>
      </c>
      <c r="O72" s="212">
        <f t="shared" ref="O72:R72" si="318">+O71+O64+O70</f>
        <v>8535426</v>
      </c>
      <c r="P72" s="212">
        <f t="shared" si="318"/>
        <v>-924857</v>
      </c>
      <c r="Q72" s="212">
        <f t="shared" ref="Q72" si="319">+Q71+Q64+Q70</f>
        <v>0</v>
      </c>
      <c r="R72" s="212">
        <f t="shared" si="318"/>
        <v>56119756</v>
      </c>
      <c r="S72" s="212">
        <f t="shared" si="274"/>
        <v>40209752</v>
      </c>
      <c r="T72" s="212">
        <f t="shared" ref="T72:Z72" si="320">T64+T71</f>
        <v>15909820</v>
      </c>
      <c r="U72" s="214">
        <f t="shared" si="320"/>
        <v>184</v>
      </c>
      <c r="V72" s="211">
        <f t="shared" si="320"/>
        <v>6731311</v>
      </c>
      <c r="W72" s="212">
        <f t="shared" si="320"/>
        <v>0</v>
      </c>
      <c r="X72" s="212">
        <f t="shared" si="320"/>
        <v>887320</v>
      </c>
      <c r="Y72" s="212">
        <f t="shared" si="320"/>
        <v>-871496</v>
      </c>
      <c r="Z72" s="212">
        <f t="shared" si="320"/>
        <v>0</v>
      </c>
      <c r="AA72" s="212">
        <f>+W72+V72+X72+Y72+Z72</f>
        <v>6747135</v>
      </c>
      <c r="AB72" s="212">
        <f t="shared" si="56"/>
        <v>6007445</v>
      </c>
      <c r="AC72" s="212">
        <f>AC64+AC71</f>
        <v>737605</v>
      </c>
      <c r="AD72" s="214">
        <f>AD64+AD71</f>
        <v>2085</v>
      </c>
      <c r="AE72" s="211">
        <f>AE64+AE71</f>
        <v>6918989</v>
      </c>
      <c r="AF72" s="212">
        <f>AF64+AF71</f>
        <v>0</v>
      </c>
      <c r="AG72" s="212">
        <f t="shared" ref="AG72:BC72" si="321">AG64+AG71</f>
        <v>211688</v>
      </c>
      <c r="AH72" s="212">
        <f t="shared" si="321"/>
        <v>-111919</v>
      </c>
      <c r="AI72" s="212">
        <f t="shared" ref="AI72" si="322">AI64+AI71</f>
        <v>0</v>
      </c>
      <c r="AJ72" s="212">
        <f>+AF72+AG72+AE72+AH72+AI72</f>
        <v>7018758</v>
      </c>
      <c r="AK72" s="212">
        <f t="shared" si="321"/>
        <v>1369353</v>
      </c>
      <c r="AL72" s="212">
        <f t="shared" si="321"/>
        <v>5649405</v>
      </c>
      <c r="AM72" s="214">
        <f t="shared" si="321"/>
        <v>0</v>
      </c>
      <c r="AN72" s="145"/>
      <c r="AO72" s="146"/>
      <c r="AP72" s="146"/>
      <c r="AQ72" s="146"/>
      <c r="AR72" s="146"/>
      <c r="AS72" s="146"/>
      <c r="AT72" s="195"/>
      <c r="AU72" s="211">
        <f t="shared" si="321"/>
        <v>604301</v>
      </c>
      <c r="AV72" s="212">
        <f t="shared" si="321"/>
        <v>0</v>
      </c>
      <c r="AW72" s="212">
        <f t="shared" si="321"/>
        <v>42811</v>
      </c>
      <c r="AX72" s="212">
        <f t="shared" si="321"/>
        <v>262</v>
      </c>
      <c r="AY72" s="212">
        <f t="shared" ref="AY72" si="323">AY64+AY71</f>
        <v>0</v>
      </c>
      <c r="AZ72" s="212">
        <f>+AV72+AW72+AU72+AX72+AY72</f>
        <v>647374</v>
      </c>
      <c r="BA72" s="212">
        <f t="shared" si="321"/>
        <v>578069</v>
      </c>
      <c r="BB72" s="212">
        <f t="shared" si="321"/>
        <v>69305</v>
      </c>
      <c r="BC72" s="214">
        <f t="shared" si="321"/>
        <v>0</v>
      </c>
      <c r="BD72" s="211">
        <f t="shared" ref="BD72:BN72" si="324">BD64+BD71</f>
        <v>5364639</v>
      </c>
      <c r="BE72" s="212">
        <f t="shared" si="324"/>
        <v>0</v>
      </c>
      <c r="BF72" s="212">
        <f t="shared" si="309"/>
        <v>441532</v>
      </c>
      <c r="BG72" s="212">
        <f t="shared" si="309"/>
        <v>-299488</v>
      </c>
      <c r="BH72" s="212">
        <f t="shared" si="309"/>
        <v>0</v>
      </c>
      <c r="BI72" s="212">
        <f>SUM(BD72:BH72)</f>
        <v>5506683</v>
      </c>
      <c r="BJ72" s="212">
        <f>BJ64+BJ71</f>
        <v>4345493</v>
      </c>
      <c r="BK72" s="212">
        <f>BK64+BK71</f>
        <v>1161190</v>
      </c>
      <c r="BL72" s="214">
        <f t="shared" si="324"/>
        <v>0</v>
      </c>
      <c r="BM72" s="211">
        <f t="shared" si="324"/>
        <v>3425368</v>
      </c>
      <c r="BN72" s="212">
        <f t="shared" si="324"/>
        <v>0</v>
      </c>
      <c r="BO72" s="212">
        <f t="shared" ref="BO72:CM72" si="325">BO64+BO71</f>
        <v>182262</v>
      </c>
      <c r="BP72" s="212">
        <f t="shared" si="325"/>
        <v>-217930</v>
      </c>
      <c r="BQ72" s="212">
        <f t="shared" ref="BQ72" si="326">BQ64+BQ71</f>
        <v>0</v>
      </c>
      <c r="BR72" s="212">
        <f>+BN72+BO72+BM72+BP72+BQ72</f>
        <v>3389700</v>
      </c>
      <c r="BS72" s="212">
        <f t="shared" si="325"/>
        <v>2786709</v>
      </c>
      <c r="BT72" s="212">
        <f t="shared" si="325"/>
        <v>602991</v>
      </c>
      <c r="BU72" s="214">
        <f t="shared" si="325"/>
        <v>0</v>
      </c>
      <c r="BV72" s="211">
        <f t="shared" si="325"/>
        <v>658636</v>
      </c>
      <c r="BW72" s="212">
        <f t="shared" si="325"/>
        <v>0</v>
      </c>
      <c r="BX72" s="212">
        <f t="shared" si="325"/>
        <v>145429</v>
      </c>
      <c r="BY72" s="212">
        <f t="shared" si="325"/>
        <v>17099</v>
      </c>
      <c r="BZ72" s="212">
        <f t="shared" ref="BZ72" si="327">BZ64+BZ71</f>
        <v>0</v>
      </c>
      <c r="CA72" s="212">
        <f>+BW72+BX72+BV72+BY72+BZ72</f>
        <v>821164</v>
      </c>
      <c r="CB72" s="212">
        <f t="shared" si="325"/>
        <v>609862</v>
      </c>
      <c r="CC72" s="212">
        <f t="shared" si="325"/>
        <v>211302</v>
      </c>
      <c r="CD72" s="214">
        <f t="shared" si="325"/>
        <v>0</v>
      </c>
      <c r="CE72" s="211">
        <f t="shared" si="325"/>
        <v>1280635</v>
      </c>
      <c r="CF72" s="212">
        <f t="shared" si="325"/>
        <v>0</v>
      </c>
      <c r="CG72" s="212">
        <f t="shared" si="325"/>
        <v>113841</v>
      </c>
      <c r="CH72" s="212">
        <f t="shared" si="325"/>
        <v>-98657</v>
      </c>
      <c r="CI72" s="212">
        <f t="shared" ref="CI72" si="328">CI64+CI71</f>
        <v>0</v>
      </c>
      <c r="CJ72" s="212">
        <f>SUM(CE72:CG72)+CH72+CI72</f>
        <v>1295819</v>
      </c>
      <c r="CK72" s="212">
        <f t="shared" si="325"/>
        <v>948922</v>
      </c>
      <c r="CL72" s="212">
        <f t="shared" si="325"/>
        <v>346897</v>
      </c>
      <c r="CM72" s="214">
        <f t="shared" si="325"/>
        <v>0</v>
      </c>
      <c r="CN72" s="211">
        <f t="shared" ref="CN72:CQ72" si="329">CN64+CN71</f>
        <v>5643878</v>
      </c>
      <c r="CO72" s="212">
        <f t="shared" si="329"/>
        <v>0</v>
      </c>
      <c r="CP72" s="212">
        <f t="shared" si="329"/>
        <v>345394</v>
      </c>
      <c r="CQ72" s="212">
        <f t="shared" si="329"/>
        <v>-130812</v>
      </c>
      <c r="CR72" s="212">
        <f t="shared" ref="CR72" si="330">CR64+CR71</f>
        <v>0</v>
      </c>
      <c r="CS72" s="212">
        <f>+CO72+CP72+CN72+CQ72+CR72</f>
        <v>5858460</v>
      </c>
      <c r="CT72" s="212">
        <f>CT64+CT71</f>
        <v>4290307</v>
      </c>
      <c r="CU72" s="212">
        <f>CU64+CU71</f>
        <v>1568153</v>
      </c>
      <c r="CV72" s="214">
        <f>CV64+CV71</f>
        <v>0</v>
      </c>
      <c r="CW72" s="3"/>
      <c r="CX72" s="3"/>
      <c r="CY72" s="3"/>
      <c r="CZ72" s="3"/>
      <c r="DA72" s="3"/>
      <c r="DB72" s="11"/>
      <c r="DC72" s="11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DZ72" s="11"/>
      <c r="EA72" s="11"/>
      <c r="EB72" s="11"/>
      <c r="EC72" s="11"/>
      <c r="ED72" s="11"/>
      <c r="EE72" s="11"/>
      <c r="EF72" s="11"/>
      <c r="EG72" s="11"/>
      <c r="EH72" s="11"/>
      <c r="EI72" s="11"/>
      <c r="EJ72" s="11"/>
      <c r="EK72" s="11"/>
      <c r="EL72" s="11"/>
      <c r="EM72" s="11"/>
      <c r="EN72" s="11"/>
      <c r="EO72" s="11"/>
      <c r="EP72" s="119"/>
    </row>
    <row r="73" spans="1:146" x14ac:dyDescent="0.2"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  <c r="BO73" s="33"/>
      <c r="BP73" s="33"/>
      <c r="BQ73" s="33"/>
      <c r="BR73" s="33"/>
      <c r="BS73" s="33"/>
      <c r="BT73" s="33"/>
      <c r="BU73" s="33"/>
      <c r="BV73" s="33"/>
      <c r="BW73" s="33"/>
      <c r="BX73" s="33"/>
      <c r="BY73" s="33"/>
      <c r="BZ73" s="33"/>
      <c r="CA73" s="33"/>
      <c r="CB73" s="33"/>
      <c r="CC73" s="33"/>
      <c r="CD73" s="33"/>
      <c r="CE73" s="33"/>
      <c r="CF73" s="33"/>
      <c r="CG73" s="33"/>
      <c r="CH73" s="33"/>
      <c r="CI73" s="33"/>
      <c r="CJ73" s="33"/>
      <c r="CK73" s="33"/>
      <c r="CL73" s="33"/>
      <c r="CM73" s="33"/>
      <c r="CN73" s="33"/>
      <c r="CO73" s="33"/>
      <c r="CP73" s="33"/>
      <c r="CQ73" s="33"/>
      <c r="CR73" s="33"/>
      <c r="CS73" s="33"/>
      <c r="CT73" s="33"/>
      <c r="CU73" s="33"/>
      <c r="CV73" s="33"/>
      <c r="CW73" s="33"/>
      <c r="CX73" s="33"/>
      <c r="CY73" s="33"/>
      <c r="CZ73" s="33"/>
      <c r="DA73" s="33"/>
    </row>
    <row r="74" spans="1:146" s="43" customFormat="1" ht="12.75" x14ac:dyDescent="0.2">
      <c r="A74" s="42"/>
      <c r="C74" s="44" t="s">
        <v>54</v>
      </c>
      <c r="D74" s="149">
        <f t="shared" ref="D74:I74" si="331">SUM(D75:D76)</f>
        <v>18819850</v>
      </c>
      <c r="E74" s="149">
        <f t="shared" si="331"/>
        <v>0</v>
      </c>
      <c r="F74" s="149">
        <f t="shared" si="331"/>
        <v>1834855</v>
      </c>
      <c r="G74" s="149">
        <f t="shared" si="331"/>
        <v>-703391</v>
      </c>
      <c r="H74" s="149">
        <f t="shared" ref="H74" si="332">SUM(H75:H76)</f>
        <v>0</v>
      </c>
      <c r="I74" s="149">
        <f t="shared" si="331"/>
        <v>19519635</v>
      </c>
      <c r="J74" s="150"/>
      <c r="K74" s="150"/>
      <c r="L74" s="150"/>
      <c r="M74" s="150"/>
      <c r="N74" s="150"/>
      <c r="O74" s="150"/>
      <c r="P74" s="150"/>
      <c r="Q74" s="150"/>
      <c r="R74" s="150"/>
      <c r="S74" s="150"/>
      <c r="T74" s="150"/>
      <c r="U74" s="150"/>
      <c r="V74" s="151">
        <f>SUM(V75:V76)</f>
        <v>5756651</v>
      </c>
      <c r="W74" s="151">
        <f>SUM(W75:W76)</f>
        <v>0</v>
      </c>
      <c r="X74" s="151">
        <f>SUM(X75:X76)</f>
        <v>812720</v>
      </c>
      <c r="Y74" s="151">
        <f t="shared" ref="Y74:Z74" si="333">SUM(Y75:Y76)</f>
        <v>-606347</v>
      </c>
      <c r="Z74" s="151">
        <f t="shared" si="333"/>
        <v>0</v>
      </c>
      <c r="AA74" s="151">
        <f>SUM(AA75:AA76)</f>
        <v>5963024</v>
      </c>
      <c r="AB74" s="150"/>
      <c r="AC74" s="150"/>
      <c r="AD74" s="150"/>
      <c r="AE74" s="151">
        <f t="shared" ref="AE74:AJ74" si="334">SUM(AE75:AE76)</f>
        <v>2117414</v>
      </c>
      <c r="AF74" s="151">
        <f t="shared" si="334"/>
        <v>0</v>
      </c>
      <c r="AG74" s="151">
        <f t="shared" si="334"/>
        <v>200220</v>
      </c>
      <c r="AH74" s="151">
        <f t="shared" si="334"/>
        <v>-97300</v>
      </c>
      <c r="AI74" s="151">
        <f t="shared" si="334"/>
        <v>0</v>
      </c>
      <c r="AJ74" s="151">
        <f t="shared" si="334"/>
        <v>2220334</v>
      </c>
      <c r="AK74" s="150"/>
      <c r="AL74" s="150"/>
      <c r="AM74" s="150"/>
      <c r="AN74" s="151">
        <f>SUM(AN75:AN76)</f>
        <v>0</v>
      </c>
      <c r="AO74" s="151">
        <f>SUM(AO75:AO76)</f>
        <v>0</v>
      </c>
      <c r="AP74" s="151">
        <f>SUM(AP75:AP76)</f>
        <v>0</v>
      </c>
      <c r="AQ74" s="151">
        <f>SUM(AQ75:AQ76)</f>
        <v>0</v>
      </c>
      <c r="AR74" s="150"/>
      <c r="AS74" s="150"/>
      <c r="AT74" s="150"/>
      <c r="AU74" s="151">
        <f>SUM(AU75:AU76)</f>
        <v>579301</v>
      </c>
      <c r="AV74" s="151">
        <f>SUM(AV75:AV76)</f>
        <v>0</v>
      </c>
      <c r="AW74" s="151">
        <f>SUM(AW75:AW76)</f>
        <v>39719</v>
      </c>
      <c r="AX74" s="151">
        <f t="shared" ref="AX74:AY74" si="335">SUM(AX75:AX76)</f>
        <v>256</v>
      </c>
      <c r="AY74" s="151">
        <f t="shared" si="335"/>
        <v>0</v>
      </c>
      <c r="AZ74" s="151">
        <f>SUM(AZ75:AZ76)</f>
        <v>619276</v>
      </c>
      <c r="BA74" s="150"/>
      <c r="BB74" s="150"/>
      <c r="BC74" s="150"/>
      <c r="BD74" s="150"/>
      <c r="BE74" s="150"/>
      <c r="BF74" s="151"/>
      <c r="BG74" s="151"/>
      <c r="BH74" s="151"/>
      <c r="BI74" s="151"/>
      <c r="BJ74" s="150"/>
      <c r="BK74" s="150"/>
      <c r="BL74" s="150"/>
      <c r="BM74" s="151">
        <f>SUM(BM75:BM76)</f>
        <v>3228112</v>
      </c>
      <c r="BN74" s="151">
        <f>SUM(BN75:BN76)</f>
        <v>0</v>
      </c>
      <c r="BO74" s="151">
        <f>SUM(BO75:BO76)</f>
        <v>180626</v>
      </c>
      <c r="BP74" s="151"/>
      <c r="BQ74" s="151"/>
      <c r="BR74" s="151">
        <f>SUM(BR75:BR76)</f>
        <v>3190308</v>
      </c>
      <c r="BS74" s="150"/>
      <c r="BT74" s="150"/>
      <c r="BU74" s="150"/>
      <c r="BV74" s="151">
        <f>SUM(BV75:BV76)</f>
        <v>658636</v>
      </c>
      <c r="BW74" s="151">
        <f>SUM(BW75:BW76)</f>
        <v>0</v>
      </c>
      <c r="BX74" s="151">
        <f>SUM(BX75:BX76)</f>
        <v>143014</v>
      </c>
      <c r="BY74" s="151"/>
      <c r="BZ74" s="151"/>
      <c r="CA74" s="151">
        <f>SUM(CA75:CA76)</f>
        <v>818749</v>
      </c>
      <c r="CB74" s="150"/>
      <c r="CC74" s="150"/>
      <c r="CD74" s="150"/>
      <c r="CE74" s="151">
        <f>SUM(CE75:CE76)</f>
        <v>1114955</v>
      </c>
      <c r="CF74" s="151">
        <f>SUM(CF75:CF76)</f>
        <v>0</v>
      </c>
      <c r="CG74" s="151">
        <f>SUM(CG75:CG76)</f>
        <v>113162</v>
      </c>
      <c r="CH74" s="151"/>
      <c r="CI74" s="151"/>
      <c r="CJ74" s="151">
        <f>SUM(CJ75:CJ76)</f>
        <v>1129074</v>
      </c>
      <c r="CK74" s="150"/>
      <c r="CL74" s="150"/>
      <c r="CM74" s="150"/>
      <c r="CN74" s="151">
        <f>SUM(CN75:CN76)</f>
        <v>5364781</v>
      </c>
      <c r="CO74" s="151">
        <f>SUM(CO75:CO76)</f>
        <v>0</v>
      </c>
      <c r="CP74" s="151">
        <f>SUM(CP75:CP76)</f>
        <v>345394</v>
      </c>
      <c r="CQ74" s="151"/>
      <c r="CR74" s="151"/>
      <c r="CS74" s="151">
        <f>SUM(CS75:CS76)</f>
        <v>5578870</v>
      </c>
      <c r="CT74" s="150"/>
      <c r="CU74" s="150"/>
      <c r="CV74" s="150"/>
      <c r="CW74" s="152"/>
      <c r="CX74" s="152"/>
      <c r="CY74" s="152"/>
      <c r="CZ74" s="152"/>
      <c r="DA74" s="152"/>
      <c r="DB74" s="55"/>
      <c r="DC74" s="55"/>
      <c r="DD74" s="55"/>
      <c r="DE74" s="55"/>
      <c r="DF74" s="55"/>
      <c r="DG74" s="55"/>
      <c r="DH74" s="55"/>
      <c r="DI74" s="55"/>
      <c r="DJ74" s="55"/>
      <c r="DK74" s="55"/>
      <c r="DL74" s="55"/>
      <c r="DM74" s="55"/>
      <c r="DN74" s="55"/>
      <c r="DO74" s="55"/>
      <c r="DP74" s="55"/>
      <c r="DQ74" s="55"/>
      <c r="DR74" s="55"/>
      <c r="DS74" s="55"/>
      <c r="DT74" s="55"/>
      <c r="DU74" s="55"/>
      <c r="DV74" s="55"/>
      <c r="DW74" s="55"/>
      <c r="DX74" s="55"/>
      <c r="DY74" s="55"/>
      <c r="DZ74" s="55"/>
      <c r="EA74" s="55"/>
      <c r="EB74" s="55"/>
      <c r="EC74" s="55"/>
      <c r="ED74" s="55"/>
      <c r="EE74" s="55"/>
      <c r="EF74" s="55"/>
      <c r="EG74" s="55"/>
      <c r="EH74" s="55"/>
      <c r="EI74" s="55"/>
      <c r="EJ74" s="55"/>
      <c r="EK74" s="55"/>
      <c r="EL74" s="55"/>
      <c r="EM74" s="55"/>
      <c r="EN74" s="55"/>
      <c r="EO74" s="55"/>
      <c r="EP74" s="55"/>
    </row>
    <row r="75" spans="1:146" s="55" customFormat="1" ht="12.75" x14ac:dyDescent="0.2">
      <c r="A75" s="54"/>
      <c r="C75" s="56" t="s">
        <v>55</v>
      </c>
      <c r="D75" s="4">
        <f>SUM(V75,AE75,AN75,AU75,BM75,BV75,CE75)+CN75</f>
        <v>0</v>
      </c>
      <c r="E75" s="4">
        <f>SUM(W75,AF75,AO75,AV75,BN75,BW75,CF75)+CO75</f>
        <v>0</v>
      </c>
      <c r="F75" s="4">
        <f>SUM(X75,AG75,AP75,AW75,BO75,BX75,CG75)+CP75</f>
        <v>0</v>
      </c>
      <c r="G75" s="4">
        <f>SUM(Y75,AH75,AQ75,AX75,BP75,BY75,CH75)+CQ75</f>
        <v>0</v>
      </c>
      <c r="H75" s="4">
        <f>SUM(Z75,AI75,AR75,AY75,BQ75,BZ75,CI75)+CR75</f>
        <v>0</v>
      </c>
      <c r="I75" s="4">
        <f>+E75+F75+G75</f>
        <v>0</v>
      </c>
      <c r="J75" s="152"/>
      <c r="K75" s="152"/>
      <c r="L75" s="152"/>
      <c r="M75" s="152"/>
      <c r="N75" s="152"/>
      <c r="O75" s="152"/>
      <c r="P75" s="152"/>
      <c r="Q75" s="152"/>
      <c r="R75" s="152"/>
      <c r="S75" s="152"/>
      <c r="T75" s="152"/>
      <c r="U75" s="152"/>
      <c r="V75" s="152"/>
      <c r="W75" s="152"/>
      <c r="X75" s="152"/>
      <c r="Y75" s="152"/>
      <c r="Z75" s="152"/>
      <c r="AA75" s="4"/>
      <c r="AB75" s="152"/>
      <c r="AC75" s="152"/>
      <c r="AD75" s="152"/>
      <c r="AE75" s="152"/>
      <c r="AF75" s="152"/>
      <c r="AG75" s="152"/>
      <c r="AH75" s="4"/>
      <c r="AI75" s="4"/>
      <c r="AJ75" s="4"/>
      <c r="AK75" s="152"/>
      <c r="AL75" s="152"/>
      <c r="AM75" s="152"/>
      <c r="AN75" s="152"/>
      <c r="AO75" s="152"/>
      <c r="AP75" s="152"/>
      <c r="AQ75" s="4"/>
      <c r="AR75" s="152"/>
      <c r="AS75" s="152"/>
      <c r="AT75" s="152"/>
      <c r="AU75" s="152"/>
      <c r="AV75" s="152"/>
      <c r="AW75" s="152"/>
      <c r="AX75" s="152"/>
      <c r="AY75" s="152"/>
      <c r="AZ75" s="4"/>
      <c r="BA75" s="152"/>
      <c r="BB75" s="152"/>
      <c r="BC75" s="152"/>
      <c r="BD75" s="152"/>
      <c r="BE75" s="152"/>
      <c r="BF75" s="152"/>
      <c r="BG75" s="152"/>
      <c r="BH75" s="152"/>
      <c r="BI75" s="152"/>
      <c r="BJ75" s="152"/>
      <c r="BK75" s="152"/>
      <c r="BL75" s="152"/>
      <c r="BM75" s="152"/>
      <c r="BN75" s="152"/>
      <c r="BO75" s="152"/>
      <c r="BP75" s="152"/>
      <c r="BQ75" s="152"/>
      <c r="BR75" s="4"/>
      <c r="BS75" s="152"/>
      <c r="BT75" s="152"/>
      <c r="BU75" s="152"/>
      <c r="BV75" s="152"/>
      <c r="BW75" s="152"/>
      <c r="BX75" s="152"/>
      <c r="BY75" s="152"/>
      <c r="BZ75" s="152"/>
      <c r="CA75" s="4"/>
      <c r="CB75" s="152"/>
      <c r="CC75" s="152"/>
      <c r="CD75" s="152"/>
      <c r="CE75" s="152"/>
      <c r="CF75" s="152"/>
      <c r="CG75" s="152"/>
      <c r="CH75" s="152"/>
      <c r="CI75" s="152"/>
      <c r="CJ75" s="4"/>
      <c r="CK75" s="152"/>
      <c r="CL75" s="152"/>
      <c r="CM75" s="152"/>
      <c r="CN75" s="152"/>
      <c r="CO75" s="152"/>
      <c r="CP75" s="152"/>
      <c r="CQ75" s="152"/>
      <c r="CR75" s="152"/>
      <c r="CS75" s="4"/>
      <c r="CT75" s="152"/>
      <c r="CU75" s="152"/>
      <c r="CV75" s="152"/>
      <c r="CW75" s="152"/>
      <c r="CX75" s="152"/>
      <c r="CY75" s="152"/>
      <c r="CZ75" s="152"/>
      <c r="DA75" s="152"/>
    </row>
    <row r="76" spans="1:146" s="43" customFormat="1" ht="12.75" x14ac:dyDescent="0.2">
      <c r="A76" s="42"/>
      <c r="C76" s="45" t="s">
        <v>56</v>
      </c>
      <c r="D76" s="4">
        <f>SUM(V76,AE76,AN76,AU76,BM76,BV76,CE76)+CN76</f>
        <v>18819850</v>
      </c>
      <c r="E76" s="4">
        <f>SUM(W76,AF76,AO76,AV76,BN76,BW76,CF76)+CO76</f>
        <v>0</v>
      </c>
      <c r="F76" s="4">
        <f t="shared" ref="F76" si="336">SUM(X76,AG76,AP76,AW76,BO76,BX76,CG76)+CP76</f>
        <v>1834855</v>
      </c>
      <c r="G76" s="4">
        <f t="shared" ref="G76:H76" si="337">SUM(Y76,AH76,AQ76,AX76,BP76,BY76,CH76)+CQ76</f>
        <v>-703391</v>
      </c>
      <c r="H76" s="4">
        <f t="shared" si="337"/>
        <v>0</v>
      </c>
      <c r="I76" s="4">
        <f>SUM(AA76,AJ76,AR76,AZ76,BR76,CA76,CJ76)+CS76</f>
        <v>19519635</v>
      </c>
      <c r="J76" s="150"/>
      <c r="K76" s="150"/>
      <c r="L76" s="150"/>
      <c r="M76" s="150"/>
      <c r="N76" s="150"/>
      <c r="O76" s="150"/>
      <c r="P76" s="150"/>
      <c r="Q76" s="150"/>
      <c r="R76" s="150"/>
      <c r="S76" s="150"/>
      <c r="T76" s="150"/>
      <c r="U76" s="150"/>
      <c r="V76" s="150">
        <f>V39-V75</f>
        <v>5756651</v>
      </c>
      <c r="W76" s="150">
        <f>W39-W75</f>
        <v>0</v>
      </c>
      <c r="X76" s="150">
        <f>X39-X75</f>
        <v>812720</v>
      </c>
      <c r="Y76" s="150">
        <f t="shared" ref="Y76:Z76" si="338">Y39-Y75</f>
        <v>-606347</v>
      </c>
      <c r="Z76" s="150">
        <f t="shared" si="338"/>
        <v>0</v>
      </c>
      <c r="AA76" s="150">
        <f>AA39-AA75</f>
        <v>5963024</v>
      </c>
      <c r="AB76" s="150"/>
      <c r="AC76" s="150"/>
      <c r="AD76" s="150"/>
      <c r="AE76" s="150">
        <f t="shared" ref="AE76:AJ76" si="339">AE39-AE75</f>
        <v>2117414</v>
      </c>
      <c r="AF76" s="150">
        <f t="shared" si="339"/>
        <v>0</v>
      </c>
      <c r="AG76" s="150">
        <f t="shared" si="339"/>
        <v>200220</v>
      </c>
      <c r="AH76" s="150">
        <f t="shared" si="339"/>
        <v>-97300</v>
      </c>
      <c r="AI76" s="150">
        <f t="shared" si="339"/>
        <v>0</v>
      </c>
      <c r="AJ76" s="150">
        <f t="shared" si="339"/>
        <v>2220334</v>
      </c>
      <c r="AK76" s="150"/>
      <c r="AL76" s="150"/>
      <c r="AM76" s="150"/>
      <c r="AN76" s="150"/>
      <c r="AO76" s="150"/>
      <c r="AP76" s="150"/>
      <c r="AQ76" s="150"/>
      <c r="AR76" s="150"/>
      <c r="AS76" s="150"/>
      <c r="AT76" s="150"/>
      <c r="AU76" s="150">
        <f>AU39-AU75</f>
        <v>579301</v>
      </c>
      <c r="AV76" s="150">
        <f>AV39-AV75</f>
        <v>0</v>
      </c>
      <c r="AW76" s="150">
        <f>AW39-AW75</f>
        <v>39719</v>
      </c>
      <c r="AX76" s="150">
        <f t="shared" ref="AX76:AY76" si="340">AX39-AX75</f>
        <v>256</v>
      </c>
      <c r="AY76" s="150">
        <f t="shared" si="340"/>
        <v>0</v>
      </c>
      <c r="AZ76" s="150">
        <f>AZ39-AZ75</f>
        <v>619276</v>
      </c>
      <c r="BA76" s="150"/>
      <c r="BB76" s="150"/>
      <c r="BC76" s="150"/>
      <c r="BD76" s="150"/>
      <c r="BE76" s="150"/>
      <c r="BF76" s="150"/>
      <c r="BG76" s="150"/>
      <c r="BH76" s="150"/>
      <c r="BI76" s="150"/>
      <c r="BJ76" s="150"/>
      <c r="BK76" s="150"/>
      <c r="BL76" s="150"/>
      <c r="BM76" s="150">
        <f>BM39-BM75</f>
        <v>3228112</v>
      </c>
      <c r="BN76" s="150">
        <f>BN39-BN75</f>
        <v>0</v>
      </c>
      <c r="BO76" s="150">
        <f>BO39-BO75</f>
        <v>180626</v>
      </c>
      <c r="BP76" s="150"/>
      <c r="BQ76" s="150"/>
      <c r="BR76" s="150">
        <f>BR39-BR75</f>
        <v>3190308</v>
      </c>
      <c r="BS76" s="150"/>
      <c r="BT76" s="150"/>
      <c r="BU76" s="150"/>
      <c r="BV76" s="150">
        <f>BV39-BV75</f>
        <v>658636</v>
      </c>
      <c r="BW76" s="150">
        <f>BW39-BW75</f>
        <v>0</v>
      </c>
      <c r="BX76" s="150">
        <f>BX39-BX75</f>
        <v>143014</v>
      </c>
      <c r="BY76" s="150"/>
      <c r="BZ76" s="150"/>
      <c r="CA76" s="150">
        <f>CA39-CA75</f>
        <v>818749</v>
      </c>
      <c r="CB76" s="150"/>
      <c r="CC76" s="150"/>
      <c r="CD76" s="150"/>
      <c r="CE76" s="150">
        <f>CE39-CE75</f>
        <v>1114955</v>
      </c>
      <c r="CF76" s="150">
        <f>CF39-CF75</f>
        <v>0</v>
      </c>
      <c r="CG76" s="150">
        <f>CG39-CG75</f>
        <v>113162</v>
      </c>
      <c r="CH76" s="150"/>
      <c r="CI76" s="150"/>
      <c r="CJ76" s="150">
        <f>CJ39-CJ75</f>
        <v>1129074</v>
      </c>
      <c r="CK76" s="150"/>
      <c r="CL76" s="150"/>
      <c r="CM76" s="150"/>
      <c r="CN76" s="150">
        <f>CN39-CN75</f>
        <v>5364781</v>
      </c>
      <c r="CO76" s="150">
        <f>CO39-CO75</f>
        <v>0</v>
      </c>
      <c r="CP76" s="150">
        <f>CP39-CP75</f>
        <v>345394</v>
      </c>
      <c r="CQ76" s="150"/>
      <c r="CR76" s="150"/>
      <c r="CS76" s="150">
        <f>CS39-CS75</f>
        <v>5578870</v>
      </c>
      <c r="CT76" s="150"/>
      <c r="CU76" s="150"/>
      <c r="CV76" s="150"/>
      <c r="CW76" s="152"/>
      <c r="CX76" s="152"/>
      <c r="CY76" s="152"/>
      <c r="CZ76" s="152"/>
      <c r="DA76" s="152"/>
      <c r="DB76" s="55"/>
      <c r="DC76" s="55"/>
      <c r="DD76" s="55"/>
      <c r="DE76" s="55"/>
      <c r="DF76" s="55"/>
      <c r="DG76" s="55"/>
      <c r="DH76" s="55"/>
      <c r="DI76" s="55"/>
      <c r="DJ76" s="55"/>
      <c r="DK76" s="55"/>
      <c r="DL76" s="55"/>
      <c r="DM76" s="55"/>
      <c r="DN76" s="55"/>
      <c r="DO76" s="55"/>
      <c r="DP76" s="55"/>
      <c r="DQ76" s="55"/>
      <c r="DR76" s="55"/>
      <c r="DS76" s="55"/>
      <c r="DT76" s="55"/>
      <c r="DU76" s="55"/>
      <c r="DV76" s="55"/>
      <c r="DW76" s="55"/>
      <c r="DX76" s="55"/>
      <c r="DY76" s="55"/>
      <c r="DZ76" s="55"/>
      <c r="EA76" s="55"/>
      <c r="EB76" s="55"/>
      <c r="EC76" s="55"/>
      <c r="ED76" s="55"/>
      <c r="EE76" s="55"/>
      <c r="EF76" s="55"/>
      <c r="EG76" s="55"/>
      <c r="EH76" s="55"/>
      <c r="EI76" s="55"/>
      <c r="EJ76" s="55"/>
      <c r="EK76" s="55"/>
      <c r="EL76" s="55"/>
      <c r="EM76" s="55"/>
      <c r="EN76" s="55"/>
      <c r="EO76" s="55"/>
      <c r="EP76" s="55"/>
    </row>
    <row r="77" spans="1:146" x14ac:dyDescent="0.2"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  <c r="BO77" s="33"/>
      <c r="BP77" s="33"/>
      <c r="BQ77" s="33"/>
      <c r="BR77" s="33"/>
      <c r="BS77" s="33"/>
      <c r="BT77" s="33"/>
      <c r="BU77" s="33"/>
      <c r="BV77" s="33"/>
      <c r="BW77" s="33"/>
      <c r="BX77" s="33"/>
      <c r="BY77" s="33"/>
      <c r="BZ77" s="33"/>
      <c r="CA77" s="33"/>
      <c r="CB77" s="33"/>
      <c r="CC77" s="33"/>
      <c r="CD77" s="33"/>
      <c r="CE77" s="33"/>
      <c r="CF77" s="33"/>
      <c r="CG77" s="33"/>
      <c r="CH77" s="33"/>
      <c r="CI77" s="33"/>
      <c r="CJ77" s="33"/>
      <c r="CK77" s="33"/>
      <c r="CL77" s="33"/>
      <c r="CM77" s="33"/>
      <c r="CN77" s="33"/>
      <c r="CO77" s="33"/>
      <c r="CP77" s="33"/>
      <c r="CQ77" s="33"/>
      <c r="CR77" s="33"/>
      <c r="CS77" s="33"/>
      <c r="CT77" s="33"/>
      <c r="CU77" s="33"/>
      <c r="CV77" s="33"/>
      <c r="CW77" s="33"/>
      <c r="CX77" s="33"/>
      <c r="CY77" s="33"/>
      <c r="CZ77" s="33"/>
      <c r="DA77" s="33"/>
    </row>
    <row r="78" spans="1:146" x14ac:dyDescent="0.2">
      <c r="D78" s="33"/>
      <c r="E78" s="153" t="s">
        <v>57</v>
      </c>
      <c r="F78" s="153"/>
      <c r="G78" s="153"/>
      <c r="H78" s="153"/>
      <c r="I78" s="153"/>
      <c r="J78" s="33">
        <f t="shared" ref="J78:V78" si="341">J41-J72</f>
        <v>10793952</v>
      </c>
      <c r="K78" s="33">
        <f t="shared" si="341"/>
        <v>-10804683</v>
      </c>
      <c r="L78" s="33">
        <f t="shared" si="341"/>
        <v>10731</v>
      </c>
      <c r="M78" s="33">
        <f t="shared" si="341"/>
        <v>0</v>
      </c>
      <c r="N78" s="33">
        <f t="shared" si="341"/>
        <v>0</v>
      </c>
      <c r="O78" s="33">
        <f t="shared" si="341"/>
        <v>0</v>
      </c>
      <c r="P78" s="33"/>
      <c r="Q78" s="33"/>
      <c r="R78" s="33">
        <f>R41-R72</f>
        <v>0</v>
      </c>
      <c r="S78" s="33">
        <f t="shared" si="341"/>
        <v>5961711</v>
      </c>
      <c r="T78" s="33">
        <f t="shared" si="341"/>
        <v>-5961527</v>
      </c>
      <c r="U78" s="33">
        <f t="shared" si="341"/>
        <v>-184</v>
      </c>
      <c r="V78" s="33">
        <f t="shared" si="341"/>
        <v>0</v>
      </c>
      <c r="W78" s="33">
        <f t="shared" ref="W78:CM78" si="342">W41-W72</f>
        <v>0</v>
      </c>
      <c r="X78" s="33">
        <f t="shared" si="342"/>
        <v>0</v>
      </c>
      <c r="Y78" s="33"/>
      <c r="Z78" s="33"/>
      <c r="AA78" s="33">
        <f>AA41-AA72</f>
        <v>0</v>
      </c>
      <c r="AB78" s="33">
        <f t="shared" si="342"/>
        <v>204459</v>
      </c>
      <c r="AC78" s="33">
        <f t="shared" si="342"/>
        <v>-219171</v>
      </c>
      <c r="AD78" s="33">
        <f t="shared" si="342"/>
        <v>14712</v>
      </c>
      <c r="AE78" s="33">
        <f t="shared" si="342"/>
        <v>0</v>
      </c>
      <c r="AF78" s="33">
        <f t="shared" si="342"/>
        <v>0</v>
      </c>
      <c r="AG78" s="33">
        <f t="shared" si="342"/>
        <v>0</v>
      </c>
      <c r="AH78" s="33">
        <f t="shared" si="342"/>
        <v>0</v>
      </c>
      <c r="AI78" s="33"/>
      <c r="AJ78" s="33">
        <f t="shared" si="342"/>
        <v>0</v>
      </c>
      <c r="AK78" s="33">
        <f t="shared" si="342"/>
        <v>0</v>
      </c>
      <c r="AL78" s="33">
        <f t="shared" si="342"/>
        <v>0</v>
      </c>
      <c r="AM78" s="33">
        <f t="shared" si="342"/>
        <v>0</v>
      </c>
      <c r="AN78" s="33">
        <f t="shared" si="342"/>
        <v>0</v>
      </c>
      <c r="AO78" s="33">
        <f t="shared" si="342"/>
        <v>0</v>
      </c>
      <c r="AP78" s="33">
        <f t="shared" si="342"/>
        <v>0</v>
      </c>
      <c r="AQ78" s="33">
        <f t="shared" si="342"/>
        <v>0</v>
      </c>
      <c r="AR78" s="33">
        <f t="shared" si="342"/>
        <v>0</v>
      </c>
      <c r="AS78" s="33">
        <f t="shared" si="342"/>
        <v>0</v>
      </c>
      <c r="AT78" s="33">
        <f t="shared" si="342"/>
        <v>0</v>
      </c>
      <c r="AU78" s="33">
        <f t="shared" si="342"/>
        <v>0</v>
      </c>
      <c r="AV78" s="33">
        <f t="shared" si="342"/>
        <v>0</v>
      </c>
      <c r="AW78" s="33">
        <f t="shared" si="342"/>
        <v>0</v>
      </c>
      <c r="AX78" s="33"/>
      <c r="AY78" s="33"/>
      <c r="AZ78" s="33">
        <f t="shared" si="342"/>
        <v>0</v>
      </c>
      <c r="BA78" s="33">
        <f t="shared" si="342"/>
        <v>0</v>
      </c>
      <c r="BB78" s="33">
        <f t="shared" si="342"/>
        <v>0</v>
      </c>
      <c r="BC78" s="33">
        <f t="shared" si="342"/>
        <v>0</v>
      </c>
      <c r="BD78" s="33">
        <f t="shared" si="342"/>
        <v>0</v>
      </c>
      <c r="BE78" s="33">
        <f t="shared" si="342"/>
        <v>0</v>
      </c>
      <c r="BF78" s="33">
        <f t="shared" si="342"/>
        <v>0</v>
      </c>
      <c r="BG78" s="33"/>
      <c r="BH78" s="33"/>
      <c r="BI78" s="33">
        <f t="shared" si="342"/>
        <v>0</v>
      </c>
      <c r="BJ78" s="33">
        <f t="shared" si="342"/>
        <v>0</v>
      </c>
      <c r="BK78" s="33">
        <f t="shared" si="342"/>
        <v>0</v>
      </c>
      <c r="BL78" s="33">
        <f t="shared" si="342"/>
        <v>0</v>
      </c>
      <c r="BM78" s="33">
        <f t="shared" si="342"/>
        <v>0</v>
      </c>
      <c r="BN78" s="33">
        <f t="shared" si="342"/>
        <v>0</v>
      </c>
      <c r="BO78" s="33">
        <f t="shared" si="342"/>
        <v>0</v>
      </c>
      <c r="BP78" s="33"/>
      <c r="BQ78" s="33"/>
      <c r="BR78" s="33">
        <f t="shared" si="342"/>
        <v>0</v>
      </c>
      <c r="BS78" s="33">
        <f t="shared" si="342"/>
        <v>0</v>
      </c>
      <c r="BT78" s="33">
        <f t="shared" si="342"/>
        <v>0</v>
      </c>
      <c r="BU78" s="33">
        <f t="shared" si="342"/>
        <v>0</v>
      </c>
      <c r="BV78" s="33">
        <f t="shared" si="342"/>
        <v>0</v>
      </c>
      <c r="BW78" s="33">
        <f t="shared" si="342"/>
        <v>0</v>
      </c>
      <c r="BX78" s="33">
        <f t="shared" si="342"/>
        <v>0</v>
      </c>
      <c r="BY78" s="33"/>
      <c r="BZ78" s="33"/>
      <c r="CA78" s="33">
        <f t="shared" si="342"/>
        <v>0</v>
      </c>
      <c r="CB78" s="33">
        <f t="shared" si="342"/>
        <v>0</v>
      </c>
      <c r="CC78" s="33">
        <f t="shared" si="342"/>
        <v>0</v>
      </c>
      <c r="CD78" s="33">
        <f t="shared" si="342"/>
        <v>0</v>
      </c>
      <c r="CE78" s="33">
        <f t="shared" si="342"/>
        <v>0</v>
      </c>
      <c r="CF78" s="33">
        <f t="shared" si="342"/>
        <v>0</v>
      </c>
      <c r="CG78" s="33">
        <f t="shared" si="342"/>
        <v>0</v>
      </c>
      <c r="CH78" s="33"/>
      <c r="CI78" s="33"/>
      <c r="CJ78" s="33">
        <f t="shared" si="342"/>
        <v>0</v>
      </c>
      <c r="CK78" s="33">
        <f t="shared" si="342"/>
        <v>0</v>
      </c>
      <c r="CL78" s="33">
        <f t="shared" si="342"/>
        <v>0</v>
      </c>
      <c r="CM78" s="33">
        <f t="shared" si="342"/>
        <v>0</v>
      </c>
      <c r="CN78" s="33">
        <f t="shared" ref="CN78:CP78" si="343">CN41-CN72</f>
        <v>0</v>
      </c>
      <c r="CO78" s="33">
        <f t="shared" si="343"/>
        <v>0</v>
      </c>
      <c r="CP78" s="33">
        <f t="shared" si="343"/>
        <v>0</v>
      </c>
      <c r="CQ78" s="33"/>
      <c r="CR78" s="33"/>
      <c r="CS78" s="33">
        <f t="shared" ref="CS78:CV78" si="344">CS41-CS72</f>
        <v>0</v>
      </c>
      <c r="CT78" s="33">
        <f t="shared" si="344"/>
        <v>22338</v>
      </c>
      <c r="CU78" s="33">
        <f t="shared" si="344"/>
        <v>-22338</v>
      </c>
      <c r="CV78" s="33">
        <f t="shared" si="344"/>
        <v>0</v>
      </c>
      <c r="CW78" s="33"/>
      <c r="CX78" s="33"/>
      <c r="CY78" s="33"/>
      <c r="CZ78" s="33"/>
      <c r="DA78" s="33"/>
    </row>
    <row r="79" spans="1:146" x14ac:dyDescent="0.2">
      <c r="D79" s="33"/>
      <c r="E79" s="33"/>
      <c r="F79" s="33">
        <f>+I72-I70</f>
        <v>42858896</v>
      </c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  <c r="BO79" s="33"/>
      <c r="BP79" s="33"/>
      <c r="BQ79" s="33"/>
      <c r="BR79" s="33"/>
      <c r="BS79" s="33"/>
      <c r="BT79" s="33"/>
      <c r="BU79" s="33"/>
      <c r="BV79" s="33"/>
      <c r="BW79" s="33"/>
      <c r="BX79" s="33"/>
      <c r="BY79" s="33"/>
      <c r="BZ79" s="33"/>
      <c r="CA79" s="33"/>
      <c r="CB79" s="33"/>
      <c r="CC79" s="33"/>
      <c r="CD79" s="33"/>
      <c r="CE79" s="33"/>
      <c r="CF79" s="33"/>
      <c r="CG79" s="33"/>
      <c r="CH79" s="33"/>
      <c r="CI79" s="33"/>
      <c r="CJ79" s="33"/>
      <c r="CK79" s="33"/>
      <c r="CL79" s="33"/>
      <c r="CM79" s="33"/>
      <c r="CN79" s="33"/>
      <c r="CO79" s="33"/>
      <c r="CP79" s="33"/>
      <c r="CQ79" s="33"/>
      <c r="CR79" s="33"/>
      <c r="CS79" s="33"/>
      <c r="CT79" s="33"/>
      <c r="CU79" s="33"/>
      <c r="CV79" s="33"/>
      <c r="CW79" s="33"/>
      <c r="CX79" s="33"/>
      <c r="CY79" s="33"/>
      <c r="CZ79" s="33"/>
      <c r="DA79" s="33"/>
    </row>
    <row r="80" spans="1:146" x14ac:dyDescent="0.2"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  <c r="BO80" s="33"/>
      <c r="BP80" s="33"/>
      <c r="BQ80" s="33"/>
      <c r="BR80" s="33"/>
      <c r="BS80" s="33"/>
      <c r="BT80" s="33"/>
      <c r="BU80" s="33"/>
      <c r="BV80" s="33"/>
      <c r="BW80" s="33"/>
      <c r="BX80" s="33"/>
      <c r="BY80" s="33"/>
      <c r="BZ80" s="33"/>
      <c r="CA80" s="33"/>
      <c r="CB80" s="33"/>
      <c r="CC80" s="33"/>
      <c r="CD80" s="33"/>
      <c r="CE80" s="33"/>
      <c r="CF80" s="33"/>
      <c r="CG80" s="33"/>
      <c r="CH80" s="33"/>
      <c r="CI80" s="33"/>
      <c r="CJ80" s="33"/>
      <c r="CK80" s="33"/>
      <c r="CL80" s="33"/>
      <c r="CM80" s="33"/>
      <c r="CN80" s="33"/>
      <c r="CO80" s="33"/>
      <c r="CP80" s="33"/>
      <c r="CQ80" s="33"/>
      <c r="CR80" s="33"/>
      <c r="CS80" s="33"/>
      <c r="CT80" s="33"/>
      <c r="CU80" s="33"/>
      <c r="CV80" s="33"/>
      <c r="CW80" s="33"/>
      <c r="CX80" s="33"/>
      <c r="CY80" s="33"/>
      <c r="CZ80" s="33"/>
      <c r="DA80" s="33"/>
    </row>
    <row r="81" spans="4:105" x14ac:dyDescent="0.2"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  <c r="BO81" s="33"/>
      <c r="BP81" s="33"/>
      <c r="BQ81" s="33"/>
      <c r="BR81" s="33"/>
      <c r="BS81" s="33"/>
      <c r="BT81" s="33"/>
      <c r="BU81" s="33"/>
      <c r="BV81" s="33"/>
      <c r="BW81" s="33"/>
      <c r="BX81" s="33"/>
      <c r="BY81" s="33"/>
      <c r="BZ81" s="33"/>
      <c r="CA81" s="33"/>
      <c r="CB81" s="33"/>
      <c r="CC81" s="33"/>
      <c r="CD81" s="33"/>
      <c r="CE81" s="33"/>
      <c r="CF81" s="33"/>
      <c r="CG81" s="33"/>
      <c r="CH81" s="33"/>
      <c r="CI81" s="33"/>
      <c r="CJ81" s="33"/>
      <c r="CK81" s="33"/>
      <c r="CL81" s="33"/>
      <c r="CM81" s="33"/>
      <c r="CN81" s="33"/>
      <c r="CO81" s="33"/>
      <c r="CP81" s="33"/>
      <c r="CQ81" s="33"/>
      <c r="CR81" s="33"/>
      <c r="CS81" s="33"/>
      <c r="CT81" s="33"/>
      <c r="CU81" s="33"/>
      <c r="CV81" s="33"/>
      <c r="CW81" s="33"/>
      <c r="CX81" s="33"/>
      <c r="CY81" s="33"/>
      <c r="CZ81" s="33"/>
      <c r="DA81" s="33"/>
    </row>
    <row r="82" spans="4:105" x14ac:dyDescent="0.2">
      <c r="D82" s="33">
        <f>D41-D72</f>
        <v>0</v>
      </c>
      <c r="E82" s="33">
        <f t="shared" ref="E82:CJ82" si="345">E41-E72</f>
        <v>0</v>
      </c>
      <c r="F82" s="33">
        <f>+F72-F41</f>
        <v>0</v>
      </c>
      <c r="G82" s="33"/>
      <c r="H82" s="33"/>
      <c r="I82" s="33"/>
      <c r="J82" s="33"/>
      <c r="K82" s="33"/>
      <c r="L82" s="33">
        <f t="shared" si="345"/>
        <v>10731</v>
      </c>
      <c r="M82" s="33"/>
      <c r="N82" s="33">
        <f t="shared" si="345"/>
        <v>0</v>
      </c>
      <c r="O82" s="33">
        <f t="shared" si="345"/>
        <v>0</v>
      </c>
      <c r="P82" s="33"/>
      <c r="Q82" s="33"/>
      <c r="R82" s="33">
        <f>R41-R72</f>
        <v>0</v>
      </c>
      <c r="S82" s="33">
        <f t="shared" si="345"/>
        <v>5961711</v>
      </c>
      <c r="T82" s="33">
        <f t="shared" si="345"/>
        <v>-5961527</v>
      </c>
      <c r="U82" s="33">
        <f t="shared" si="345"/>
        <v>-184</v>
      </c>
      <c r="V82" s="33">
        <f t="shared" si="345"/>
        <v>0</v>
      </c>
      <c r="W82" s="33">
        <f t="shared" si="345"/>
        <v>0</v>
      </c>
      <c r="X82" s="33">
        <f t="shared" si="345"/>
        <v>0</v>
      </c>
      <c r="Y82" s="33"/>
      <c r="Z82" s="33"/>
      <c r="AA82" s="33">
        <f t="shared" si="345"/>
        <v>0</v>
      </c>
      <c r="AB82" s="33">
        <f t="shared" si="345"/>
        <v>204459</v>
      </c>
      <c r="AC82" s="33">
        <f t="shared" si="345"/>
        <v>-219171</v>
      </c>
      <c r="AD82" s="33">
        <f t="shared" si="345"/>
        <v>14712</v>
      </c>
      <c r="AE82" s="33">
        <f t="shared" si="345"/>
        <v>0</v>
      </c>
      <c r="AF82" s="33">
        <f t="shared" si="345"/>
        <v>0</v>
      </c>
      <c r="AG82" s="33">
        <f t="shared" si="345"/>
        <v>0</v>
      </c>
      <c r="AH82" s="33"/>
      <c r="AI82" s="33"/>
      <c r="AJ82" s="33">
        <f t="shared" si="345"/>
        <v>0</v>
      </c>
      <c r="AK82" s="33">
        <f t="shared" si="345"/>
        <v>0</v>
      </c>
      <c r="AL82" s="33">
        <f t="shared" si="345"/>
        <v>0</v>
      </c>
      <c r="AM82" s="33">
        <f t="shared" si="345"/>
        <v>0</v>
      </c>
      <c r="AN82" s="33">
        <f t="shared" si="345"/>
        <v>0</v>
      </c>
      <c r="AO82" s="33">
        <f t="shared" si="345"/>
        <v>0</v>
      </c>
      <c r="AP82" s="33">
        <f t="shared" si="345"/>
        <v>0</v>
      </c>
      <c r="AQ82" s="33">
        <f t="shared" si="345"/>
        <v>0</v>
      </c>
      <c r="AR82" s="33">
        <f t="shared" si="345"/>
        <v>0</v>
      </c>
      <c r="AS82" s="33">
        <f t="shared" si="345"/>
        <v>0</v>
      </c>
      <c r="AT82" s="33">
        <f t="shared" si="345"/>
        <v>0</v>
      </c>
      <c r="AU82" s="33">
        <f t="shared" si="345"/>
        <v>0</v>
      </c>
      <c r="AV82" s="33">
        <f t="shared" si="345"/>
        <v>0</v>
      </c>
      <c r="AW82" s="33">
        <f t="shared" si="345"/>
        <v>0</v>
      </c>
      <c r="AX82" s="33"/>
      <c r="AY82" s="33"/>
      <c r="AZ82" s="33">
        <f t="shared" si="345"/>
        <v>0</v>
      </c>
      <c r="BA82" s="33">
        <f t="shared" si="345"/>
        <v>0</v>
      </c>
      <c r="BB82" s="33">
        <f t="shared" si="345"/>
        <v>0</v>
      </c>
      <c r="BC82" s="33">
        <f t="shared" si="345"/>
        <v>0</v>
      </c>
      <c r="BD82" s="33">
        <f t="shared" si="345"/>
        <v>0</v>
      </c>
      <c r="BE82" s="33">
        <f t="shared" si="345"/>
        <v>0</v>
      </c>
      <c r="BF82" s="33">
        <f t="shared" si="345"/>
        <v>0</v>
      </c>
      <c r="BG82" s="33"/>
      <c r="BH82" s="33"/>
      <c r="BI82" s="33">
        <f t="shared" si="345"/>
        <v>0</v>
      </c>
      <c r="BJ82" s="33">
        <f t="shared" si="345"/>
        <v>0</v>
      </c>
      <c r="BK82" s="33">
        <f t="shared" si="345"/>
        <v>0</v>
      </c>
      <c r="BL82" s="33">
        <f t="shared" si="345"/>
        <v>0</v>
      </c>
      <c r="BM82" s="33">
        <f t="shared" si="345"/>
        <v>0</v>
      </c>
      <c r="BN82" s="33">
        <f t="shared" si="345"/>
        <v>0</v>
      </c>
      <c r="BO82" s="33">
        <f t="shared" si="345"/>
        <v>0</v>
      </c>
      <c r="BP82" s="33"/>
      <c r="BQ82" s="33"/>
      <c r="BR82" s="33">
        <f t="shared" si="345"/>
        <v>0</v>
      </c>
      <c r="BS82" s="33">
        <f t="shared" si="345"/>
        <v>0</v>
      </c>
      <c r="BT82" s="33">
        <f t="shared" si="345"/>
        <v>0</v>
      </c>
      <c r="BU82" s="33">
        <f t="shared" si="345"/>
        <v>0</v>
      </c>
      <c r="BV82" s="33">
        <f t="shared" si="345"/>
        <v>0</v>
      </c>
      <c r="BW82" s="33">
        <f t="shared" si="345"/>
        <v>0</v>
      </c>
      <c r="BX82" s="33">
        <f t="shared" si="345"/>
        <v>0</v>
      </c>
      <c r="BY82" s="33"/>
      <c r="BZ82" s="33"/>
      <c r="CA82" s="33">
        <f t="shared" si="345"/>
        <v>0</v>
      </c>
      <c r="CB82" s="33">
        <f t="shared" si="345"/>
        <v>0</v>
      </c>
      <c r="CC82" s="33">
        <f t="shared" si="345"/>
        <v>0</v>
      </c>
      <c r="CD82" s="33">
        <f t="shared" si="345"/>
        <v>0</v>
      </c>
      <c r="CE82" s="33">
        <f t="shared" si="345"/>
        <v>0</v>
      </c>
      <c r="CF82" s="33">
        <f t="shared" si="345"/>
        <v>0</v>
      </c>
      <c r="CG82" s="33">
        <f t="shared" si="345"/>
        <v>0</v>
      </c>
      <c r="CH82" s="33"/>
      <c r="CI82" s="33"/>
      <c r="CJ82" s="33">
        <f t="shared" si="345"/>
        <v>0</v>
      </c>
      <c r="CK82" s="33">
        <f t="shared" ref="CK82:CP82" si="346">CK41-CK72</f>
        <v>0</v>
      </c>
      <c r="CL82" s="33">
        <f t="shared" si="346"/>
        <v>0</v>
      </c>
      <c r="CM82" s="33">
        <f t="shared" si="346"/>
        <v>0</v>
      </c>
      <c r="CN82" s="33">
        <f t="shared" si="346"/>
        <v>0</v>
      </c>
      <c r="CO82" s="33">
        <f t="shared" si="346"/>
        <v>0</v>
      </c>
      <c r="CP82" s="33">
        <f t="shared" si="346"/>
        <v>0</v>
      </c>
      <c r="CQ82" s="33"/>
      <c r="CR82" s="33"/>
      <c r="CS82" s="33">
        <f t="shared" ref="CS82:CV82" si="347">CS41-CS72</f>
        <v>0</v>
      </c>
      <c r="CT82" s="33">
        <f t="shared" si="347"/>
        <v>22338</v>
      </c>
      <c r="CU82" s="33">
        <f t="shared" si="347"/>
        <v>-22338</v>
      </c>
      <c r="CV82" s="33">
        <f t="shared" si="347"/>
        <v>0</v>
      </c>
      <c r="CW82" s="33"/>
      <c r="CX82" s="33"/>
      <c r="CY82" s="33"/>
      <c r="CZ82" s="33"/>
      <c r="DA82" s="33"/>
    </row>
    <row r="83" spans="4:105" x14ac:dyDescent="0.2"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  <c r="BO83" s="33"/>
      <c r="BP83" s="33"/>
      <c r="BQ83" s="33"/>
      <c r="BR83" s="33"/>
      <c r="BS83" s="33"/>
      <c r="BT83" s="33"/>
      <c r="BU83" s="33"/>
      <c r="BV83" s="33"/>
      <c r="BW83" s="33"/>
      <c r="BX83" s="33"/>
      <c r="BY83" s="33"/>
      <c r="BZ83" s="33"/>
      <c r="CA83" s="33"/>
      <c r="CB83" s="33"/>
      <c r="CC83" s="33"/>
      <c r="CD83" s="33"/>
      <c r="CE83" s="33"/>
      <c r="CF83" s="33"/>
      <c r="CG83" s="33"/>
      <c r="CH83" s="33"/>
      <c r="CI83" s="33"/>
      <c r="CJ83" s="33"/>
      <c r="CK83" s="33"/>
      <c r="CL83" s="33"/>
      <c r="CM83" s="33"/>
      <c r="CN83" s="33"/>
      <c r="CO83" s="33"/>
      <c r="CP83" s="33"/>
      <c r="CQ83" s="33"/>
      <c r="CR83" s="33"/>
      <c r="CS83" s="33"/>
      <c r="CT83" s="33"/>
      <c r="CU83" s="33"/>
      <c r="CV83" s="33"/>
      <c r="CW83" s="33"/>
      <c r="CX83" s="33"/>
      <c r="CY83" s="33"/>
      <c r="CZ83" s="33"/>
      <c r="DA83" s="33"/>
    </row>
    <row r="84" spans="4:105" x14ac:dyDescent="0.2"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</row>
    <row r="85" spans="4:105" ht="5.25" customHeight="1" x14ac:dyDescent="0.2"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  <c r="BO85" s="33"/>
      <c r="BP85" s="33"/>
      <c r="BQ85" s="33"/>
      <c r="BR85" s="33"/>
      <c r="BS85" s="33"/>
      <c r="BT85" s="33"/>
      <c r="BU85" s="33"/>
      <c r="BV85" s="33"/>
      <c r="BW85" s="33"/>
      <c r="BX85" s="33"/>
      <c r="BY85" s="33"/>
      <c r="BZ85" s="33"/>
      <c r="CA85" s="33"/>
      <c r="CB85" s="33"/>
      <c r="CC85" s="33"/>
      <c r="CD85" s="33"/>
      <c r="CE85" s="33"/>
      <c r="CF85" s="33"/>
      <c r="CG85" s="33"/>
      <c r="CH85" s="33"/>
      <c r="CI85" s="33"/>
      <c r="CJ85" s="33"/>
      <c r="CK85" s="33"/>
      <c r="CL85" s="33"/>
      <c r="CM85" s="33"/>
      <c r="CN85" s="33"/>
      <c r="CO85" s="33"/>
      <c r="CP85" s="33"/>
      <c r="CQ85" s="33"/>
      <c r="CR85" s="33"/>
      <c r="CS85" s="33"/>
      <c r="CT85" s="33"/>
      <c r="CU85" s="33"/>
      <c r="CV85" s="33"/>
      <c r="CW85" s="33"/>
      <c r="CX85" s="33"/>
      <c r="CY85" s="33"/>
      <c r="CZ85" s="33"/>
      <c r="DA85" s="33"/>
    </row>
    <row r="86" spans="4:105" hidden="1" x14ac:dyDescent="0.2"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  <c r="BO86" s="33"/>
      <c r="BP86" s="33"/>
      <c r="BQ86" s="33"/>
      <c r="BR86" s="33"/>
      <c r="BS86" s="33"/>
      <c r="BT86" s="33"/>
      <c r="BU86" s="33"/>
      <c r="BV86" s="33"/>
      <c r="BW86" s="33"/>
      <c r="BX86" s="33"/>
      <c r="BY86" s="33"/>
      <c r="BZ86" s="33"/>
      <c r="CA86" s="33"/>
      <c r="CB86" s="33"/>
      <c r="CC86" s="33"/>
      <c r="CD86" s="33"/>
      <c r="CE86" s="33"/>
      <c r="CF86" s="33"/>
      <c r="CG86" s="33"/>
      <c r="CH86" s="33"/>
      <c r="CI86" s="33"/>
      <c r="CJ86" s="33"/>
      <c r="CK86" s="33"/>
      <c r="CL86" s="33"/>
      <c r="CM86" s="33"/>
      <c r="CN86" s="33"/>
      <c r="CO86" s="33"/>
      <c r="CP86" s="33"/>
      <c r="CQ86" s="33"/>
      <c r="CR86" s="33"/>
      <c r="CS86" s="33"/>
      <c r="CT86" s="33"/>
      <c r="CU86" s="33"/>
      <c r="CV86" s="33"/>
      <c r="CW86" s="33"/>
      <c r="CX86" s="33"/>
      <c r="CY86" s="33"/>
      <c r="CZ86" s="33"/>
      <c r="DA86" s="33"/>
    </row>
    <row r="87" spans="4:105" hidden="1" x14ac:dyDescent="0.2"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  <c r="BO87" s="33"/>
      <c r="BP87" s="33"/>
      <c r="BQ87" s="33"/>
      <c r="BR87" s="33"/>
      <c r="BS87" s="33"/>
      <c r="BT87" s="33"/>
      <c r="BU87" s="33"/>
      <c r="BV87" s="33"/>
      <c r="BW87" s="33"/>
      <c r="BX87" s="33"/>
      <c r="BY87" s="33"/>
      <c r="BZ87" s="33"/>
      <c r="CA87" s="33"/>
      <c r="CB87" s="33"/>
      <c r="CC87" s="33"/>
      <c r="CD87" s="33"/>
      <c r="CE87" s="33"/>
      <c r="CF87" s="33"/>
      <c r="CG87" s="33"/>
      <c r="CH87" s="33"/>
      <c r="CI87" s="33"/>
      <c r="CJ87" s="33"/>
      <c r="CK87" s="33"/>
      <c r="CL87" s="33"/>
      <c r="CM87" s="33"/>
      <c r="CN87" s="33"/>
      <c r="CO87" s="33"/>
      <c r="CP87" s="33"/>
      <c r="CQ87" s="33"/>
      <c r="CR87" s="33"/>
      <c r="CS87" s="33"/>
      <c r="CT87" s="33"/>
      <c r="CU87" s="33"/>
      <c r="CV87" s="33"/>
      <c r="CW87" s="33"/>
      <c r="CX87" s="33"/>
      <c r="CY87" s="33"/>
      <c r="CZ87" s="33"/>
      <c r="DA87" s="33"/>
    </row>
    <row r="88" spans="4:105" hidden="1" x14ac:dyDescent="0.2"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  <c r="BO88" s="33"/>
      <c r="BP88" s="33"/>
      <c r="BQ88" s="33"/>
      <c r="BR88" s="33"/>
      <c r="BS88" s="33"/>
      <c r="BT88" s="33"/>
      <c r="BU88" s="33"/>
      <c r="BV88" s="33"/>
      <c r="BW88" s="33"/>
      <c r="BX88" s="33"/>
      <c r="BY88" s="33"/>
      <c r="BZ88" s="33"/>
      <c r="CA88" s="33"/>
      <c r="CB88" s="33"/>
      <c r="CC88" s="33"/>
      <c r="CD88" s="33"/>
      <c r="CE88" s="33"/>
      <c r="CF88" s="33"/>
      <c r="CG88" s="33"/>
      <c r="CH88" s="33"/>
      <c r="CI88" s="33"/>
      <c r="CJ88" s="33"/>
      <c r="CK88" s="33"/>
      <c r="CL88" s="33"/>
      <c r="CM88" s="33"/>
      <c r="CN88" s="33"/>
      <c r="CO88" s="33"/>
      <c r="CP88" s="33"/>
      <c r="CQ88" s="33"/>
      <c r="CR88" s="33"/>
      <c r="CS88" s="33"/>
      <c r="CT88" s="33"/>
      <c r="CU88" s="33"/>
      <c r="CV88" s="33"/>
      <c r="CW88" s="33"/>
      <c r="CX88" s="33"/>
      <c r="CY88" s="33"/>
      <c r="CZ88" s="33"/>
      <c r="DA88" s="33"/>
    </row>
    <row r="89" spans="4:105" hidden="1" x14ac:dyDescent="0.2"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  <c r="BO89" s="33"/>
      <c r="BP89" s="33"/>
      <c r="BQ89" s="33"/>
      <c r="BR89" s="33"/>
      <c r="BS89" s="33"/>
      <c r="BT89" s="33"/>
      <c r="BU89" s="33"/>
      <c r="BV89" s="33"/>
      <c r="BW89" s="33"/>
      <c r="BX89" s="33"/>
      <c r="BY89" s="33"/>
      <c r="BZ89" s="33"/>
      <c r="CA89" s="33"/>
      <c r="CB89" s="33"/>
      <c r="CC89" s="33"/>
      <c r="CD89" s="33"/>
      <c r="CE89" s="33"/>
      <c r="CF89" s="33"/>
      <c r="CG89" s="33"/>
      <c r="CH89" s="33"/>
      <c r="CI89" s="33"/>
      <c r="CJ89" s="33"/>
      <c r="CK89" s="33"/>
      <c r="CL89" s="33"/>
      <c r="CM89" s="33"/>
      <c r="CN89" s="33"/>
      <c r="CO89" s="33"/>
      <c r="CP89" s="33"/>
      <c r="CQ89" s="33"/>
      <c r="CR89" s="33"/>
      <c r="CS89" s="33"/>
      <c r="CT89" s="33"/>
      <c r="CU89" s="33"/>
      <c r="CV89" s="33"/>
      <c r="CW89" s="33"/>
      <c r="CX89" s="33"/>
      <c r="CY89" s="33"/>
      <c r="CZ89" s="33"/>
      <c r="DA89" s="33"/>
    </row>
    <row r="90" spans="4:105" hidden="1" x14ac:dyDescent="0.2"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  <c r="BO90" s="33"/>
      <c r="BP90" s="33"/>
      <c r="BQ90" s="33"/>
      <c r="BR90" s="33"/>
      <c r="BS90" s="33"/>
      <c r="BT90" s="33"/>
      <c r="BU90" s="33"/>
      <c r="BV90" s="33"/>
      <c r="BW90" s="33"/>
      <c r="BX90" s="33"/>
      <c r="BY90" s="33"/>
      <c r="BZ90" s="33"/>
      <c r="CA90" s="33"/>
      <c r="CB90" s="33"/>
      <c r="CC90" s="33"/>
      <c r="CD90" s="33"/>
      <c r="CE90" s="33"/>
      <c r="CF90" s="33"/>
      <c r="CG90" s="33"/>
      <c r="CH90" s="33"/>
      <c r="CI90" s="33"/>
      <c r="CJ90" s="33"/>
      <c r="CK90" s="33"/>
      <c r="CL90" s="33"/>
      <c r="CM90" s="33"/>
      <c r="CN90" s="33"/>
      <c r="CO90" s="33"/>
      <c r="CP90" s="33"/>
      <c r="CQ90" s="33"/>
      <c r="CR90" s="33"/>
      <c r="CS90" s="33"/>
      <c r="CT90" s="33"/>
      <c r="CU90" s="33"/>
      <c r="CV90" s="33"/>
      <c r="CW90" s="33"/>
      <c r="CX90" s="33"/>
      <c r="CY90" s="33"/>
      <c r="CZ90" s="33"/>
      <c r="DA90" s="33"/>
    </row>
    <row r="91" spans="4:105" hidden="1" x14ac:dyDescent="0.2"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  <c r="BO91" s="33"/>
      <c r="BP91" s="33"/>
      <c r="BQ91" s="33"/>
      <c r="BR91" s="33"/>
      <c r="BS91" s="33"/>
      <c r="BT91" s="33"/>
      <c r="BU91" s="33"/>
      <c r="BV91" s="33"/>
      <c r="BW91" s="33"/>
      <c r="BX91" s="33"/>
      <c r="BY91" s="33"/>
      <c r="BZ91" s="33"/>
      <c r="CA91" s="33"/>
      <c r="CB91" s="33"/>
      <c r="CC91" s="33"/>
      <c r="CD91" s="33"/>
      <c r="CE91" s="33"/>
      <c r="CF91" s="33"/>
      <c r="CG91" s="33"/>
      <c r="CH91" s="33"/>
      <c r="CI91" s="33"/>
      <c r="CJ91" s="33"/>
      <c r="CK91" s="33"/>
      <c r="CL91" s="33"/>
      <c r="CM91" s="33"/>
      <c r="CN91" s="33"/>
      <c r="CO91" s="33"/>
      <c r="CP91" s="33"/>
      <c r="CQ91" s="33"/>
      <c r="CR91" s="33"/>
      <c r="CS91" s="33"/>
      <c r="CT91" s="33"/>
      <c r="CU91" s="33"/>
      <c r="CV91" s="33"/>
      <c r="CW91" s="33"/>
      <c r="CX91" s="33"/>
      <c r="CY91" s="33"/>
      <c r="CZ91" s="33"/>
      <c r="DA91" s="33"/>
    </row>
    <row r="92" spans="4:105" hidden="1" x14ac:dyDescent="0.2"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  <c r="BO92" s="33"/>
      <c r="BP92" s="33"/>
      <c r="BQ92" s="33"/>
      <c r="BR92" s="33"/>
      <c r="BS92" s="33"/>
      <c r="BT92" s="33"/>
      <c r="BU92" s="33"/>
      <c r="BV92" s="33"/>
      <c r="BW92" s="33"/>
      <c r="BX92" s="33"/>
      <c r="BY92" s="33"/>
      <c r="BZ92" s="33"/>
      <c r="CA92" s="33"/>
      <c r="CB92" s="33"/>
      <c r="CC92" s="33"/>
      <c r="CD92" s="33"/>
      <c r="CE92" s="33"/>
      <c r="CF92" s="33"/>
      <c r="CG92" s="33"/>
      <c r="CH92" s="33"/>
      <c r="CI92" s="33"/>
      <c r="CJ92" s="33"/>
      <c r="CK92" s="33"/>
      <c r="CL92" s="33"/>
      <c r="CM92" s="33"/>
      <c r="CN92" s="33"/>
      <c r="CO92" s="33"/>
      <c r="CP92" s="33"/>
      <c r="CQ92" s="33"/>
      <c r="CR92" s="33"/>
      <c r="CS92" s="33"/>
      <c r="CT92" s="33"/>
      <c r="CU92" s="33"/>
      <c r="CV92" s="33"/>
      <c r="CW92" s="33"/>
      <c r="CX92" s="33"/>
      <c r="CY92" s="33"/>
      <c r="CZ92" s="33"/>
      <c r="DA92" s="33"/>
    </row>
    <row r="93" spans="4:105" hidden="1" x14ac:dyDescent="0.2"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  <c r="BO93" s="33"/>
      <c r="BP93" s="33"/>
      <c r="BQ93" s="33"/>
      <c r="BR93" s="33"/>
      <c r="BS93" s="33"/>
      <c r="BT93" s="33"/>
      <c r="BU93" s="33"/>
      <c r="BV93" s="33"/>
      <c r="BW93" s="33"/>
      <c r="BX93" s="33"/>
      <c r="BY93" s="33"/>
      <c r="BZ93" s="33"/>
      <c r="CA93" s="33"/>
      <c r="CB93" s="33"/>
      <c r="CC93" s="33"/>
      <c r="CD93" s="33"/>
      <c r="CE93" s="33"/>
      <c r="CF93" s="33"/>
      <c r="CG93" s="33"/>
      <c r="CH93" s="33"/>
      <c r="CI93" s="33"/>
      <c r="CJ93" s="33"/>
      <c r="CK93" s="33"/>
      <c r="CL93" s="33"/>
      <c r="CM93" s="33"/>
      <c r="CN93" s="33"/>
      <c r="CO93" s="33"/>
      <c r="CP93" s="33"/>
      <c r="CQ93" s="33"/>
      <c r="CR93" s="33"/>
      <c r="CS93" s="33"/>
      <c r="CT93" s="33"/>
      <c r="CU93" s="33"/>
      <c r="CV93" s="33"/>
      <c r="CW93" s="33"/>
      <c r="CX93" s="33"/>
      <c r="CY93" s="33"/>
      <c r="CZ93" s="33"/>
      <c r="DA93" s="33"/>
    </row>
    <row r="94" spans="4:105" hidden="1" x14ac:dyDescent="0.2"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  <c r="BO94" s="33"/>
      <c r="BP94" s="33"/>
      <c r="BQ94" s="33"/>
      <c r="BR94" s="33"/>
      <c r="BS94" s="33"/>
      <c r="BT94" s="33"/>
      <c r="BU94" s="33"/>
      <c r="BV94" s="33"/>
      <c r="BW94" s="33"/>
      <c r="BX94" s="33"/>
      <c r="BY94" s="33"/>
      <c r="BZ94" s="33"/>
      <c r="CA94" s="33"/>
      <c r="CB94" s="33"/>
      <c r="CC94" s="33"/>
      <c r="CD94" s="33"/>
      <c r="CE94" s="33"/>
      <c r="CF94" s="33"/>
      <c r="CG94" s="33"/>
      <c r="CH94" s="33"/>
      <c r="CI94" s="33"/>
      <c r="CJ94" s="33"/>
      <c r="CK94" s="33"/>
      <c r="CL94" s="33"/>
      <c r="CM94" s="33"/>
      <c r="CN94" s="33"/>
      <c r="CO94" s="33"/>
      <c r="CP94" s="33"/>
      <c r="CQ94" s="33"/>
      <c r="CR94" s="33"/>
      <c r="CS94" s="33"/>
      <c r="CT94" s="33"/>
      <c r="CU94" s="33"/>
      <c r="CV94" s="33"/>
      <c r="CW94" s="33"/>
      <c r="CX94" s="33"/>
      <c r="CY94" s="33"/>
      <c r="CZ94" s="33"/>
      <c r="DA94" s="33"/>
    </row>
    <row r="95" spans="4:105" ht="12" thickBot="1" x14ac:dyDescent="0.25"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  <c r="BO95" s="33"/>
      <c r="BP95" s="33"/>
      <c r="BQ95" s="33"/>
      <c r="BR95" s="33"/>
      <c r="BS95" s="33"/>
      <c r="BT95" s="33"/>
      <c r="BU95" s="33"/>
      <c r="BV95" s="33"/>
      <c r="BW95" s="33"/>
      <c r="BX95" s="33"/>
      <c r="BY95" s="33"/>
      <c r="BZ95" s="33"/>
      <c r="CA95" s="33"/>
      <c r="CB95" s="33"/>
      <c r="CC95" s="33"/>
      <c r="CD95" s="33"/>
      <c r="CE95" s="33"/>
      <c r="CF95" s="33"/>
      <c r="CG95" s="33"/>
      <c r="CH95" s="33"/>
      <c r="CI95" s="33"/>
      <c r="CJ95" s="33"/>
      <c r="CK95" s="33"/>
      <c r="CL95" s="33"/>
      <c r="CM95" s="33"/>
      <c r="CN95" s="33"/>
      <c r="CO95" s="33"/>
      <c r="CP95" s="33"/>
      <c r="CQ95" s="33"/>
      <c r="CR95" s="33"/>
      <c r="CS95" s="33"/>
      <c r="CT95" s="33"/>
      <c r="CU95" s="33"/>
      <c r="CV95" s="33"/>
      <c r="CW95" s="33"/>
      <c r="CX95" s="33"/>
      <c r="CY95" s="33"/>
      <c r="CZ95" s="33"/>
      <c r="DA95" s="33"/>
    </row>
    <row r="96" spans="4:105" x14ac:dyDescent="0.2">
      <c r="D96" s="33"/>
      <c r="E96" s="154"/>
      <c r="F96" s="155"/>
      <c r="G96" s="155"/>
      <c r="H96" s="155"/>
      <c r="I96" s="155"/>
      <c r="J96" s="155"/>
      <c r="K96" s="156"/>
      <c r="L96" s="33"/>
      <c r="M96" s="33"/>
      <c r="N96" s="154"/>
      <c r="O96" s="155"/>
      <c r="P96" s="155"/>
      <c r="Q96" s="155"/>
      <c r="R96" s="155"/>
      <c r="S96" s="155"/>
      <c r="T96" s="156"/>
      <c r="U96" s="33"/>
      <c r="V96" s="33"/>
      <c r="W96" s="33"/>
      <c r="X96" s="33"/>
      <c r="Y96" s="33"/>
      <c r="Z96" s="33"/>
      <c r="AA96" s="154"/>
      <c r="AB96" s="155"/>
      <c r="AC96" s="156"/>
      <c r="AD96" s="33"/>
      <c r="AE96" s="33"/>
      <c r="AF96" s="33"/>
      <c r="AG96" s="33"/>
      <c r="AH96" s="33"/>
      <c r="AI96" s="33"/>
      <c r="AJ96" s="154"/>
      <c r="AK96" s="155"/>
      <c r="AL96" s="156"/>
      <c r="AM96" s="33"/>
      <c r="AN96" s="33"/>
      <c r="AO96" s="33"/>
      <c r="AP96" s="33"/>
      <c r="AQ96" s="154"/>
      <c r="AR96" s="155"/>
      <c r="AS96" s="156"/>
      <c r="AT96" s="33"/>
      <c r="AU96" s="33"/>
      <c r="AV96" s="33"/>
      <c r="AW96" s="33"/>
      <c r="AX96" s="33"/>
      <c r="AY96" s="33"/>
      <c r="AZ96" s="154"/>
      <c r="BA96" s="155"/>
      <c r="BB96" s="156"/>
      <c r="BC96" s="33"/>
      <c r="BD96" s="33"/>
      <c r="BE96" s="33"/>
      <c r="BF96" s="33"/>
      <c r="BG96" s="33"/>
      <c r="BH96" s="33"/>
      <c r="BI96" s="154"/>
      <c r="BJ96" s="155"/>
      <c r="BK96" s="156"/>
      <c r="BL96" s="33"/>
      <c r="BM96" s="33"/>
      <c r="BN96" s="33"/>
      <c r="BO96" s="33"/>
      <c r="BP96" s="33"/>
      <c r="BQ96" s="33"/>
      <c r="BR96" s="154"/>
      <c r="BS96" s="155"/>
      <c r="BT96" s="156"/>
      <c r="BU96" s="33"/>
      <c r="BV96" s="33"/>
      <c r="BW96" s="33"/>
      <c r="BX96" s="33"/>
      <c r="BY96" s="33"/>
      <c r="BZ96" s="33"/>
      <c r="CA96" s="154"/>
      <c r="CB96" s="155"/>
      <c r="CC96" s="156"/>
      <c r="CD96" s="33"/>
      <c r="CE96" s="33"/>
      <c r="CF96" s="33"/>
      <c r="CG96" s="33"/>
      <c r="CH96" s="33"/>
      <c r="CI96" s="33"/>
      <c r="CJ96" s="154"/>
      <c r="CK96" s="155"/>
      <c r="CL96" s="156"/>
      <c r="CM96" s="33"/>
      <c r="CN96" s="33"/>
      <c r="CO96" s="33"/>
      <c r="CP96" s="33"/>
      <c r="CQ96" s="33"/>
      <c r="CR96" s="33"/>
      <c r="CS96" s="33"/>
      <c r="CT96" s="33"/>
      <c r="CU96" s="33"/>
      <c r="CV96" s="33"/>
      <c r="CW96" s="33"/>
      <c r="CX96" s="33"/>
      <c r="CY96" s="33"/>
      <c r="CZ96" s="33"/>
      <c r="DA96" s="33"/>
    </row>
    <row r="97" spans="4:105" x14ac:dyDescent="0.2">
      <c r="D97" s="33"/>
      <c r="E97" s="46">
        <f>E10</f>
        <v>0</v>
      </c>
      <c r="F97" s="33"/>
      <c r="G97" s="33"/>
      <c r="H97" s="33"/>
      <c r="I97" s="33"/>
      <c r="J97" s="33">
        <f>SUM(J10:L10)</f>
        <v>13956163</v>
      </c>
      <c r="K97" s="38">
        <f>E97-J97</f>
        <v>-13956163</v>
      </c>
      <c r="L97" s="33"/>
      <c r="M97" s="33"/>
      <c r="N97" s="46">
        <f>N10</f>
        <v>0</v>
      </c>
      <c r="O97" s="33"/>
      <c r="P97" s="33"/>
      <c r="Q97" s="33"/>
      <c r="R97" s="33"/>
      <c r="S97" s="33">
        <f>SUM(S10:U10)</f>
        <v>9226802</v>
      </c>
      <c r="T97" s="38">
        <f t="shared" ref="T97:T128" si="348">N97-S97</f>
        <v>-9226802</v>
      </c>
      <c r="U97" s="33"/>
      <c r="V97" s="33"/>
      <c r="W97" s="33"/>
      <c r="X97" s="33"/>
      <c r="Y97" s="33"/>
      <c r="Z97" s="33"/>
      <c r="AA97" s="46">
        <f t="shared" ref="AA97:AA128" si="349">AA10</f>
        <v>63468</v>
      </c>
      <c r="AB97" s="33">
        <f t="shared" ref="AB97:AB159" si="350">SUM(AB10:AD10)</f>
        <v>63468</v>
      </c>
      <c r="AC97" s="38">
        <f t="shared" ref="AC97:AC159" si="351">AA97-AB97</f>
        <v>0</v>
      </c>
      <c r="AD97" s="33"/>
      <c r="AE97" s="33"/>
      <c r="AF97" s="33"/>
      <c r="AG97" s="33"/>
      <c r="AH97" s="33"/>
      <c r="AI97" s="33"/>
      <c r="AJ97" s="46">
        <f t="shared" ref="AJ97:AJ128" si="352">AJ10</f>
        <v>4665507</v>
      </c>
      <c r="AK97" s="33">
        <f t="shared" ref="AK97:AK159" si="353">SUM(AK10:AM10)</f>
        <v>4665507</v>
      </c>
      <c r="AL97" s="38">
        <f t="shared" ref="AL97:AL159" si="354">AJ97-AK97</f>
        <v>0</v>
      </c>
      <c r="AM97" s="33"/>
      <c r="AN97" s="33"/>
      <c r="AO97" s="33"/>
      <c r="AP97" s="33"/>
      <c r="AQ97" s="46">
        <f t="shared" ref="AQ97:AQ128" si="355">AQ10</f>
        <v>0</v>
      </c>
      <c r="AR97" s="33">
        <f t="shared" ref="AR97:AR159" si="356">SUM(AR10:AT10)</f>
        <v>0</v>
      </c>
      <c r="AS97" s="38">
        <f t="shared" ref="AS97:AS159" si="357">AQ97-AR97</f>
        <v>0</v>
      </c>
      <c r="AT97" s="33"/>
      <c r="AU97" s="33"/>
      <c r="AV97" s="33"/>
      <c r="AW97" s="33"/>
      <c r="AX97" s="33"/>
      <c r="AY97" s="33"/>
      <c r="AZ97" s="46">
        <f t="shared" ref="AZ97:AZ128" si="358">AZ10</f>
        <v>0</v>
      </c>
      <c r="BA97" s="33">
        <f t="shared" ref="BA97:BA159" si="359">SUM(BA10:BC10)</f>
        <v>0</v>
      </c>
      <c r="BB97" s="38">
        <f t="shared" ref="BB97:BB159" si="360">AZ97-BA97</f>
        <v>0</v>
      </c>
      <c r="BC97" s="33"/>
      <c r="BD97" s="33"/>
      <c r="BE97" s="33"/>
      <c r="BF97" s="33"/>
      <c r="BG97" s="33"/>
      <c r="BH97" s="33"/>
      <c r="BI97" s="46">
        <f t="shared" ref="BI97:BI128" si="361">BI10</f>
        <v>386</v>
      </c>
      <c r="BJ97" s="33">
        <f t="shared" ref="BJ97:BJ159" si="362">SUM(BJ10:BL10)</f>
        <v>386</v>
      </c>
      <c r="BK97" s="38">
        <f t="shared" ref="BK97:BK159" si="363">BI97-BJ97</f>
        <v>0</v>
      </c>
      <c r="BL97" s="33"/>
      <c r="BM97" s="33"/>
      <c r="BN97" s="33"/>
      <c r="BO97" s="33"/>
      <c r="BP97" s="33"/>
      <c r="BQ97" s="33"/>
      <c r="BR97" s="46">
        <f t="shared" ref="BR97:BR128" si="364">BR10</f>
        <v>0</v>
      </c>
      <c r="BS97" s="33">
        <f t="shared" ref="BS97:BS159" si="365">SUM(BS10:BU10)</f>
        <v>0</v>
      </c>
      <c r="BT97" s="38">
        <f t="shared" ref="BT97:BT159" si="366">BR97-BS97</f>
        <v>0</v>
      </c>
      <c r="BU97" s="33"/>
      <c r="BV97" s="33"/>
      <c r="BW97" s="33"/>
      <c r="BX97" s="33"/>
      <c r="BY97" s="33"/>
      <c r="BZ97" s="33"/>
      <c r="CA97" s="46">
        <f t="shared" ref="CA97:CA128" si="367">CA10</f>
        <v>0</v>
      </c>
      <c r="CB97" s="33">
        <f t="shared" ref="CB97:CB159" si="368">SUM(CB10:CD10)</f>
        <v>0</v>
      </c>
      <c r="CC97" s="38">
        <f t="shared" ref="CC97:CC159" si="369">CA97-CB97</f>
        <v>0</v>
      </c>
      <c r="CD97" s="33"/>
      <c r="CE97" s="33"/>
      <c r="CF97" s="33"/>
      <c r="CG97" s="33"/>
      <c r="CH97" s="33"/>
      <c r="CI97" s="33"/>
      <c r="CJ97" s="46">
        <f t="shared" ref="CJ97:CJ128" si="370">CJ10</f>
        <v>386</v>
      </c>
      <c r="CK97" s="33">
        <f t="shared" ref="CK97:CK159" si="371">SUM(CK10:CM10)</f>
        <v>386</v>
      </c>
      <c r="CL97" s="38">
        <f t="shared" ref="CL97:CL159" si="372">CJ97-CK97</f>
        <v>0</v>
      </c>
      <c r="CM97" s="33"/>
      <c r="CN97" s="33"/>
      <c r="CO97" s="33"/>
      <c r="CP97" s="33"/>
      <c r="CQ97" s="33"/>
      <c r="CR97" s="33"/>
      <c r="CS97" s="33"/>
      <c r="CT97" s="33"/>
      <c r="CU97" s="33"/>
      <c r="CV97" s="33"/>
      <c r="CW97" s="33"/>
      <c r="CX97" s="33"/>
      <c r="CY97" s="33"/>
      <c r="CZ97" s="33"/>
      <c r="DA97" s="33"/>
    </row>
    <row r="98" spans="4:105" x14ac:dyDescent="0.2">
      <c r="D98" s="33"/>
      <c r="E98" s="46">
        <f t="shared" ref="E98:E159" si="373">E11</f>
        <v>0</v>
      </c>
      <c r="F98" s="33"/>
      <c r="G98" s="33"/>
      <c r="H98" s="33"/>
      <c r="I98" s="33"/>
      <c r="J98" s="33">
        <f t="shared" ref="J98:J159" si="374">SUM(J11:L11)</f>
        <v>9182947</v>
      </c>
      <c r="K98" s="38">
        <f t="shared" ref="K98:K159" si="375">E98-J98</f>
        <v>-9182947</v>
      </c>
      <c r="L98" s="33"/>
      <c r="M98" s="33"/>
      <c r="N98" s="46">
        <f t="shared" ref="N98:N159" si="376">N11</f>
        <v>0</v>
      </c>
      <c r="O98" s="33"/>
      <c r="P98" s="33"/>
      <c r="Q98" s="33"/>
      <c r="R98" s="33"/>
      <c r="S98" s="33">
        <f t="shared" ref="S98:S159" si="377">SUM(S11:U11)</f>
        <v>9182947</v>
      </c>
      <c r="T98" s="38">
        <f t="shared" si="348"/>
        <v>-9182947</v>
      </c>
      <c r="U98" s="33"/>
      <c r="V98" s="33"/>
      <c r="W98" s="33"/>
      <c r="X98" s="33"/>
      <c r="Y98" s="33"/>
      <c r="Z98" s="33"/>
      <c r="AA98" s="46">
        <f t="shared" si="349"/>
        <v>0</v>
      </c>
      <c r="AB98" s="33">
        <f t="shared" si="350"/>
        <v>0</v>
      </c>
      <c r="AC98" s="38">
        <f t="shared" si="351"/>
        <v>0</v>
      </c>
      <c r="AD98" s="33"/>
      <c r="AE98" s="33"/>
      <c r="AF98" s="33"/>
      <c r="AG98" s="33"/>
      <c r="AH98" s="33"/>
      <c r="AI98" s="33"/>
      <c r="AJ98" s="46">
        <f t="shared" si="352"/>
        <v>0</v>
      </c>
      <c r="AK98" s="33">
        <f t="shared" si="353"/>
        <v>0</v>
      </c>
      <c r="AL98" s="38">
        <f t="shared" si="354"/>
        <v>0</v>
      </c>
      <c r="AM98" s="33"/>
      <c r="AN98" s="33"/>
      <c r="AO98" s="33"/>
      <c r="AP98" s="33"/>
      <c r="AQ98" s="46">
        <f t="shared" si="355"/>
        <v>0</v>
      </c>
      <c r="AR98" s="33">
        <f t="shared" si="356"/>
        <v>0</v>
      </c>
      <c r="AS98" s="38">
        <f t="shared" si="357"/>
        <v>0</v>
      </c>
      <c r="AT98" s="33"/>
      <c r="AU98" s="33"/>
      <c r="AV98" s="33"/>
      <c r="AW98" s="33"/>
      <c r="AX98" s="33"/>
      <c r="AY98" s="33"/>
      <c r="AZ98" s="46">
        <f t="shared" si="358"/>
        <v>0</v>
      </c>
      <c r="BA98" s="33">
        <f t="shared" si="359"/>
        <v>0</v>
      </c>
      <c r="BB98" s="38">
        <f t="shared" si="360"/>
        <v>0</v>
      </c>
      <c r="BC98" s="33"/>
      <c r="BD98" s="33"/>
      <c r="BE98" s="33"/>
      <c r="BF98" s="33"/>
      <c r="BG98" s="33"/>
      <c r="BH98" s="33"/>
      <c r="BI98" s="46">
        <f t="shared" si="361"/>
        <v>0</v>
      </c>
      <c r="BJ98" s="33">
        <f t="shared" si="362"/>
        <v>0</v>
      </c>
      <c r="BK98" s="38">
        <f t="shared" si="363"/>
        <v>0</v>
      </c>
      <c r="BL98" s="33"/>
      <c r="BM98" s="33"/>
      <c r="BN98" s="33"/>
      <c r="BO98" s="33"/>
      <c r="BP98" s="33"/>
      <c r="BQ98" s="33"/>
      <c r="BR98" s="46">
        <f t="shared" si="364"/>
        <v>0</v>
      </c>
      <c r="BS98" s="33">
        <f t="shared" si="365"/>
        <v>0</v>
      </c>
      <c r="BT98" s="38">
        <f t="shared" si="366"/>
        <v>0</v>
      </c>
      <c r="BU98" s="33"/>
      <c r="BV98" s="33"/>
      <c r="BW98" s="33"/>
      <c r="BX98" s="33"/>
      <c r="BY98" s="33"/>
      <c r="BZ98" s="33"/>
      <c r="CA98" s="46">
        <f t="shared" si="367"/>
        <v>0</v>
      </c>
      <c r="CB98" s="33">
        <f t="shared" si="368"/>
        <v>0</v>
      </c>
      <c r="CC98" s="38">
        <f t="shared" si="369"/>
        <v>0</v>
      </c>
      <c r="CD98" s="33"/>
      <c r="CE98" s="33"/>
      <c r="CF98" s="33"/>
      <c r="CG98" s="33"/>
      <c r="CH98" s="33"/>
      <c r="CI98" s="33"/>
      <c r="CJ98" s="46">
        <f t="shared" si="370"/>
        <v>0</v>
      </c>
      <c r="CK98" s="33">
        <f t="shared" si="371"/>
        <v>0</v>
      </c>
      <c r="CL98" s="38">
        <f t="shared" si="372"/>
        <v>0</v>
      </c>
      <c r="CM98" s="33"/>
      <c r="CN98" s="33"/>
      <c r="CO98" s="33"/>
      <c r="CP98" s="33"/>
      <c r="CQ98" s="33"/>
      <c r="CR98" s="33"/>
      <c r="CS98" s="33"/>
      <c r="CT98" s="33"/>
      <c r="CU98" s="33"/>
      <c r="CV98" s="33"/>
      <c r="CW98" s="33"/>
      <c r="CX98" s="33"/>
      <c r="CY98" s="33"/>
      <c r="CZ98" s="33"/>
      <c r="DA98" s="33"/>
    </row>
    <row r="99" spans="4:105" x14ac:dyDescent="0.2">
      <c r="D99" s="33"/>
      <c r="E99" s="46">
        <f t="shared" si="373"/>
        <v>0</v>
      </c>
      <c r="F99" s="33"/>
      <c r="G99" s="33"/>
      <c r="H99" s="33"/>
      <c r="I99" s="33"/>
      <c r="J99" s="33">
        <f t="shared" si="374"/>
        <v>20545</v>
      </c>
      <c r="K99" s="38">
        <f t="shared" si="375"/>
        <v>-20545</v>
      </c>
      <c r="L99" s="33"/>
      <c r="M99" s="33"/>
      <c r="N99" s="46">
        <f t="shared" si="376"/>
        <v>0</v>
      </c>
      <c r="O99" s="33"/>
      <c r="P99" s="33"/>
      <c r="Q99" s="33"/>
      <c r="R99" s="33"/>
      <c r="S99" s="33">
        <f t="shared" si="377"/>
        <v>20545</v>
      </c>
      <c r="T99" s="38">
        <f t="shared" si="348"/>
        <v>-20545</v>
      </c>
      <c r="U99" s="33"/>
      <c r="V99" s="33"/>
      <c r="W99" s="33"/>
      <c r="X99" s="33"/>
      <c r="Y99" s="33"/>
      <c r="Z99" s="33"/>
      <c r="AA99" s="46">
        <f t="shared" si="349"/>
        <v>0</v>
      </c>
      <c r="AB99" s="33">
        <f t="shared" si="350"/>
        <v>0</v>
      </c>
      <c r="AC99" s="38">
        <f t="shared" si="351"/>
        <v>0</v>
      </c>
      <c r="AD99" s="33"/>
      <c r="AE99" s="33"/>
      <c r="AF99" s="33"/>
      <c r="AG99" s="33"/>
      <c r="AH99" s="33"/>
      <c r="AI99" s="33"/>
      <c r="AJ99" s="46">
        <f t="shared" si="352"/>
        <v>0</v>
      </c>
      <c r="AK99" s="33">
        <f t="shared" si="353"/>
        <v>0</v>
      </c>
      <c r="AL99" s="38">
        <f t="shared" si="354"/>
        <v>0</v>
      </c>
      <c r="AM99" s="33"/>
      <c r="AN99" s="33"/>
      <c r="AO99" s="33"/>
      <c r="AP99" s="33"/>
      <c r="AQ99" s="46">
        <f t="shared" si="355"/>
        <v>0</v>
      </c>
      <c r="AR99" s="33">
        <f t="shared" si="356"/>
        <v>0</v>
      </c>
      <c r="AS99" s="38">
        <f t="shared" si="357"/>
        <v>0</v>
      </c>
      <c r="AT99" s="33"/>
      <c r="AU99" s="33"/>
      <c r="AV99" s="33"/>
      <c r="AW99" s="33"/>
      <c r="AX99" s="33"/>
      <c r="AY99" s="33"/>
      <c r="AZ99" s="46">
        <f t="shared" si="358"/>
        <v>0</v>
      </c>
      <c r="BA99" s="33">
        <f t="shared" si="359"/>
        <v>0</v>
      </c>
      <c r="BB99" s="38">
        <f t="shared" si="360"/>
        <v>0</v>
      </c>
      <c r="BC99" s="33"/>
      <c r="BD99" s="33"/>
      <c r="BE99" s="33"/>
      <c r="BF99" s="33"/>
      <c r="BG99" s="33"/>
      <c r="BH99" s="33"/>
      <c r="BI99" s="46">
        <f t="shared" si="361"/>
        <v>0</v>
      </c>
      <c r="BJ99" s="33">
        <f t="shared" si="362"/>
        <v>0</v>
      </c>
      <c r="BK99" s="38">
        <f t="shared" si="363"/>
        <v>0</v>
      </c>
      <c r="BL99" s="33"/>
      <c r="BM99" s="33"/>
      <c r="BN99" s="33"/>
      <c r="BO99" s="33"/>
      <c r="BP99" s="33"/>
      <c r="BQ99" s="33"/>
      <c r="BR99" s="46">
        <f t="shared" si="364"/>
        <v>0</v>
      </c>
      <c r="BS99" s="33">
        <f t="shared" si="365"/>
        <v>0</v>
      </c>
      <c r="BT99" s="38">
        <f t="shared" si="366"/>
        <v>0</v>
      </c>
      <c r="BU99" s="33"/>
      <c r="BV99" s="33"/>
      <c r="BW99" s="33"/>
      <c r="BX99" s="33"/>
      <c r="BY99" s="33"/>
      <c r="BZ99" s="33"/>
      <c r="CA99" s="46">
        <f t="shared" si="367"/>
        <v>0</v>
      </c>
      <c r="CB99" s="33">
        <f t="shared" si="368"/>
        <v>0</v>
      </c>
      <c r="CC99" s="38">
        <f t="shared" si="369"/>
        <v>0</v>
      </c>
      <c r="CD99" s="33"/>
      <c r="CE99" s="33"/>
      <c r="CF99" s="33"/>
      <c r="CG99" s="33"/>
      <c r="CH99" s="33"/>
      <c r="CI99" s="33"/>
      <c r="CJ99" s="46">
        <f t="shared" si="370"/>
        <v>0</v>
      </c>
      <c r="CK99" s="33">
        <f t="shared" si="371"/>
        <v>0</v>
      </c>
      <c r="CL99" s="38">
        <f t="shared" si="372"/>
        <v>0</v>
      </c>
      <c r="CM99" s="33"/>
      <c r="CN99" s="33"/>
      <c r="CO99" s="33"/>
      <c r="CP99" s="33"/>
      <c r="CQ99" s="33"/>
      <c r="CR99" s="33"/>
      <c r="CS99" s="33"/>
      <c r="CT99" s="33"/>
      <c r="CU99" s="33"/>
      <c r="CV99" s="33"/>
      <c r="CW99" s="33"/>
      <c r="CX99" s="33"/>
      <c r="CY99" s="33"/>
      <c r="CZ99" s="33"/>
      <c r="DA99" s="33"/>
    </row>
    <row r="100" spans="4:105" x14ac:dyDescent="0.2">
      <c r="D100" s="33"/>
      <c r="E100" s="46">
        <f t="shared" si="373"/>
        <v>0</v>
      </c>
      <c r="F100" s="33"/>
      <c r="G100" s="33"/>
      <c r="H100" s="33"/>
      <c r="I100" s="33"/>
      <c r="J100" s="33">
        <f t="shared" si="374"/>
        <v>0</v>
      </c>
      <c r="K100" s="38">
        <f t="shared" si="375"/>
        <v>0</v>
      </c>
      <c r="L100" s="33"/>
      <c r="M100" s="33"/>
      <c r="N100" s="46">
        <f t="shared" si="376"/>
        <v>0</v>
      </c>
      <c r="O100" s="33"/>
      <c r="P100" s="33"/>
      <c r="Q100" s="33"/>
      <c r="R100" s="33"/>
      <c r="S100" s="33">
        <f t="shared" si="377"/>
        <v>0</v>
      </c>
      <c r="T100" s="38">
        <f t="shared" si="348"/>
        <v>0</v>
      </c>
      <c r="U100" s="33"/>
      <c r="V100" s="33"/>
      <c r="W100" s="33"/>
      <c r="X100" s="33"/>
      <c r="Y100" s="33"/>
      <c r="Z100" s="33"/>
      <c r="AA100" s="46">
        <f t="shared" si="349"/>
        <v>0</v>
      </c>
      <c r="AB100" s="33">
        <f t="shared" si="350"/>
        <v>0</v>
      </c>
      <c r="AC100" s="38">
        <f t="shared" si="351"/>
        <v>0</v>
      </c>
      <c r="AD100" s="33"/>
      <c r="AE100" s="33"/>
      <c r="AF100" s="33"/>
      <c r="AG100" s="33"/>
      <c r="AH100" s="33"/>
      <c r="AI100" s="33"/>
      <c r="AJ100" s="46">
        <f t="shared" si="352"/>
        <v>0</v>
      </c>
      <c r="AK100" s="33">
        <f t="shared" si="353"/>
        <v>0</v>
      </c>
      <c r="AL100" s="38">
        <f t="shared" si="354"/>
        <v>0</v>
      </c>
      <c r="AM100" s="33"/>
      <c r="AN100" s="33"/>
      <c r="AO100" s="33"/>
      <c r="AP100" s="33"/>
      <c r="AQ100" s="46">
        <f t="shared" si="355"/>
        <v>0</v>
      </c>
      <c r="AR100" s="33">
        <f t="shared" si="356"/>
        <v>0</v>
      </c>
      <c r="AS100" s="38">
        <f t="shared" si="357"/>
        <v>0</v>
      </c>
      <c r="AT100" s="33"/>
      <c r="AU100" s="33"/>
      <c r="AV100" s="33"/>
      <c r="AW100" s="33"/>
      <c r="AX100" s="33"/>
      <c r="AY100" s="33"/>
      <c r="AZ100" s="46">
        <f t="shared" si="358"/>
        <v>0</v>
      </c>
      <c r="BA100" s="33">
        <f t="shared" si="359"/>
        <v>0</v>
      </c>
      <c r="BB100" s="38">
        <f t="shared" si="360"/>
        <v>0</v>
      </c>
      <c r="BC100" s="33"/>
      <c r="BD100" s="33"/>
      <c r="BE100" s="33"/>
      <c r="BF100" s="33"/>
      <c r="BG100" s="33"/>
      <c r="BH100" s="33"/>
      <c r="BI100" s="46">
        <f t="shared" si="361"/>
        <v>0</v>
      </c>
      <c r="BJ100" s="33">
        <f t="shared" si="362"/>
        <v>0</v>
      </c>
      <c r="BK100" s="38">
        <f t="shared" si="363"/>
        <v>0</v>
      </c>
      <c r="BL100" s="33"/>
      <c r="BM100" s="33"/>
      <c r="BN100" s="33"/>
      <c r="BO100" s="33"/>
      <c r="BP100" s="33"/>
      <c r="BQ100" s="33"/>
      <c r="BR100" s="46">
        <f t="shared" si="364"/>
        <v>0</v>
      </c>
      <c r="BS100" s="33">
        <f t="shared" si="365"/>
        <v>0</v>
      </c>
      <c r="BT100" s="38">
        <f t="shared" si="366"/>
        <v>0</v>
      </c>
      <c r="BU100" s="33"/>
      <c r="BV100" s="33"/>
      <c r="BW100" s="33"/>
      <c r="BX100" s="33"/>
      <c r="BY100" s="33"/>
      <c r="BZ100" s="33"/>
      <c r="CA100" s="46">
        <f t="shared" si="367"/>
        <v>0</v>
      </c>
      <c r="CB100" s="33">
        <f t="shared" si="368"/>
        <v>0</v>
      </c>
      <c r="CC100" s="38">
        <f t="shared" si="369"/>
        <v>0</v>
      </c>
      <c r="CD100" s="33"/>
      <c r="CE100" s="33"/>
      <c r="CF100" s="33"/>
      <c r="CG100" s="33"/>
      <c r="CH100" s="33"/>
      <c r="CI100" s="33"/>
      <c r="CJ100" s="46">
        <f t="shared" si="370"/>
        <v>0</v>
      </c>
      <c r="CK100" s="33">
        <f t="shared" si="371"/>
        <v>0</v>
      </c>
      <c r="CL100" s="38">
        <f t="shared" si="372"/>
        <v>0</v>
      </c>
      <c r="CM100" s="33"/>
      <c r="CN100" s="33"/>
      <c r="CO100" s="33"/>
      <c r="CP100" s="33"/>
      <c r="CQ100" s="33"/>
      <c r="CR100" s="33"/>
      <c r="CS100" s="33"/>
      <c r="CT100" s="33"/>
      <c r="CU100" s="33"/>
      <c r="CV100" s="33"/>
      <c r="CW100" s="33"/>
      <c r="CX100" s="33"/>
      <c r="CY100" s="33"/>
      <c r="CZ100" s="33"/>
      <c r="DA100" s="33"/>
    </row>
    <row r="101" spans="4:105" x14ac:dyDescent="0.2">
      <c r="E101" s="46">
        <f t="shared" si="373"/>
        <v>0</v>
      </c>
      <c r="F101" s="33"/>
      <c r="G101" s="33"/>
      <c r="H101" s="33"/>
      <c r="I101" s="33"/>
      <c r="J101" s="33">
        <f t="shared" si="374"/>
        <v>4752671</v>
      </c>
      <c r="K101" s="38">
        <f t="shared" si="375"/>
        <v>-4752671</v>
      </c>
      <c r="N101" s="46">
        <f t="shared" si="376"/>
        <v>0</v>
      </c>
      <c r="O101" s="33"/>
      <c r="P101" s="33"/>
      <c r="Q101" s="33"/>
      <c r="R101" s="33"/>
      <c r="S101" s="33">
        <f t="shared" si="377"/>
        <v>23310</v>
      </c>
      <c r="T101" s="38">
        <f t="shared" si="348"/>
        <v>-23310</v>
      </c>
      <c r="AA101" s="46">
        <f t="shared" si="349"/>
        <v>63468</v>
      </c>
      <c r="AB101" s="33">
        <f t="shared" si="350"/>
        <v>63468</v>
      </c>
      <c r="AC101" s="38">
        <f t="shared" si="351"/>
        <v>0</v>
      </c>
      <c r="AJ101" s="46">
        <f t="shared" si="352"/>
        <v>4665507</v>
      </c>
      <c r="AK101" s="33">
        <f t="shared" si="353"/>
        <v>4665507</v>
      </c>
      <c r="AL101" s="38">
        <f t="shared" si="354"/>
        <v>0</v>
      </c>
      <c r="AQ101" s="46">
        <f t="shared" si="355"/>
        <v>0</v>
      </c>
      <c r="AR101" s="33">
        <f t="shared" si="356"/>
        <v>0</v>
      </c>
      <c r="AS101" s="38">
        <f t="shared" si="357"/>
        <v>0</v>
      </c>
      <c r="AZ101" s="46">
        <f t="shared" si="358"/>
        <v>0</v>
      </c>
      <c r="BA101" s="33">
        <f t="shared" si="359"/>
        <v>0</v>
      </c>
      <c r="BB101" s="38">
        <f t="shared" si="360"/>
        <v>0</v>
      </c>
      <c r="BI101" s="46">
        <f t="shared" si="361"/>
        <v>386</v>
      </c>
      <c r="BJ101" s="33">
        <f t="shared" si="362"/>
        <v>386</v>
      </c>
      <c r="BK101" s="38">
        <f t="shared" si="363"/>
        <v>0</v>
      </c>
      <c r="BR101" s="46">
        <f t="shared" si="364"/>
        <v>0</v>
      </c>
      <c r="BS101" s="33">
        <f t="shared" si="365"/>
        <v>0</v>
      </c>
      <c r="BT101" s="38">
        <f t="shared" si="366"/>
        <v>0</v>
      </c>
      <c r="CA101" s="46">
        <f t="shared" si="367"/>
        <v>0</v>
      </c>
      <c r="CB101" s="33">
        <f t="shared" si="368"/>
        <v>0</v>
      </c>
      <c r="CC101" s="38">
        <f t="shared" si="369"/>
        <v>0</v>
      </c>
      <c r="CJ101" s="46">
        <f t="shared" si="370"/>
        <v>386</v>
      </c>
      <c r="CK101" s="33">
        <f t="shared" si="371"/>
        <v>386</v>
      </c>
      <c r="CL101" s="38">
        <f t="shared" si="372"/>
        <v>0</v>
      </c>
    </row>
    <row r="102" spans="4:105" x14ac:dyDescent="0.2">
      <c r="E102" s="46">
        <f t="shared" si="373"/>
        <v>0</v>
      </c>
      <c r="F102" s="33"/>
      <c r="G102" s="33"/>
      <c r="H102" s="33"/>
      <c r="I102" s="33"/>
      <c r="J102" s="33">
        <f t="shared" si="374"/>
        <v>21437249</v>
      </c>
      <c r="K102" s="38">
        <f t="shared" si="375"/>
        <v>-21437249</v>
      </c>
      <c r="N102" s="46">
        <f t="shared" si="376"/>
        <v>0</v>
      </c>
      <c r="O102" s="33"/>
      <c r="P102" s="33"/>
      <c r="Q102" s="33"/>
      <c r="R102" s="33"/>
      <c r="S102" s="33">
        <f t="shared" si="377"/>
        <v>21412249</v>
      </c>
      <c r="T102" s="38">
        <f t="shared" si="348"/>
        <v>-21412249</v>
      </c>
      <c r="AA102" s="46">
        <f t="shared" si="349"/>
        <v>0</v>
      </c>
      <c r="AB102" s="33">
        <f t="shared" si="350"/>
        <v>0</v>
      </c>
      <c r="AC102" s="38">
        <f t="shared" si="351"/>
        <v>0</v>
      </c>
      <c r="AJ102" s="46">
        <f t="shared" si="352"/>
        <v>0</v>
      </c>
      <c r="AK102" s="33">
        <f t="shared" si="353"/>
        <v>0</v>
      </c>
      <c r="AL102" s="38">
        <f t="shared" si="354"/>
        <v>0</v>
      </c>
      <c r="AQ102" s="46">
        <f t="shared" si="355"/>
        <v>0</v>
      </c>
      <c r="AR102" s="33">
        <f t="shared" si="356"/>
        <v>0</v>
      </c>
      <c r="AS102" s="38">
        <f t="shared" si="357"/>
        <v>0</v>
      </c>
      <c r="AZ102" s="46">
        <f t="shared" si="358"/>
        <v>25000</v>
      </c>
      <c r="BA102" s="33">
        <f t="shared" si="359"/>
        <v>25000</v>
      </c>
      <c r="BB102" s="38">
        <f t="shared" si="360"/>
        <v>0</v>
      </c>
      <c r="BI102" s="46">
        <f t="shared" si="361"/>
        <v>0</v>
      </c>
      <c r="BJ102" s="33">
        <f t="shared" si="362"/>
        <v>0</v>
      </c>
      <c r="BK102" s="38">
        <f t="shared" si="363"/>
        <v>0</v>
      </c>
      <c r="BR102" s="46">
        <f t="shared" si="364"/>
        <v>0</v>
      </c>
      <c r="BS102" s="33">
        <f t="shared" si="365"/>
        <v>0</v>
      </c>
      <c r="BT102" s="38">
        <f t="shared" si="366"/>
        <v>0</v>
      </c>
      <c r="CA102" s="46">
        <f t="shared" si="367"/>
        <v>0</v>
      </c>
      <c r="CB102" s="33">
        <f t="shared" si="368"/>
        <v>0</v>
      </c>
      <c r="CC102" s="38">
        <f t="shared" si="369"/>
        <v>0</v>
      </c>
      <c r="CJ102" s="46">
        <f t="shared" si="370"/>
        <v>0</v>
      </c>
      <c r="CK102" s="33">
        <f t="shared" si="371"/>
        <v>0</v>
      </c>
      <c r="CL102" s="38">
        <f t="shared" si="372"/>
        <v>0</v>
      </c>
    </row>
    <row r="103" spans="4:105" x14ac:dyDescent="0.2">
      <c r="E103" s="46">
        <f t="shared" si="373"/>
        <v>0</v>
      </c>
      <c r="F103" s="33"/>
      <c r="G103" s="33"/>
      <c r="H103" s="33"/>
      <c r="I103" s="33"/>
      <c r="J103" s="33">
        <f t="shared" si="374"/>
        <v>21139110</v>
      </c>
      <c r="K103" s="38">
        <f t="shared" si="375"/>
        <v>-21139110</v>
      </c>
      <c r="N103" s="46">
        <f t="shared" si="376"/>
        <v>0</v>
      </c>
      <c r="O103" s="33"/>
      <c r="P103" s="33"/>
      <c r="Q103" s="33"/>
      <c r="R103" s="33"/>
      <c r="S103" s="33">
        <f t="shared" si="377"/>
        <v>21139110</v>
      </c>
      <c r="T103" s="38">
        <f t="shared" si="348"/>
        <v>-21139110</v>
      </c>
      <c r="AA103" s="46">
        <f t="shared" si="349"/>
        <v>0</v>
      </c>
      <c r="AB103" s="33">
        <f t="shared" si="350"/>
        <v>0</v>
      </c>
      <c r="AC103" s="38">
        <f t="shared" si="351"/>
        <v>0</v>
      </c>
      <c r="AJ103" s="46">
        <f t="shared" si="352"/>
        <v>0</v>
      </c>
      <c r="AK103" s="33">
        <f t="shared" si="353"/>
        <v>0</v>
      </c>
      <c r="AL103" s="38">
        <f t="shared" si="354"/>
        <v>0</v>
      </c>
      <c r="AQ103" s="46">
        <f t="shared" si="355"/>
        <v>0</v>
      </c>
      <c r="AR103" s="33">
        <f t="shared" si="356"/>
        <v>0</v>
      </c>
      <c r="AS103" s="38">
        <f t="shared" si="357"/>
        <v>0</v>
      </c>
      <c r="AZ103" s="46">
        <f t="shared" si="358"/>
        <v>0</v>
      </c>
      <c r="BA103" s="33">
        <f t="shared" si="359"/>
        <v>0</v>
      </c>
      <c r="BB103" s="38">
        <f t="shared" si="360"/>
        <v>0</v>
      </c>
      <c r="BI103" s="46">
        <f t="shared" si="361"/>
        <v>0</v>
      </c>
      <c r="BJ103" s="33">
        <f t="shared" si="362"/>
        <v>0</v>
      </c>
      <c r="BK103" s="38">
        <f t="shared" si="363"/>
        <v>0</v>
      </c>
      <c r="BR103" s="46">
        <f t="shared" si="364"/>
        <v>0</v>
      </c>
      <c r="BS103" s="33">
        <f t="shared" si="365"/>
        <v>0</v>
      </c>
      <c r="BT103" s="38">
        <f t="shared" si="366"/>
        <v>0</v>
      </c>
      <c r="CA103" s="46">
        <f t="shared" si="367"/>
        <v>0</v>
      </c>
      <c r="CB103" s="33">
        <f t="shared" si="368"/>
        <v>0</v>
      </c>
      <c r="CC103" s="38">
        <f t="shared" si="369"/>
        <v>0</v>
      </c>
      <c r="CJ103" s="46">
        <f t="shared" si="370"/>
        <v>0</v>
      </c>
      <c r="CK103" s="33">
        <f t="shared" si="371"/>
        <v>0</v>
      </c>
      <c r="CL103" s="38">
        <f t="shared" si="372"/>
        <v>0</v>
      </c>
    </row>
    <row r="104" spans="4:105" x14ac:dyDescent="0.2">
      <c r="E104" s="46">
        <f t="shared" si="373"/>
        <v>0</v>
      </c>
      <c r="F104" s="33"/>
      <c r="G104" s="33"/>
      <c r="H104" s="33"/>
      <c r="I104" s="33"/>
      <c r="J104" s="33">
        <f t="shared" si="374"/>
        <v>298139</v>
      </c>
      <c r="K104" s="38">
        <f t="shared" si="375"/>
        <v>-298139</v>
      </c>
      <c r="N104" s="46">
        <f t="shared" si="376"/>
        <v>0</v>
      </c>
      <c r="O104" s="33"/>
      <c r="P104" s="33"/>
      <c r="Q104" s="33"/>
      <c r="R104" s="33"/>
      <c r="S104" s="33">
        <f t="shared" si="377"/>
        <v>273139</v>
      </c>
      <c r="T104" s="38">
        <f t="shared" si="348"/>
        <v>-273139</v>
      </c>
      <c r="AA104" s="46">
        <f t="shared" si="349"/>
        <v>0</v>
      </c>
      <c r="AB104" s="33">
        <f t="shared" si="350"/>
        <v>0</v>
      </c>
      <c r="AC104" s="38">
        <f t="shared" si="351"/>
        <v>0</v>
      </c>
      <c r="AJ104" s="46">
        <f t="shared" si="352"/>
        <v>0</v>
      </c>
      <c r="AK104" s="33">
        <f t="shared" si="353"/>
        <v>0</v>
      </c>
      <c r="AL104" s="38">
        <f t="shared" si="354"/>
        <v>0</v>
      </c>
      <c r="AQ104" s="46">
        <f t="shared" si="355"/>
        <v>0</v>
      </c>
      <c r="AR104" s="33">
        <f t="shared" si="356"/>
        <v>0</v>
      </c>
      <c r="AS104" s="38">
        <f t="shared" si="357"/>
        <v>0</v>
      </c>
      <c r="AZ104" s="46">
        <f t="shared" si="358"/>
        <v>25000</v>
      </c>
      <c r="BA104" s="33">
        <f t="shared" si="359"/>
        <v>25000</v>
      </c>
      <c r="BB104" s="38">
        <f t="shared" si="360"/>
        <v>0</v>
      </c>
      <c r="BI104" s="46">
        <f t="shared" si="361"/>
        <v>0</v>
      </c>
      <c r="BJ104" s="33">
        <f t="shared" si="362"/>
        <v>0</v>
      </c>
      <c r="BK104" s="38">
        <f t="shared" si="363"/>
        <v>0</v>
      </c>
      <c r="BR104" s="46">
        <f t="shared" si="364"/>
        <v>0</v>
      </c>
      <c r="BS104" s="33">
        <f t="shared" si="365"/>
        <v>0</v>
      </c>
      <c r="BT104" s="38">
        <f t="shared" si="366"/>
        <v>0</v>
      </c>
      <c r="CA104" s="46">
        <f t="shared" si="367"/>
        <v>0</v>
      </c>
      <c r="CB104" s="33">
        <f t="shared" si="368"/>
        <v>0</v>
      </c>
      <c r="CC104" s="38">
        <f t="shared" si="369"/>
        <v>0</v>
      </c>
      <c r="CJ104" s="46">
        <f t="shared" si="370"/>
        <v>0</v>
      </c>
      <c r="CK104" s="33">
        <f t="shared" si="371"/>
        <v>0</v>
      </c>
      <c r="CL104" s="38">
        <f t="shared" si="372"/>
        <v>0</v>
      </c>
    </row>
    <row r="105" spans="4:105" x14ac:dyDescent="0.2">
      <c r="E105" s="46">
        <f t="shared" si="373"/>
        <v>0</v>
      </c>
      <c r="F105" s="33"/>
      <c r="G105" s="33"/>
      <c r="H105" s="33"/>
      <c r="I105" s="33"/>
      <c r="J105" s="33">
        <f t="shared" si="374"/>
        <v>10073407</v>
      </c>
      <c r="K105" s="38">
        <f t="shared" si="375"/>
        <v>-10073407</v>
      </c>
      <c r="N105" s="46">
        <f t="shared" si="376"/>
        <v>0</v>
      </c>
      <c r="O105" s="33"/>
      <c r="P105" s="33"/>
      <c r="Q105" s="33"/>
      <c r="R105" s="33"/>
      <c r="S105" s="33">
        <f t="shared" si="377"/>
        <v>8592903</v>
      </c>
      <c r="T105" s="38">
        <f t="shared" si="348"/>
        <v>-8592903</v>
      </c>
      <c r="AA105" s="46">
        <f t="shared" si="349"/>
        <v>709511</v>
      </c>
      <c r="AB105" s="33">
        <f t="shared" si="350"/>
        <v>709511</v>
      </c>
      <c r="AC105" s="38">
        <f t="shared" si="351"/>
        <v>0</v>
      </c>
      <c r="AJ105" s="46">
        <f t="shared" si="352"/>
        <v>128960</v>
      </c>
      <c r="AK105" s="33">
        <f t="shared" si="353"/>
        <v>128960</v>
      </c>
      <c r="AL105" s="38">
        <f t="shared" si="354"/>
        <v>0</v>
      </c>
      <c r="AQ105" s="46">
        <f t="shared" si="355"/>
        <v>0</v>
      </c>
      <c r="AR105" s="33">
        <f t="shared" si="356"/>
        <v>0</v>
      </c>
      <c r="AS105" s="38">
        <f t="shared" si="357"/>
        <v>0</v>
      </c>
      <c r="AZ105" s="46">
        <f t="shared" si="358"/>
        <v>0</v>
      </c>
      <c r="BA105" s="33">
        <f t="shared" si="359"/>
        <v>0</v>
      </c>
      <c r="BB105" s="38">
        <f t="shared" si="360"/>
        <v>0</v>
      </c>
      <c r="BI105" s="46">
        <f t="shared" si="361"/>
        <v>362936</v>
      </c>
      <c r="BJ105" s="33">
        <f t="shared" si="362"/>
        <v>362936</v>
      </c>
      <c r="BK105" s="38">
        <f t="shared" si="363"/>
        <v>0</v>
      </c>
      <c r="BR105" s="46">
        <f t="shared" si="364"/>
        <v>197256</v>
      </c>
      <c r="BS105" s="33">
        <f t="shared" si="365"/>
        <v>197256</v>
      </c>
      <c r="BT105" s="38">
        <f t="shared" si="366"/>
        <v>0</v>
      </c>
      <c r="CA105" s="46">
        <f t="shared" si="367"/>
        <v>0</v>
      </c>
      <c r="CB105" s="33">
        <f t="shared" si="368"/>
        <v>0</v>
      </c>
      <c r="CC105" s="38">
        <f t="shared" si="369"/>
        <v>0</v>
      </c>
      <c r="CJ105" s="46">
        <f t="shared" si="370"/>
        <v>165680</v>
      </c>
      <c r="CK105" s="33">
        <f t="shared" si="371"/>
        <v>165680</v>
      </c>
      <c r="CL105" s="38">
        <f t="shared" si="372"/>
        <v>0</v>
      </c>
    </row>
    <row r="106" spans="4:105" x14ac:dyDescent="0.2">
      <c r="E106" s="46">
        <f t="shared" si="373"/>
        <v>0</v>
      </c>
      <c r="F106" s="33"/>
      <c r="G106" s="33"/>
      <c r="H106" s="33"/>
      <c r="I106" s="33"/>
      <c r="J106" s="33">
        <f t="shared" si="374"/>
        <v>110997</v>
      </c>
      <c r="K106" s="38">
        <f t="shared" si="375"/>
        <v>-110997</v>
      </c>
      <c r="N106" s="46">
        <f t="shared" si="376"/>
        <v>0</v>
      </c>
      <c r="O106" s="33"/>
      <c r="P106" s="33"/>
      <c r="Q106" s="33"/>
      <c r="R106" s="33"/>
      <c r="S106" s="33">
        <f t="shared" si="377"/>
        <v>110470</v>
      </c>
      <c r="T106" s="38">
        <f t="shared" si="348"/>
        <v>-110470</v>
      </c>
      <c r="AA106" s="46">
        <f t="shared" si="349"/>
        <v>0</v>
      </c>
      <c r="AB106" s="33">
        <f t="shared" si="350"/>
        <v>0</v>
      </c>
      <c r="AC106" s="38">
        <f t="shared" si="351"/>
        <v>0</v>
      </c>
      <c r="AJ106" s="46">
        <f t="shared" si="352"/>
        <v>27</v>
      </c>
      <c r="AK106" s="33">
        <f t="shared" si="353"/>
        <v>27</v>
      </c>
      <c r="AL106" s="38">
        <f t="shared" si="354"/>
        <v>0</v>
      </c>
      <c r="AQ106" s="46">
        <f t="shared" si="355"/>
        <v>0</v>
      </c>
      <c r="AR106" s="33">
        <f t="shared" si="356"/>
        <v>0</v>
      </c>
      <c r="AS106" s="38">
        <f t="shared" si="357"/>
        <v>0</v>
      </c>
      <c r="AZ106" s="46">
        <f t="shared" si="358"/>
        <v>0</v>
      </c>
      <c r="BA106" s="33">
        <f t="shared" si="359"/>
        <v>0</v>
      </c>
      <c r="BB106" s="38">
        <f t="shared" si="360"/>
        <v>0</v>
      </c>
      <c r="BI106" s="46">
        <f t="shared" si="361"/>
        <v>500</v>
      </c>
      <c r="BJ106" s="33">
        <f t="shared" si="362"/>
        <v>500</v>
      </c>
      <c r="BK106" s="38">
        <f t="shared" si="363"/>
        <v>0</v>
      </c>
      <c r="BR106" s="46">
        <f t="shared" si="364"/>
        <v>500</v>
      </c>
      <c r="BS106" s="33">
        <f t="shared" si="365"/>
        <v>500</v>
      </c>
      <c r="BT106" s="38">
        <f t="shared" si="366"/>
        <v>0</v>
      </c>
      <c r="CA106" s="46">
        <f t="shared" si="367"/>
        <v>0</v>
      </c>
      <c r="CB106" s="33">
        <f t="shared" si="368"/>
        <v>0</v>
      </c>
      <c r="CC106" s="38">
        <f t="shared" si="369"/>
        <v>0</v>
      </c>
      <c r="CJ106" s="46">
        <f t="shared" si="370"/>
        <v>0</v>
      </c>
      <c r="CK106" s="33">
        <f t="shared" si="371"/>
        <v>0</v>
      </c>
      <c r="CL106" s="38">
        <f t="shared" si="372"/>
        <v>0</v>
      </c>
    </row>
    <row r="107" spans="4:105" x14ac:dyDescent="0.2">
      <c r="E107" s="46">
        <f t="shared" si="373"/>
        <v>0</v>
      </c>
      <c r="F107" s="33"/>
      <c r="G107" s="33"/>
      <c r="H107" s="33"/>
      <c r="I107" s="33"/>
      <c r="J107" s="33">
        <f t="shared" si="374"/>
        <v>2000</v>
      </c>
      <c r="K107" s="38">
        <f t="shared" si="375"/>
        <v>-2000</v>
      </c>
      <c r="N107" s="46">
        <f t="shared" si="376"/>
        <v>0</v>
      </c>
      <c r="O107" s="33"/>
      <c r="P107" s="33"/>
      <c r="Q107" s="33"/>
      <c r="R107" s="33"/>
      <c r="S107" s="33">
        <f t="shared" si="377"/>
        <v>2000</v>
      </c>
      <c r="T107" s="38">
        <f t="shared" si="348"/>
        <v>-2000</v>
      </c>
      <c r="AA107" s="46">
        <f t="shared" si="349"/>
        <v>0</v>
      </c>
      <c r="AB107" s="33">
        <f t="shared" si="350"/>
        <v>0</v>
      </c>
      <c r="AC107" s="38">
        <f t="shared" si="351"/>
        <v>0</v>
      </c>
      <c r="AJ107" s="46">
        <f t="shared" si="352"/>
        <v>0</v>
      </c>
      <c r="AK107" s="33">
        <f t="shared" si="353"/>
        <v>0</v>
      </c>
      <c r="AL107" s="38">
        <f t="shared" si="354"/>
        <v>0</v>
      </c>
      <c r="AQ107" s="46">
        <f t="shared" si="355"/>
        <v>0</v>
      </c>
      <c r="AR107" s="33">
        <f t="shared" si="356"/>
        <v>0</v>
      </c>
      <c r="AS107" s="38">
        <f t="shared" si="357"/>
        <v>0</v>
      </c>
      <c r="AZ107" s="46">
        <f t="shared" si="358"/>
        <v>0</v>
      </c>
      <c r="BA107" s="33">
        <f t="shared" si="359"/>
        <v>0</v>
      </c>
      <c r="BB107" s="38">
        <f t="shared" si="360"/>
        <v>0</v>
      </c>
      <c r="BI107" s="46">
        <f t="shared" si="361"/>
        <v>0</v>
      </c>
      <c r="BJ107" s="33">
        <f t="shared" si="362"/>
        <v>0</v>
      </c>
      <c r="BK107" s="38">
        <f t="shared" si="363"/>
        <v>0</v>
      </c>
      <c r="BR107" s="46">
        <f t="shared" si="364"/>
        <v>0</v>
      </c>
      <c r="BS107" s="33">
        <f t="shared" si="365"/>
        <v>0</v>
      </c>
      <c r="BT107" s="38">
        <f t="shared" si="366"/>
        <v>0</v>
      </c>
      <c r="CA107" s="46">
        <f t="shared" si="367"/>
        <v>0</v>
      </c>
      <c r="CB107" s="33">
        <f t="shared" si="368"/>
        <v>0</v>
      </c>
      <c r="CC107" s="38">
        <f t="shared" si="369"/>
        <v>0</v>
      </c>
      <c r="CJ107" s="46">
        <f t="shared" si="370"/>
        <v>0</v>
      </c>
      <c r="CK107" s="33">
        <f t="shared" si="371"/>
        <v>0</v>
      </c>
      <c r="CL107" s="38">
        <f t="shared" si="372"/>
        <v>0</v>
      </c>
    </row>
    <row r="108" spans="4:105" x14ac:dyDescent="0.2">
      <c r="E108" s="46">
        <f t="shared" si="373"/>
        <v>0</v>
      </c>
      <c r="F108" s="33"/>
      <c r="G108" s="33"/>
      <c r="H108" s="33"/>
      <c r="I108" s="33"/>
      <c r="J108" s="33">
        <f t="shared" si="374"/>
        <v>108997</v>
      </c>
      <c r="K108" s="38">
        <f t="shared" si="375"/>
        <v>-108997</v>
      </c>
      <c r="N108" s="46">
        <f t="shared" si="376"/>
        <v>0</v>
      </c>
      <c r="O108" s="33"/>
      <c r="P108" s="33"/>
      <c r="Q108" s="33"/>
      <c r="R108" s="33"/>
      <c r="S108" s="33">
        <f t="shared" si="377"/>
        <v>108470</v>
      </c>
      <c r="T108" s="38">
        <f t="shared" si="348"/>
        <v>-108470</v>
      </c>
      <c r="AA108" s="46">
        <f t="shared" si="349"/>
        <v>0</v>
      </c>
      <c r="AB108" s="33">
        <f t="shared" si="350"/>
        <v>0</v>
      </c>
      <c r="AC108" s="38">
        <f t="shared" si="351"/>
        <v>0</v>
      </c>
      <c r="AJ108" s="46">
        <f t="shared" si="352"/>
        <v>27</v>
      </c>
      <c r="AK108" s="33">
        <f t="shared" si="353"/>
        <v>27</v>
      </c>
      <c r="AL108" s="38">
        <f t="shared" si="354"/>
        <v>0</v>
      </c>
      <c r="AQ108" s="46">
        <f t="shared" si="355"/>
        <v>0</v>
      </c>
      <c r="AR108" s="33">
        <f t="shared" si="356"/>
        <v>0</v>
      </c>
      <c r="AS108" s="38">
        <f t="shared" si="357"/>
        <v>0</v>
      </c>
      <c r="AZ108" s="46">
        <f t="shared" si="358"/>
        <v>0</v>
      </c>
      <c r="BA108" s="33">
        <f t="shared" si="359"/>
        <v>0</v>
      </c>
      <c r="BB108" s="38">
        <f t="shared" si="360"/>
        <v>0</v>
      </c>
      <c r="BI108" s="46">
        <f t="shared" si="361"/>
        <v>500</v>
      </c>
      <c r="BJ108" s="33">
        <f t="shared" si="362"/>
        <v>500</v>
      </c>
      <c r="BK108" s="38">
        <f t="shared" si="363"/>
        <v>0</v>
      </c>
      <c r="BR108" s="46">
        <f t="shared" si="364"/>
        <v>500</v>
      </c>
      <c r="BS108" s="33">
        <f t="shared" si="365"/>
        <v>500</v>
      </c>
      <c r="BT108" s="38">
        <f t="shared" si="366"/>
        <v>0</v>
      </c>
      <c r="CA108" s="46">
        <f t="shared" si="367"/>
        <v>0</v>
      </c>
      <c r="CB108" s="33">
        <f t="shared" si="368"/>
        <v>0</v>
      </c>
      <c r="CC108" s="38">
        <f t="shared" si="369"/>
        <v>0</v>
      </c>
      <c r="CJ108" s="46">
        <f t="shared" si="370"/>
        <v>0</v>
      </c>
      <c r="CK108" s="33">
        <f t="shared" si="371"/>
        <v>0</v>
      </c>
      <c r="CL108" s="38">
        <f t="shared" si="372"/>
        <v>0</v>
      </c>
    </row>
    <row r="109" spans="4:105" x14ac:dyDescent="0.2">
      <c r="E109" s="46">
        <f t="shared" si="373"/>
        <v>0</v>
      </c>
      <c r="F109" s="33"/>
      <c r="G109" s="33"/>
      <c r="H109" s="33"/>
      <c r="I109" s="33"/>
      <c r="J109" s="33">
        <f t="shared" si="374"/>
        <v>45577816</v>
      </c>
      <c r="K109" s="38">
        <f t="shared" si="375"/>
        <v>-45577816</v>
      </c>
      <c r="N109" s="46">
        <f t="shared" si="376"/>
        <v>0</v>
      </c>
      <c r="O109" s="33"/>
      <c r="P109" s="33"/>
      <c r="Q109" s="33"/>
      <c r="R109" s="33"/>
      <c r="S109" s="33">
        <f t="shared" si="377"/>
        <v>39342424</v>
      </c>
      <c r="T109" s="38">
        <f t="shared" si="348"/>
        <v>-39342424</v>
      </c>
      <c r="AA109" s="46">
        <f t="shared" si="349"/>
        <v>772979</v>
      </c>
      <c r="AB109" s="33">
        <f t="shared" si="350"/>
        <v>772979</v>
      </c>
      <c r="AC109" s="38">
        <f t="shared" si="351"/>
        <v>0</v>
      </c>
      <c r="AJ109" s="46">
        <f t="shared" si="352"/>
        <v>4794494</v>
      </c>
      <c r="AK109" s="33">
        <f t="shared" si="353"/>
        <v>4794494</v>
      </c>
      <c r="AL109" s="38">
        <f t="shared" si="354"/>
        <v>0</v>
      </c>
      <c r="AQ109" s="46">
        <f t="shared" si="355"/>
        <v>0</v>
      </c>
      <c r="AR109" s="33">
        <f t="shared" si="356"/>
        <v>0</v>
      </c>
      <c r="AS109" s="38">
        <f t="shared" si="357"/>
        <v>0</v>
      </c>
      <c r="AZ109" s="46">
        <f t="shared" si="358"/>
        <v>25000</v>
      </c>
      <c r="BA109" s="33">
        <f t="shared" si="359"/>
        <v>25000</v>
      </c>
      <c r="BB109" s="38">
        <f t="shared" si="360"/>
        <v>0</v>
      </c>
      <c r="BI109" s="46">
        <f t="shared" si="361"/>
        <v>363822</v>
      </c>
      <c r="BJ109" s="33">
        <f t="shared" si="362"/>
        <v>363822</v>
      </c>
      <c r="BK109" s="38">
        <f t="shared" si="363"/>
        <v>0</v>
      </c>
      <c r="BR109" s="46">
        <f t="shared" si="364"/>
        <v>197756</v>
      </c>
      <c r="BS109" s="33">
        <f t="shared" si="365"/>
        <v>197756</v>
      </c>
      <c r="BT109" s="38">
        <f t="shared" si="366"/>
        <v>0</v>
      </c>
      <c r="CA109" s="46">
        <f t="shared" si="367"/>
        <v>0</v>
      </c>
      <c r="CB109" s="33">
        <f t="shared" si="368"/>
        <v>0</v>
      </c>
      <c r="CC109" s="38">
        <f t="shared" si="369"/>
        <v>0</v>
      </c>
      <c r="CJ109" s="46">
        <f t="shared" si="370"/>
        <v>166066</v>
      </c>
      <c r="CK109" s="33">
        <f t="shared" si="371"/>
        <v>166066</v>
      </c>
      <c r="CL109" s="38">
        <f t="shared" si="372"/>
        <v>0</v>
      </c>
    </row>
    <row r="110" spans="4:105" x14ac:dyDescent="0.2">
      <c r="E110" s="46">
        <f t="shared" si="373"/>
        <v>0</v>
      </c>
      <c r="F110" s="33"/>
      <c r="G110" s="33"/>
      <c r="H110" s="33"/>
      <c r="I110" s="33"/>
      <c r="J110" s="33">
        <f t="shared" si="374"/>
        <v>800493</v>
      </c>
      <c r="K110" s="38">
        <f t="shared" si="375"/>
        <v>-800493</v>
      </c>
      <c r="N110" s="46">
        <f t="shared" si="376"/>
        <v>0</v>
      </c>
      <c r="O110" s="33"/>
      <c r="P110" s="33"/>
      <c r="Q110" s="33"/>
      <c r="R110" s="33"/>
      <c r="S110" s="33">
        <f t="shared" si="377"/>
        <v>800000</v>
      </c>
      <c r="T110" s="38">
        <f t="shared" si="348"/>
        <v>-800000</v>
      </c>
      <c r="AA110" s="46">
        <f t="shared" si="349"/>
        <v>0</v>
      </c>
      <c r="AB110" s="33">
        <f t="shared" si="350"/>
        <v>0</v>
      </c>
      <c r="AC110" s="38">
        <f t="shared" si="351"/>
        <v>0</v>
      </c>
      <c r="AJ110" s="46">
        <f t="shared" si="352"/>
        <v>0</v>
      </c>
      <c r="AK110" s="33">
        <f t="shared" si="353"/>
        <v>0</v>
      </c>
      <c r="AL110" s="38">
        <f t="shared" si="354"/>
        <v>0</v>
      </c>
      <c r="AQ110" s="46">
        <f t="shared" si="355"/>
        <v>0</v>
      </c>
      <c r="AR110" s="33">
        <f t="shared" si="356"/>
        <v>0</v>
      </c>
      <c r="AS110" s="38">
        <f t="shared" si="357"/>
        <v>0</v>
      </c>
      <c r="AZ110" s="46">
        <f t="shared" si="358"/>
        <v>0</v>
      </c>
      <c r="BA110" s="33">
        <f t="shared" si="359"/>
        <v>0</v>
      </c>
      <c r="BB110" s="38">
        <f t="shared" si="360"/>
        <v>0</v>
      </c>
      <c r="BI110" s="46">
        <f t="shared" si="361"/>
        <v>0</v>
      </c>
      <c r="BJ110" s="33">
        <f t="shared" si="362"/>
        <v>0</v>
      </c>
      <c r="BK110" s="38">
        <f t="shared" si="363"/>
        <v>0</v>
      </c>
      <c r="BR110" s="46">
        <f t="shared" si="364"/>
        <v>0</v>
      </c>
      <c r="BS110" s="33">
        <f t="shared" si="365"/>
        <v>0</v>
      </c>
      <c r="BT110" s="38">
        <f t="shared" si="366"/>
        <v>0</v>
      </c>
      <c r="CA110" s="46">
        <f t="shared" si="367"/>
        <v>0</v>
      </c>
      <c r="CB110" s="33">
        <f t="shared" si="368"/>
        <v>0</v>
      </c>
      <c r="CC110" s="38">
        <f t="shared" si="369"/>
        <v>0</v>
      </c>
      <c r="CJ110" s="46">
        <f t="shared" si="370"/>
        <v>0</v>
      </c>
      <c r="CK110" s="33">
        <f t="shared" si="371"/>
        <v>0</v>
      </c>
      <c r="CL110" s="38">
        <f t="shared" si="372"/>
        <v>0</v>
      </c>
    </row>
    <row r="111" spans="4:105" x14ac:dyDescent="0.2">
      <c r="E111" s="46">
        <f t="shared" si="373"/>
        <v>0</v>
      </c>
      <c r="F111" s="33"/>
      <c r="G111" s="33"/>
      <c r="H111" s="33"/>
      <c r="I111" s="33"/>
      <c r="J111" s="33">
        <f t="shared" si="374"/>
        <v>0</v>
      </c>
      <c r="K111" s="38">
        <f t="shared" si="375"/>
        <v>0</v>
      </c>
      <c r="N111" s="46">
        <f t="shared" si="376"/>
        <v>0</v>
      </c>
      <c r="O111" s="33"/>
      <c r="P111" s="33"/>
      <c r="Q111" s="33"/>
      <c r="R111" s="33"/>
      <c r="S111" s="33">
        <f t="shared" si="377"/>
        <v>0</v>
      </c>
      <c r="T111" s="38">
        <f t="shared" si="348"/>
        <v>0</v>
      </c>
      <c r="AA111" s="46">
        <f t="shared" si="349"/>
        <v>0</v>
      </c>
      <c r="AB111" s="33">
        <f t="shared" si="350"/>
        <v>0</v>
      </c>
      <c r="AC111" s="38">
        <f t="shared" si="351"/>
        <v>0</v>
      </c>
      <c r="AJ111" s="46">
        <f t="shared" si="352"/>
        <v>0</v>
      </c>
      <c r="AK111" s="33">
        <f t="shared" si="353"/>
        <v>0</v>
      </c>
      <c r="AL111" s="38">
        <f t="shared" si="354"/>
        <v>0</v>
      </c>
      <c r="AQ111" s="46">
        <f t="shared" si="355"/>
        <v>0</v>
      </c>
      <c r="AR111" s="33">
        <f t="shared" si="356"/>
        <v>0</v>
      </c>
      <c r="AS111" s="38">
        <f t="shared" si="357"/>
        <v>0</v>
      </c>
      <c r="AZ111" s="46">
        <f t="shared" si="358"/>
        <v>0</v>
      </c>
      <c r="BA111" s="33">
        <f t="shared" si="359"/>
        <v>0</v>
      </c>
      <c r="BB111" s="38">
        <f t="shared" si="360"/>
        <v>0</v>
      </c>
      <c r="BI111" s="46">
        <f t="shared" si="361"/>
        <v>0</v>
      </c>
      <c r="BJ111" s="33">
        <f t="shared" si="362"/>
        <v>0</v>
      </c>
      <c r="BK111" s="38">
        <f t="shared" si="363"/>
        <v>0</v>
      </c>
      <c r="BR111" s="46">
        <f t="shared" si="364"/>
        <v>0</v>
      </c>
      <c r="BS111" s="33">
        <f t="shared" si="365"/>
        <v>0</v>
      </c>
      <c r="BT111" s="38">
        <f t="shared" si="366"/>
        <v>0</v>
      </c>
      <c r="CA111" s="46">
        <f t="shared" si="367"/>
        <v>0</v>
      </c>
      <c r="CB111" s="33">
        <f t="shared" si="368"/>
        <v>0</v>
      </c>
      <c r="CC111" s="38">
        <f t="shared" si="369"/>
        <v>0</v>
      </c>
      <c r="CJ111" s="46">
        <f t="shared" si="370"/>
        <v>0</v>
      </c>
      <c r="CK111" s="33">
        <f t="shared" si="371"/>
        <v>0</v>
      </c>
      <c r="CL111" s="38">
        <f t="shared" si="372"/>
        <v>0</v>
      </c>
    </row>
    <row r="112" spans="4:105" x14ac:dyDescent="0.2">
      <c r="E112" s="46">
        <f t="shared" si="373"/>
        <v>0</v>
      </c>
      <c r="F112" s="33"/>
      <c r="G112" s="33"/>
      <c r="H112" s="33"/>
      <c r="I112" s="33"/>
      <c r="J112" s="33">
        <f t="shared" si="374"/>
        <v>0</v>
      </c>
      <c r="K112" s="38">
        <f t="shared" si="375"/>
        <v>0</v>
      </c>
      <c r="N112" s="46">
        <f t="shared" si="376"/>
        <v>0</v>
      </c>
      <c r="O112" s="33"/>
      <c r="P112" s="33"/>
      <c r="Q112" s="33"/>
      <c r="R112" s="33"/>
      <c r="S112" s="33">
        <f t="shared" si="377"/>
        <v>0</v>
      </c>
      <c r="T112" s="38">
        <f t="shared" si="348"/>
        <v>0</v>
      </c>
      <c r="AA112" s="46">
        <f t="shared" si="349"/>
        <v>0</v>
      </c>
      <c r="AB112" s="33">
        <f t="shared" si="350"/>
        <v>0</v>
      </c>
      <c r="AC112" s="38">
        <f t="shared" si="351"/>
        <v>0</v>
      </c>
      <c r="AJ112" s="46">
        <f t="shared" si="352"/>
        <v>0</v>
      </c>
      <c r="AK112" s="33">
        <f t="shared" si="353"/>
        <v>0</v>
      </c>
      <c r="AL112" s="38">
        <f t="shared" si="354"/>
        <v>0</v>
      </c>
      <c r="AQ112" s="46">
        <f t="shared" si="355"/>
        <v>0</v>
      </c>
      <c r="AR112" s="33">
        <f t="shared" si="356"/>
        <v>0</v>
      </c>
      <c r="AS112" s="38">
        <f t="shared" si="357"/>
        <v>0</v>
      </c>
      <c r="AZ112" s="46">
        <f t="shared" si="358"/>
        <v>0</v>
      </c>
      <c r="BA112" s="33">
        <f t="shared" si="359"/>
        <v>0</v>
      </c>
      <c r="BB112" s="38">
        <f t="shared" si="360"/>
        <v>0</v>
      </c>
      <c r="BI112" s="46">
        <f t="shared" si="361"/>
        <v>0</v>
      </c>
      <c r="BJ112" s="33">
        <f t="shared" si="362"/>
        <v>0</v>
      </c>
      <c r="BK112" s="38">
        <f t="shared" si="363"/>
        <v>0</v>
      </c>
      <c r="BR112" s="46">
        <f t="shared" si="364"/>
        <v>0</v>
      </c>
      <c r="BS112" s="33">
        <f t="shared" si="365"/>
        <v>0</v>
      </c>
      <c r="BT112" s="38">
        <f t="shared" si="366"/>
        <v>0</v>
      </c>
      <c r="CA112" s="46">
        <f t="shared" si="367"/>
        <v>0</v>
      </c>
      <c r="CB112" s="33">
        <f t="shared" si="368"/>
        <v>0</v>
      </c>
      <c r="CC112" s="38">
        <f t="shared" si="369"/>
        <v>0</v>
      </c>
      <c r="CJ112" s="46">
        <f t="shared" si="370"/>
        <v>0</v>
      </c>
      <c r="CK112" s="33">
        <f t="shared" si="371"/>
        <v>0</v>
      </c>
      <c r="CL112" s="38">
        <f t="shared" si="372"/>
        <v>0</v>
      </c>
    </row>
    <row r="113" spans="5:90" x14ac:dyDescent="0.2">
      <c r="E113" s="46">
        <f t="shared" si="373"/>
        <v>0</v>
      </c>
      <c r="F113" s="33"/>
      <c r="G113" s="33"/>
      <c r="H113" s="33"/>
      <c r="I113" s="33"/>
      <c r="J113" s="33">
        <f t="shared" si="374"/>
        <v>800493</v>
      </c>
      <c r="K113" s="38">
        <f t="shared" si="375"/>
        <v>-800493</v>
      </c>
      <c r="N113" s="46">
        <f t="shared" si="376"/>
        <v>0</v>
      </c>
      <c r="O113" s="33"/>
      <c r="P113" s="33"/>
      <c r="Q113" s="33"/>
      <c r="R113" s="33"/>
      <c r="S113" s="33">
        <f t="shared" si="377"/>
        <v>800000</v>
      </c>
      <c r="T113" s="38">
        <f t="shared" si="348"/>
        <v>-800000</v>
      </c>
      <c r="AA113" s="46">
        <f t="shared" si="349"/>
        <v>0</v>
      </c>
      <c r="AB113" s="33">
        <f t="shared" si="350"/>
        <v>0</v>
      </c>
      <c r="AC113" s="38">
        <f t="shared" si="351"/>
        <v>0</v>
      </c>
      <c r="AJ113" s="46">
        <f t="shared" si="352"/>
        <v>0</v>
      </c>
      <c r="AK113" s="33">
        <f t="shared" si="353"/>
        <v>0</v>
      </c>
      <c r="AL113" s="38">
        <f t="shared" si="354"/>
        <v>0</v>
      </c>
      <c r="AQ113" s="46">
        <f t="shared" si="355"/>
        <v>0</v>
      </c>
      <c r="AR113" s="33">
        <f t="shared" si="356"/>
        <v>0</v>
      </c>
      <c r="AS113" s="38">
        <f t="shared" si="357"/>
        <v>0</v>
      </c>
      <c r="AZ113" s="46">
        <f t="shared" si="358"/>
        <v>0</v>
      </c>
      <c r="BA113" s="33">
        <f t="shared" si="359"/>
        <v>0</v>
      </c>
      <c r="BB113" s="38">
        <f t="shared" si="360"/>
        <v>0</v>
      </c>
      <c r="BI113" s="46">
        <f t="shared" si="361"/>
        <v>0</v>
      </c>
      <c r="BJ113" s="33">
        <f t="shared" si="362"/>
        <v>0</v>
      </c>
      <c r="BK113" s="38">
        <f t="shared" si="363"/>
        <v>0</v>
      </c>
      <c r="BR113" s="46">
        <f t="shared" si="364"/>
        <v>0</v>
      </c>
      <c r="BS113" s="33">
        <f t="shared" si="365"/>
        <v>0</v>
      </c>
      <c r="BT113" s="38">
        <f t="shared" si="366"/>
        <v>0</v>
      </c>
      <c r="CA113" s="46">
        <f t="shared" si="367"/>
        <v>0</v>
      </c>
      <c r="CB113" s="33">
        <f t="shared" si="368"/>
        <v>0</v>
      </c>
      <c r="CC113" s="38">
        <f t="shared" si="369"/>
        <v>0</v>
      </c>
      <c r="CJ113" s="46">
        <f t="shared" si="370"/>
        <v>0</v>
      </c>
      <c r="CK113" s="33">
        <f t="shared" si="371"/>
        <v>0</v>
      </c>
      <c r="CL113" s="38">
        <f t="shared" si="372"/>
        <v>0</v>
      </c>
    </row>
    <row r="114" spans="5:90" x14ac:dyDescent="0.2">
      <c r="E114" s="46">
        <f t="shared" si="373"/>
        <v>0</v>
      </c>
      <c r="F114" s="33"/>
      <c r="G114" s="33"/>
      <c r="H114" s="33"/>
      <c r="I114" s="33"/>
      <c r="J114" s="33">
        <f t="shared" si="374"/>
        <v>561735</v>
      </c>
      <c r="K114" s="38">
        <f t="shared" si="375"/>
        <v>-561735</v>
      </c>
      <c r="N114" s="46">
        <f t="shared" si="376"/>
        <v>0</v>
      </c>
      <c r="O114" s="33"/>
      <c r="P114" s="33"/>
      <c r="Q114" s="33"/>
      <c r="R114" s="33"/>
      <c r="S114" s="33">
        <f t="shared" si="377"/>
        <v>561735</v>
      </c>
      <c r="T114" s="38">
        <f t="shared" si="348"/>
        <v>-561735</v>
      </c>
      <c r="AA114" s="46">
        <f t="shared" si="349"/>
        <v>0</v>
      </c>
      <c r="AB114" s="33">
        <f t="shared" si="350"/>
        <v>0</v>
      </c>
      <c r="AC114" s="38">
        <f t="shared" si="351"/>
        <v>0</v>
      </c>
      <c r="AJ114" s="46">
        <f t="shared" si="352"/>
        <v>0</v>
      </c>
      <c r="AK114" s="33">
        <f t="shared" si="353"/>
        <v>0</v>
      </c>
      <c r="AL114" s="38">
        <f t="shared" si="354"/>
        <v>0</v>
      </c>
      <c r="AQ114" s="46">
        <f t="shared" si="355"/>
        <v>0</v>
      </c>
      <c r="AR114" s="33">
        <f t="shared" si="356"/>
        <v>0</v>
      </c>
      <c r="AS114" s="38">
        <f t="shared" si="357"/>
        <v>0</v>
      </c>
      <c r="AZ114" s="46">
        <f t="shared" si="358"/>
        <v>0</v>
      </c>
      <c r="BA114" s="33">
        <f t="shared" si="359"/>
        <v>0</v>
      </c>
      <c r="BB114" s="38">
        <f t="shared" si="360"/>
        <v>0</v>
      </c>
      <c r="BI114" s="46">
        <f t="shared" si="361"/>
        <v>0</v>
      </c>
      <c r="BJ114" s="33">
        <f t="shared" si="362"/>
        <v>0</v>
      </c>
      <c r="BK114" s="38">
        <f t="shared" si="363"/>
        <v>0</v>
      </c>
      <c r="BR114" s="46">
        <f t="shared" si="364"/>
        <v>0</v>
      </c>
      <c r="BS114" s="33">
        <f t="shared" si="365"/>
        <v>0</v>
      </c>
      <c r="BT114" s="38">
        <f t="shared" si="366"/>
        <v>0</v>
      </c>
      <c r="CA114" s="46">
        <f t="shared" si="367"/>
        <v>0</v>
      </c>
      <c r="CB114" s="33">
        <f t="shared" si="368"/>
        <v>0</v>
      </c>
      <c r="CC114" s="38">
        <f t="shared" si="369"/>
        <v>0</v>
      </c>
      <c r="CJ114" s="46">
        <f t="shared" si="370"/>
        <v>0</v>
      </c>
      <c r="CK114" s="33">
        <f t="shared" si="371"/>
        <v>0</v>
      </c>
      <c r="CL114" s="38">
        <f t="shared" si="372"/>
        <v>0</v>
      </c>
    </row>
    <row r="115" spans="5:90" x14ac:dyDescent="0.2">
      <c r="E115" s="46">
        <f t="shared" si="373"/>
        <v>0</v>
      </c>
      <c r="F115" s="33"/>
      <c r="G115" s="33"/>
      <c r="H115" s="33"/>
      <c r="I115" s="33"/>
      <c r="J115" s="33">
        <f t="shared" si="374"/>
        <v>55719</v>
      </c>
      <c r="K115" s="38">
        <f t="shared" si="375"/>
        <v>-55719</v>
      </c>
      <c r="N115" s="46">
        <f t="shared" si="376"/>
        <v>0</v>
      </c>
      <c r="O115" s="33"/>
      <c r="P115" s="33"/>
      <c r="Q115" s="33"/>
      <c r="R115" s="33"/>
      <c r="S115" s="33">
        <f t="shared" si="377"/>
        <v>53375</v>
      </c>
      <c r="T115" s="38">
        <f t="shared" si="348"/>
        <v>-53375</v>
      </c>
      <c r="AA115" s="46">
        <f t="shared" si="349"/>
        <v>0</v>
      </c>
      <c r="AB115" s="33">
        <f t="shared" si="350"/>
        <v>0</v>
      </c>
      <c r="AC115" s="38">
        <f t="shared" si="351"/>
        <v>0</v>
      </c>
      <c r="AJ115" s="46">
        <f t="shared" si="352"/>
        <v>127</v>
      </c>
      <c r="AK115" s="33">
        <f t="shared" si="353"/>
        <v>127</v>
      </c>
      <c r="AL115" s="38">
        <f t="shared" si="354"/>
        <v>0</v>
      </c>
      <c r="AQ115" s="46">
        <f t="shared" si="355"/>
        <v>0</v>
      </c>
      <c r="AR115" s="33">
        <f t="shared" si="356"/>
        <v>0</v>
      </c>
      <c r="AS115" s="38">
        <f t="shared" si="357"/>
        <v>0</v>
      </c>
      <c r="AZ115" s="46">
        <f t="shared" si="358"/>
        <v>2217</v>
      </c>
      <c r="BA115" s="33">
        <f t="shared" si="359"/>
        <v>2217</v>
      </c>
      <c r="BB115" s="38">
        <f t="shared" si="360"/>
        <v>0</v>
      </c>
      <c r="BI115" s="46">
        <f t="shared" si="361"/>
        <v>0</v>
      </c>
      <c r="BJ115" s="33">
        <f t="shared" si="362"/>
        <v>0</v>
      </c>
      <c r="BK115" s="38">
        <f t="shared" si="363"/>
        <v>0</v>
      </c>
      <c r="BR115" s="46">
        <f t="shared" si="364"/>
        <v>0</v>
      </c>
      <c r="BS115" s="33">
        <f t="shared" si="365"/>
        <v>0</v>
      </c>
      <c r="BT115" s="38">
        <f t="shared" si="366"/>
        <v>0</v>
      </c>
      <c r="CA115" s="46">
        <f t="shared" si="367"/>
        <v>0</v>
      </c>
      <c r="CB115" s="33">
        <f t="shared" si="368"/>
        <v>0</v>
      </c>
      <c r="CC115" s="38">
        <f t="shared" si="369"/>
        <v>0</v>
      </c>
      <c r="CJ115" s="46">
        <f t="shared" si="370"/>
        <v>0</v>
      </c>
      <c r="CK115" s="33">
        <f t="shared" si="371"/>
        <v>0</v>
      </c>
      <c r="CL115" s="38">
        <f t="shared" si="372"/>
        <v>0</v>
      </c>
    </row>
    <row r="116" spans="5:90" x14ac:dyDescent="0.2">
      <c r="E116" s="46">
        <f t="shared" si="373"/>
        <v>0</v>
      </c>
      <c r="F116" s="33"/>
      <c r="G116" s="33"/>
      <c r="H116" s="33"/>
      <c r="I116" s="33"/>
      <c r="J116" s="33">
        <f t="shared" si="374"/>
        <v>17784</v>
      </c>
      <c r="K116" s="38">
        <f t="shared" si="375"/>
        <v>-17784</v>
      </c>
      <c r="N116" s="46">
        <f t="shared" si="376"/>
        <v>0</v>
      </c>
      <c r="O116" s="33"/>
      <c r="P116" s="33"/>
      <c r="Q116" s="33"/>
      <c r="R116" s="33"/>
      <c r="S116" s="33">
        <f t="shared" si="377"/>
        <v>17784</v>
      </c>
      <c r="T116" s="38">
        <f t="shared" si="348"/>
        <v>-17784</v>
      </c>
      <c r="AA116" s="46">
        <f t="shared" si="349"/>
        <v>0</v>
      </c>
      <c r="AB116" s="33">
        <f t="shared" si="350"/>
        <v>0</v>
      </c>
      <c r="AC116" s="38">
        <f t="shared" si="351"/>
        <v>0</v>
      </c>
      <c r="AJ116" s="46">
        <f t="shared" si="352"/>
        <v>0</v>
      </c>
      <c r="AK116" s="33">
        <f t="shared" si="353"/>
        <v>0</v>
      </c>
      <c r="AL116" s="38">
        <f t="shared" si="354"/>
        <v>0</v>
      </c>
      <c r="AQ116" s="46">
        <f t="shared" si="355"/>
        <v>0</v>
      </c>
      <c r="AR116" s="33">
        <f t="shared" si="356"/>
        <v>0</v>
      </c>
      <c r="AS116" s="38">
        <f t="shared" si="357"/>
        <v>0</v>
      </c>
      <c r="AZ116" s="46">
        <f t="shared" si="358"/>
        <v>0</v>
      </c>
      <c r="BA116" s="33">
        <f t="shared" si="359"/>
        <v>0</v>
      </c>
      <c r="BB116" s="38">
        <f t="shared" si="360"/>
        <v>0</v>
      </c>
      <c r="BI116" s="46">
        <f t="shared" si="361"/>
        <v>0</v>
      </c>
      <c r="BJ116" s="33">
        <f t="shared" si="362"/>
        <v>0</v>
      </c>
      <c r="BK116" s="38">
        <f t="shared" si="363"/>
        <v>0</v>
      </c>
      <c r="BR116" s="46">
        <f t="shared" si="364"/>
        <v>0</v>
      </c>
      <c r="BS116" s="33">
        <f t="shared" si="365"/>
        <v>0</v>
      </c>
      <c r="BT116" s="38">
        <f t="shared" si="366"/>
        <v>0</v>
      </c>
      <c r="CA116" s="46">
        <f t="shared" si="367"/>
        <v>0</v>
      </c>
      <c r="CB116" s="33">
        <f t="shared" si="368"/>
        <v>0</v>
      </c>
      <c r="CC116" s="38">
        <f t="shared" si="369"/>
        <v>0</v>
      </c>
      <c r="CJ116" s="46">
        <f t="shared" si="370"/>
        <v>0</v>
      </c>
      <c r="CK116" s="33">
        <f t="shared" si="371"/>
        <v>0</v>
      </c>
      <c r="CL116" s="38">
        <f t="shared" si="372"/>
        <v>0</v>
      </c>
    </row>
    <row r="117" spans="5:90" x14ac:dyDescent="0.2">
      <c r="E117" s="46">
        <f t="shared" si="373"/>
        <v>0</v>
      </c>
      <c r="F117" s="33"/>
      <c r="G117" s="33"/>
      <c r="H117" s="33"/>
      <c r="I117" s="33"/>
      <c r="J117" s="33">
        <f t="shared" si="374"/>
        <v>37935</v>
      </c>
      <c r="K117" s="38">
        <f t="shared" si="375"/>
        <v>-37935</v>
      </c>
      <c r="N117" s="46">
        <f t="shared" si="376"/>
        <v>0</v>
      </c>
      <c r="O117" s="33"/>
      <c r="P117" s="33"/>
      <c r="Q117" s="33"/>
      <c r="R117" s="33"/>
      <c r="S117" s="33">
        <f t="shared" si="377"/>
        <v>35591</v>
      </c>
      <c r="T117" s="38">
        <f t="shared" si="348"/>
        <v>-35591</v>
      </c>
      <c r="AA117" s="46">
        <f t="shared" si="349"/>
        <v>0</v>
      </c>
      <c r="AB117" s="33">
        <f t="shared" si="350"/>
        <v>0</v>
      </c>
      <c r="AC117" s="38">
        <f t="shared" si="351"/>
        <v>0</v>
      </c>
      <c r="AJ117" s="46">
        <f t="shared" si="352"/>
        <v>127</v>
      </c>
      <c r="AK117" s="33">
        <f t="shared" si="353"/>
        <v>127</v>
      </c>
      <c r="AL117" s="38">
        <f t="shared" si="354"/>
        <v>0</v>
      </c>
      <c r="AQ117" s="46">
        <f t="shared" si="355"/>
        <v>0</v>
      </c>
      <c r="AR117" s="33">
        <f t="shared" si="356"/>
        <v>0</v>
      </c>
      <c r="AS117" s="38">
        <f t="shared" si="357"/>
        <v>0</v>
      </c>
      <c r="AZ117" s="46">
        <f t="shared" si="358"/>
        <v>2217</v>
      </c>
      <c r="BA117" s="33">
        <f t="shared" si="359"/>
        <v>2217</v>
      </c>
      <c r="BB117" s="38">
        <f t="shared" si="360"/>
        <v>0</v>
      </c>
      <c r="BI117" s="46">
        <f t="shared" si="361"/>
        <v>0</v>
      </c>
      <c r="BJ117" s="33">
        <f t="shared" si="362"/>
        <v>0</v>
      </c>
      <c r="BK117" s="38">
        <f t="shared" si="363"/>
        <v>0</v>
      </c>
      <c r="BR117" s="46">
        <f t="shared" si="364"/>
        <v>0</v>
      </c>
      <c r="BS117" s="33">
        <f t="shared" si="365"/>
        <v>0</v>
      </c>
      <c r="BT117" s="38">
        <f t="shared" si="366"/>
        <v>0</v>
      </c>
      <c r="CA117" s="46">
        <f t="shared" si="367"/>
        <v>0</v>
      </c>
      <c r="CB117" s="33">
        <f t="shared" si="368"/>
        <v>0</v>
      </c>
      <c r="CC117" s="38">
        <f t="shared" si="369"/>
        <v>0</v>
      </c>
      <c r="CJ117" s="46">
        <f t="shared" si="370"/>
        <v>0</v>
      </c>
      <c r="CK117" s="33">
        <f t="shared" si="371"/>
        <v>0</v>
      </c>
      <c r="CL117" s="38">
        <f t="shared" si="372"/>
        <v>0</v>
      </c>
    </row>
    <row r="118" spans="5:90" x14ac:dyDescent="0.2">
      <c r="E118" s="46">
        <f t="shared" si="373"/>
        <v>0</v>
      </c>
      <c r="F118" s="33"/>
      <c r="G118" s="33"/>
      <c r="H118" s="33"/>
      <c r="I118" s="33"/>
      <c r="J118" s="33">
        <f t="shared" si="374"/>
        <v>1417947</v>
      </c>
      <c r="K118" s="38">
        <f t="shared" si="375"/>
        <v>-1417947</v>
      </c>
      <c r="N118" s="46">
        <f t="shared" si="376"/>
        <v>0</v>
      </c>
      <c r="O118" s="33"/>
      <c r="P118" s="33"/>
      <c r="Q118" s="33"/>
      <c r="R118" s="33"/>
      <c r="S118" s="33">
        <f t="shared" si="377"/>
        <v>1415110</v>
      </c>
      <c r="T118" s="38">
        <f t="shared" si="348"/>
        <v>-1415110</v>
      </c>
      <c r="AA118" s="46">
        <f t="shared" si="349"/>
        <v>0</v>
      </c>
      <c r="AB118" s="33">
        <f t="shared" si="350"/>
        <v>0</v>
      </c>
      <c r="AC118" s="38">
        <f t="shared" si="351"/>
        <v>0</v>
      </c>
      <c r="AJ118" s="46">
        <f t="shared" si="352"/>
        <v>127</v>
      </c>
      <c r="AK118" s="33">
        <f t="shared" si="353"/>
        <v>127</v>
      </c>
      <c r="AL118" s="38">
        <f t="shared" si="354"/>
        <v>0</v>
      </c>
      <c r="AQ118" s="46">
        <f t="shared" si="355"/>
        <v>0</v>
      </c>
      <c r="AR118" s="33">
        <f t="shared" si="356"/>
        <v>0</v>
      </c>
      <c r="AS118" s="38">
        <f t="shared" si="357"/>
        <v>0</v>
      </c>
      <c r="AZ118" s="46">
        <f t="shared" si="358"/>
        <v>2217</v>
      </c>
      <c r="BA118" s="33">
        <f t="shared" si="359"/>
        <v>2217</v>
      </c>
      <c r="BB118" s="38">
        <f t="shared" si="360"/>
        <v>0</v>
      </c>
      <c r="BI118" s="46">
        <f t="shared" si="361"/>
        <v>0</v>
      </c>
      <c r="BJ118" s="33">
        <f t="shared" si="362"/>
        <v>0</v>
      </c>
      <c r="BK118" s="38">
        <f t="shared" si="363"/>
        <v>0</v>
      </c>
      <c r="BR118" s="46">
        <f t="shared" si="364"/>
        <v>0</v>
      </c>
      <c r="BS118" s="33">
        <f t="shared" si="365"/>
        <v>0</v>
      </c>
      <c r="BT118" s="38">
        <f t="shared" si="366"/>
        <v>0</v>
      </c>
      <c r="CA118" s="46">
        <f t="shared" si="367"/>
        <v>0</v>
      </c>
      <c r="CB118" s="33">
        <f t="shared" si="368"/>
        <v>0</v>
      </c>
      <c r="CC118" s="38">
        <f t="shared" si="369"/>
        <v>0</v>
      </c>
      <c r="CJ118" s="46">
        <f t="shared" si="370"/>
        <v>0</v>
      </c>
      <c r="CK118" s="33">
        <f t="shared" si="371"/>
        <v>0</v>
      </c>
      <c r="CL118" s="38">
        <f t="shared" si="372"/>
        <v>0</v>
      </c>
    </row>
    <row r="119" spans="5:90" x14ac:dyDescent="0.2">
      <c r="E119" s="46">
        <f t="shared" si="373"/>
        <v>0</v>
      </c>
      <c r="F119" s="33"/>
      <c r="G119" s="33"/>
      <c r="H119" s="33"/>
      <c r="I119" s="33"/>
      <c r="J119" s="33">
        <f t="shared" si="374"/>
        <v>46995763</v>
      </c>
      <c r="K119" s="38">
        <f t="shared" si="375"/>
        <v>-46995763</v>
      </c>
      <c r="N119" s="46">
        <f t="shared" si="376"/>
        <v>0</v>
      </c>
      <c r="O119" s="33"/>
      <c r="P119" s="33"/>
      <c r="Q119" s="33"/>
      <c r="R119" s="33"/>
      <c r="S119" s="33">
        <f t="shared" si="377"/>
        <v>40757534</v>
      </c>
      <c r="T119" s="38">
        <f t="shared" si="348"/>
        <v>-40757534</v>
      </c>
      <c r="AA119" s="46">
        <f t="shared" si="349"/>
        <v>772979</v>
      </c>
      <c r="AB119" s="33">
        <f t="shared" si="350"/>
        <v>772979</v>
      </c>
      <c r="AC119" s="38">
        <f t="shared" si="351"/>
        <v>0</v>
      </c>
      <c r="AJ119" s="46">
        <f t="shared" si="352"/>
        <v>4794621</v>
      </c>
      <c r="AK119" s="33">
        <f t="shared" si="353"/>
        <v>4794621</v>
      </c>
      <c r="AL119" s="38">
        <f t="shared" si="354"/>
        <v>0</v>
      </c>
      <c r="AQ119" s="46">
        <f t="shared" si="355"/>
        <v>0</v>
      </c>
      <c r="AR119" s="33">
        <f t="shared" si="356"/>
        <v>0</v>
      </c>
      <c r="AS119" s="38">
        <f t="shared" si="357"/>
        <v>0</v>
      </c>
      <c r="AZ119" s="46">
        <f t="shared" si="358"/>
        <v>27217</v>
      </c>
      <c r="BA119" s="33">
        <f t="shared" si="359"/>
        <v>27217</v>
      </c>
      <c r="BB119" s="38">
        <f t="shared" si="360"/>
        <v>0</v>
      </c>
      <c r="BI119" s="46">
        <f t="shared" si="361"/>
        <v>363822</v>
      </c>
      <c r="BJ119" s="33">
        <f t="shared" si="362"/>
        <v>363822</v>
      </c>
      <c r="BK119" s="38">
        <f t="shared" si="363"/>
        <v>0</v>
      </c>
      <c r="BR119" s="46">
        <f t="shared" si="364"/>
        <v>197756</v>
      </c>
      <c r="BS119" s="33">
        <f t="shared" si="365"/>
        <v>197756</v>
      </c>
      <c r="BT119" s="38">
        <f t="shared" si="366"/>
        <v>0</v>
      </c>
      <c r="CA119" s="46">
        <f t="shared" si="367"/>
        <v>0</v>
      </c>
      <c r="CB119" s="33">
        <f t="shared" si="368"/>
        <v>0</v>
      </c>
      <c r="CC119" s="38">
        <f t="shared" si="369"/>
        <v>0</v>
      </c>
      <c r="CJ119" s="46">
        <f t="shared" si="370"/>
        <v>166066</v>
      </c>
      <c r="CK119" s="33">
        <f t="shared" si="371"/>
        <v>166066</v>
      </c>
      <c r="CL119" s="38">
        <f t="shared" si="372"/>
        <v>0</v>
      </c>
    </row>
    <row r="120" spans="5:90" x14ac:dyDescent="0.2">
      <c r="E120" s="46">
        <f t="shared" si="373"/>
        <v>0</v>
      </c>
      <c r="F120" s="33"/>
      <c r="G120" s="33"/>
      <c r="H120" s="33"/>
      <c r="I120" s="33"/>
      <c r="J120" s="33">
        <f t="shared" si="374"/>
        <v>0</v>
      </c>
      <c r="K120" s="38">
        <f t="shared" si="375"/>
        <v>0</v>
      </c>
      <c r="N120" s="46">
        <f t="shared" si="376"/>
        <v>0</v>
      </c>
      <c r="O120" s="33"/>
      <c r="P120" s="33"/>
      <c r="Q120" s="33"/>
      <c r="R120" s="33"/>
      <c r="S120" s="33">
        <f t="shared" si="377"/>
        <v>0</v>
      </c>
      <c r="T120" s="38">
        <f t="shared" si="348"/>
        <v>0</v>
      </c>
      <c r="AA120" s="46">
        <f t="shared" si="349"/>
        <v>0</v>
      </c>
      <c r="AB120" s="33">
        <f t="shared" si="350"/>
        <v>0</v>
      </c>
      <c r="AC120" s="38">
        <f t="shared" si="351"/>
        <v>0</v>
      </c>
      <c r="AJ120" s="46">
        <f t="shared" si="352"/>
        <v>0</v>
      </c>
      <c r="AK120" s="33">
        <f t="shared" si="353"/>
        <v>0</v>
      </c>
      <c r="AL120" s="38">
        <f t="shared" si="354"/>
        <v>0</v>
      </c>
      <c r="AQ120" s="46">
        <f t="shared" si="355"/>
        <v>0</v>
      </c>
      <c r="AR120" s="33">
        <f t="shared" si="356"/>
        <v>0</v>
      </c>
      <c r="AS120" s="38">
        <f t="shared" si="357"/>
        <v>0</v>
      </c>
      <c r="AZ120" s="46">
        <f t="shared" si="358"/>
        <v>0</v>
      </c>
      <c r="BA120" s="33">
        <f t="shared" si="359"/>
        <v>0</v>
      </c>
      <c r="BB120" s="38">
        <f t="shared" si="360"/>
        <v>0</v>
      </c>
      <c r="BI120" s="46">
        <f t="shared" si="361"/>
        <v>0</v>
      </c>
      <c r="BJ120" s="33">
        <f t="shared" si="362"/>
        <v>0</v>
      </c>
      <c r="BK120" s="38">
        <f t="shared" si="363"/>
        <v>0</v>
      </c>
      <c r="BR120" s="46">
        <f t="shared" si="364"/>
        <v>0</v>
      </c>
      <c r="BS120" s="33">
        <f t="shared" si="365"/>
        <v>0</v>
      </c>
      <c r="BT120" s="38">
        <f t="shared" si="366"/>
        <v>0</v>
      </c>
      <c r="CA120" s="46">
        <f t="shared" si="367"/>
        <v>0</v>
      </c>
      <c r="CB120" s="33">
        <f t="shared" si="368"/>
        <v>0</v>
      </c>
      <c r="CC120" s="38">
        <f t="shared" si="369"/>
        <v>0</v>
      </c>
      <c r="CJ120" s="46">
        <f t="shared" si="370"/>
        <v>0</v>
      </c>
      <c r="CK120" s="33">
        <f t="shared" si="371"/>
        <v>0</v>
      </c>
      <c r="CL120" s="38">
        <f t="shared" si="372"/>
        <v>0</v>
      </c>
    </row>
    <row r="121" spans="5:90" x14ac:dyDescent="0.2">
      <c r="E121" s="46">
        <f t="shared" si="373"/>
        <v>0</v>
      </c>
      <c r="F121" s="33"/>
      <c r="G121" s="33"/>
      <c r="H121" s="33"/>
      <c r="I121" s="33"/>
      <c r="J121" s="33">
        <f t="shared" si="374"/>
        <v>2000000</v>
      </c>
      <c r="K121" s="38">
        <f t="shared" si="375"/>
        <v>-2000000</v>
      </c>
      <c r="N121" s="46">
        <f t="shared" si="376"/>
        <v>0</v>
      </c>
      <c r="O121" s="33"/>
      <c r="P121" s="33"/>
      <c r="Q121" s="33"/>
      <c r="R121" s="33"/>
      <c r="S121" s="33">
        <f t="shared" si="377"/>
        <v>2000000</v>
      </c>
      <c r="T121" s="38">
        <f t="shared" si="348"/>
        <v>-2000000</v>
      </c>
      <c r="AA121" s="46">
        <f t="shared" si="349"/>
        <v>0</v>
      </c>
      <c r="AB121" s="33">
        <f t="shared" si="350"/>
        <v>0</v>
      </c>
      <c r="AC121" s="38">
        <f t="shared" si="351"/>
        <v>0</v>
      </c>
      <c r="AJ121" s="46">
        <f t="shared" si="352"/>
        <v>0</v>
      </c>
      <c r="AK121" s="33">
        <f t="shared" si="353"/>
        <v>0</v>
      </c>
      <c r="AL121" s="38">
        <f t="shared" si="354"/>
        <v>0</v>
      </c>
      <c r="AQ121" s="46">
        <f t="shared" si="355"/>
        <v>0</v>
      </c>
      <c r="AR121" s="33">
        <f t="shared" si="356"/>
        <v>0</v>
      </c>
      <c r="AS121" s="38">
        <f t="shared" si="357"/>
        <v>0</v>
      </c>
      <c r="AZ121" s="46">
        <f t="shared" si="358"/>
        <v>0</v>
      </c>
      <c r="BA121" s="33">
        <f t="shared" si="359"/>
        <v>0</v>
      </c>
      <c r="BB121" s="38">
        <f t="shared" si="360"/>
        <v>0</v>
      </c>
      <c r="BI121" s="46">
        <f t="shared" si="361"/>
        <v>0</v>
      </c>
      <c r="BJ121" s="33">
        <f t="shared" si="362"/>
        <v>0</v>
      </c>
      <c r="BK121" s="38">
        <f t="shared" si="363"/>
        <v>0</v>
      </c>
      <c r="BR121" s="46">
        <f t="shared" si="364"/>
        <v>0</v>
      </c>
      <c r="BS121" s="33">
        <f t="shared" si="365"/>
        <v>0</v>
      </c>
      <c r="BT121" s="38">
        <f t="shared" si="366"/>
        <v>0</v>
      </c>
      <c r="CA121" s="46">
        <f t="shared" si="367"/>
        <v>0</v>
      </c>
      <c r="CB121" s="33">
        <f t="shared" si="368"/>
        <v>0</v>
      </c>
      <c r="CC121" s="38">
        <f t="shared" si="369"/>
        <v>0</v>
      </c>
      <c r="CJ121" s="46">
        <f t="shared" si="370"/>
        <v>0</v>
      </c>
      <c r="CK121" s="33">
        <f t="shared" si="371"/>
        <v>0</v>
      </c>
      <c r="CL121" s="38">
        <f t="shared" si="372"/>
        <v>0</v>
      </c>
    </row>
    <row r="122" spans="5:90" x14ac:dyDescent="0.2">
      <c r="E122" s="46">
        <f t="shared" si="373"/>
        <v>0</v>
      </c>
      <c r="F122" s="33"/>
      <c r="G122" s="33"/>
      <c r="H122" s="33"/>
      <c r="I122" s="33"/>
      <c r="J122" s="33">
        <f t="shared" si="374"/>
        <v>0</v>
      </c>
      <c r="K122" s="38">
        <f t="shared" si="375"/>
        <v>0</v>
      </c>
      <c r="N122" s="46">
        <f t="shared" si="376"/>
        <v>0</v>
      </c>
      <c r="O122" s="33"/>
      <c r="P122" s="33"/>
      <c r="Q122" s="33"/>
      <c r="R122" s="33"/>
      <c r="S122" s="33">
        <f t="shared" si="377"/>
        <v>0</v>
      </c>
      <c r="T122" s="38">
        <f t="shared" si="348"/>
        <v>0</v>
      </c>
      <c r="AA122" s="46">
        <f t="shared" si="349"/>
        <v>0</v>
      </c>
      <c r="AB122" s="33">
        <f t="shared" si="350"/>
        <v>0</v>
      </c>
      <c r="AC122" s="38">
        <f t="shared" si="351"/>
        <v>0</v>
      </c>
      <c r="AJ122" s="46">
        <f t="shared" si="352"/>
        <v>0</v>
      </c>
      <c r="AK122" s="33">
        <f t="shared" si="353"/>
        <v>0</v>
      </c>
      <c r="AL122" s="38">
        <f t="shared" si="354"/>
        <v>0</v>
      </c>
      <c r="AQ122" s="46">
        <f t="shared" si="355"/>
        <v>0</v>
      </c>
      <c r="AR122" s="33">
        <f t="shared" si="356"/>
        <v>0</v>
      </c>
      <c r="AS122" s="38">
        <f t="shared" si="357"/>
        <v>0</v>
      </c>
      <c r="AZ122" s="46">
        <f t="shared" si="358"/>
        <v>0</v>
      </c>
      <c r="BA122" s="33">
        <f t="shared" si="359"/>
        <v>0</v>
      </c>
      <c r="BB122" s="38">
        <f t="shared" si="360"/>
        <v>0</v>
      </c>
      <c r="BI122" s="46">
        <f t="shared" si="361"/>
        <v>0</v>
      </c>
      <c r="BJ122" s="33">
        <f t="shared" si="362"/>
        <v>0</v>
      </c>
      <c r="BK122" s="38">
        <f t="shared" si="363"/>
        <v>0</v>
      </c>
      <c r="BR122" s="46">
        <f t="shared" si="364"/>
        <v>0</v>
      </c>
      <c r="BS122" s="33">
        <f t="shared" si="365"/>
        <v>0</v>
      </c>
      <c r="BT122" s="38">
        <f t="shared" si="366"/>
        <v>0</v>
      </c>
      <c r="CA122" s="46">
        <f t="shared" si="367"/>
        <v>0</v>
      </c>
      <c r="CB122" s="33">
        <f t="shared" si="368"/>
        <v>0</v>
      </c>
      <c r="CC122" s="38">
        <f t="shared" si="369"/>
        <v>0</v>
      </c>
      <c r="CJ122" s="46">
        <f t="shared" si="370"/>
        <v>0</v>
      </c>
      <c r="CK122" s="33">
        <f t="shared" si="371"/>
        <v>0</v>
      </c>
      <c r="CL122" s="38">
        <f t="shared" si="372"/>
        <v>0</v>
      </c>
    </row>
    <row r="123" spans="5:90" x14ac:dyDescent="0.2">
      <c r="E123" s="46">
        <f t="shared" si="373"/>
        <v>0</v>
      </c>
      <c r="F123" s="33"/>
      <c r="G123" s="33"/>
      <c r="H123" s="33"/>
      <c r="I123" s="33"/>
      <c r="J123" s="33">
        <f t="shared" si="374"/>
        <v>0</v>
      </c>
      <c r="K123" s="38">
        <f t="shared" si="375"/>
        <v>0</v>
      </c>
      <c r="N123" s="46">
        <f t="shared" si="376"/>
        <v>0</v>
      </c>
      <c r="O123" s="33"/>
      <c r="P123" s="33"/>
      <c r="Q123" s="33"/>
      <c r="R123" s="33"/>
      <c r="S123" s="33">
        <f t="shared" si="377"/>
        <v>0</v>
      </c>
      <c r="T123" s="38">
        <f t="shared" si="348"/>
        <v>0</v>
      </c>
      <c r="AA123" s="46">
        <f t="shared" si="349"/>
        <v>0</v>
      </c>
      <c r="AB123" s="33">
        <f t="shared" si="350"/>
        <v>0</v>
      </c>
      <c r="AC123" s="38">
        <f t="shared" si="351"/>
        <v>0</v>
      </c>
      <c r="AJ123" s="46">
        <f t="shared" si="352"/>
        <v>0</v>
      </c>
      <c r="AK123" s="33">
        <f t="shared" si="353"/>
        <v>0</v>
      </c>
      <c r="AL123" s="38">
        <f t="shared" si="354"/>
        <v>0</v>
      </c>
      <c r="AQ123" s="46">
        <f t="shared" si="355"/>
        <v>0</v>
      </c>
      <c r="AR123" s="33">
        <f t="shared" si="356"/>
        <v>0</v>
      </c>
      <c r="AS123" s="38">
        <f t="shared" si="357"/>
        <v>0</v>
      </c>
      <c r="AZ123" s="46">
        <f t="shared" si="358"/>
        <v>0</v>
      </c>
      <c r="BA123" s="33">
        <f t="shared" si="359"/>
        <v>0</v>
      </c>
      <c r="BB123" s="38">
        <f t="shared" si="360"/>
        <v>0</v>
      </c>
      <c r="BI123" s="46">
        <f t="shared" si="361"/>
        <v>0</v>
      </c>
      <c r="BJ123" s="33">
        <f t="shared" si="362"/>
        <v>0</v>
      </c>
      <c r="BK123" s="38">
        <f t="shared" si="363"/>
        <v>0</v>
      </c>
      <c r="BR123" s="46">
        <f t="shared" si="364"/>
        <v>0</v>
      </c>
      <c r="BS123" s="33">
        <f t="shared" si="365"/>
        <v>0</v>
      </c>
      <c r="BT123" s="38">
        <f t="shared" si="366"/>
        <v>0</v>
      </c>
      <c r="CA123" s="46">
        <f t="shared" si="367"/>
        <v>0</v>
      </c>
      <c r="CB123" s="33">
        <f t="shared" si="368"/>
        <v>0</v>
      </c>
      <c r="CC123" s="38">
        <f t="shared" si="369"/>
        <v>0</v>
      </c>
      <c r="CJ123" s="46">
        <f t="shared" si="370"/>
        <v>0</v>
      </c>
      <c r="CK123" s="33">
        <f t="shared" si="371"/>
        <v>0</v>
      </c>
      <c r="CL123" s="38">
        <f t="shared" si="372"/>
        <v>0</v>
      </c>
    </row>
    <row r="124" spans="5:90" x14ac:dyDescent="0.2">
      <c r="E124" s="46">
        <f t="shared" si="373"/>
        <v>0</v>
      </c>
      <c r="F124" s="33"/>
      <c r="G124" s="33"/>
      <c r="H124" s="33"/>
      <c r="I124" s="33"/>
      <c r="J124" s="33">
        <f t="shared" si="374"/>
        <v>10776920</v>
      </c>
      <c r="K124" s="38">
        <f t="shared" si="375"/>
        <v>-10776920</v>
      </c>
      <c r="N124" s="46">
        <f t="shared" si="376"/>
        <v>0</v>
      </c>
      <c r="O124" s="33"/>
      <c r="P124" s="33"/>
      <c r="Q124" s="33"/>
      <c r="R124" s="33"/>
      <c r="S124" s="33">
        <f t="shared" si="377"/>
        <v>10756374</v>
      </c>
      <c r="T124" s="38">
        <f t="shared" si="348"/>
        <v>-10756374</v>
      </c>
      <c r="AA124" s="46">
        <f t="shared" si="349"/>
        <v>11132</v>
      </c>
      <c r="AB124" s="33">
        <f t="shared" si="350"/>
        <v>11132</v>
      </c>
      <c r="AC124" s="38">
        <f t="shared" si="351"/>
        <v>0</v>
      </c>
      <c r="AJ124" s="46">
        <f t="shared" si="352"/>
        <v>3803</v>
      </c>
      <c r="AK124" s="33">
        <f t="shared" si="353"/>
        <v>3803</v>
      </c>
      <c r="AL124" s="38">
        <f t="shared" si="354"/>
        <v>0</v>
      </c>
      <c r="AQ124" s="46">
        <f t="shared" si="355"/>
        <v>0</v>
      </c>
      <c r="AR124" s="33">
        <f t="shared" si="356"/>
        <v>0</v>
      </c>
      <c r="AS124" s="38">
        <f t="shared" si="357"/>
        <v>0</v>
      </c>
      <c r="AZ124" s="46">
        <f t="shared" si="358"/>
        <v>881</v>
      </c>
      <c r="BA124" s="33">
        <f t="shared" si="359"/>
        <v>881</v>
      </c>
      <c r="BB124" s="38">
        <f t="shared" si="360"/>
        <v>0</v>
      </c>
      <c r="BI124" s="46">
        <f t="shared" si="361"/>
        <v>4730</v>
      </c>
      <c r="BJ124" s="33">
        <f t="shared" si="362"/>
        <v>4730</v>
      </c>
      <c r="BK124" s="38">
        <f t="shared" si="363"/>
        <v>0</v>
      </c>
      <c r="BR124" s="46">
        <f t="shared" si="364"/>
        <v>1636</v>
      </c>
      <c r="BS124" s="33">
        <f t="shared" si="365"/>
        <v>1636</v>
      </c>
      <c r="BT124" s="38">
        <f t="shared" si="366"/>
        <v>0</v>
      </c>
      <c r="CA124" s="46">
        <f t="shared" si="367"/>
        <v>2415</v>
      </c>
      <c r="CB124" s="33">
        <f t="shared" si="368"/>
        <v>2415</v>
      </c>
      <c r="CC124" s="38">
        <f t="shared" si="369"/>
        <v>0</v>
      </c>
      <c r="CJ124" s="46">
        <f t="shared" si="370"/>
        <v>679</v>
      </c>
      <c r="CK124" s="33">
        <f t="shared" si="371"/>
        <v>679</v>
      </c>
      <c r="CL124" s="38">
        <f t="shared" si="372"/>
        <v>0</v>
      </c>
    </row>
    <row r="125" spans="5:90" x14ac:dyDescent="0.2">
      <c r="E125" s="46">
        <f t="shared" si="373"/>
        <v>0</v>
      </c>
      <c r="F125" s="33"/>
      <c r="G125" s="33"/>
      <c r="H125" s="33"/>
      <c r="I125" s="33"/>
      <c r="J125" s="33">
        <f t="shared" si="374"/>
        <v>2605848</v>
      </c>
      <c r="K125" s="38">
        <f t="shared" si="375"/>
        <v>-2605848</v>
      </c>
      <c r="N125" s="46">
        <f t="shared" si="376"/>
        <v>0</v>
      </c>
      <c r="O125" s="33"/>
      <c r="P125" s="33"/>
      <c r="Q125" s="33"/>
      <c r="R125" s="33"/>
      <c r="S125" s="33">
        <f t="shared" si="377"/>
        <v>2605848</v>
      </c>
      <c r="T125" s="38">
        <f t="shared" si="348"/>
        <v>-2605848</v>
      </c>
      <c r="AA125" s="46">
        <f t="shared" si="349"/>
        <v>0</v>
      </c>
      <c r="AB125" s="33">
        <f t="shared" si="350"/>
        <v>0</v>
      </c>
      <c r="AC125" s="38">
        <f t="shared" si="351"/>
        <v>0</v>
      </c>
      <c r="AJ125" s="46">
        <f t="shared" si="352"/>
        <v>0</v>
      </c>
      <c r="AK125" s="33">
        <f t="shared" si="353"/>
        <v>0</v>
      </c>
      <c r="AL125" s="38">
        <f t="shared" si="354"/>
        <v>0</v>
      </c>
      <c r="AQ125" s="46">
        <f t="shared" si="355"/>
        <v>0</v>
      </c>
      <c r="AR125" s="33">
        <f t="shared" si="356"/>
        <v>0</v>
      </c>
      <c r="AS125" s="38">
        <f t="shared" si="357"/>
        <v>0</v>
      </c>
      <c r="AZ125" s="46">
        <f t="shared" si="358"/>
        <v>0</v>
      </c>
      <c r="BA125" s="33">
        <f t="shared" si="359"/>
        <v>0</v>
      </c>
      <c r="BB125" s="38">
        <f t="shared" si="360"/>
        <v>0</v>
      </c>
      <c r="BI125" s="46">
        <f t="shared" si="361"/>
        <v>0</v>
      </c>
      <c r="BJ125" s="33">
        <f t="shared" si="362"/>
        <v>0</v>
      </c>
      <c r="BK125" s="38">
        <f t="shared" si="363"/>
        <v>0</v>
      </c>
      <c r="BR125" s="46">
        <f t="shared" si="364"/>
        <v>0</v>
      </c>
      <c r="BS125" s="33">
        <f t="shared" si="365"/>
        <v>0</v>
      </c>
      <c r="BT125" s="38">
        <f t="shared" si="366"/>
        <v>0</v>
      </c>
      <c r="CA125" s="46">
        <f t="shared" si="367"/>
        <v>0</v>
      </c>
      <c r="CB125" s="33">
        <f t="shared" si="368"/>
        <v>0</v>
      </c>
      <c r="CC125" s="38">
        <f t="shared" si="369"/>
        <v>0</v>
      </c>
      <c r="CJ125" s="46">
        <f t="shared" si="370"/>
        <v>0</v>
      </c>
      <c r="CK125" s="33">
        <f t="shared" si="371"/>
        <v>0</v>
      </c>
      <c r="CL125" s="38">
        <f t="shared" si="372"/>
        <v>0</v>
      </c>
    </row>
    <row r="126" spans="5:90" x14ac:dyDescent="0.2">
      <c r="E126" s="46">
        <f t="shared" si="373"/>
        <v>0</v>
      </c>
      <c r="F126" s="33"/>
      <c r="G126" s="33"/>
      <c r="H126" s="33"/>
      <c r="I126" s="33"/>
      <c r="J126" s="33">
        <f t="shared" si="374"/>
        <v>19519635</v>
      </c>
      <c r="K126" s="38">
        <f t="shared" si="375"/>
        <v>-19519635</v>
      </c>
      <c r="N126" s="46">
        <f t="shared" si="376"/>
        <v>0</v>
      </c>
      <c r="O126" s="33"/>
      <c r="P126" s="33"/>
      <c r="Q126" s="33"/>
      <c r="R126" s="33"/>
      <c r="S126" s="33">
        <f t="shared" si="377"/>
        <v>0</v>
      </c>
      <c r="T126" s="38">
        <f t="shared" si="348"/>
        <v>0</v>
      </c>
      <c r="AA126" s="46">
        <f t="shared" si="349"/>
        <v>5963024</v>
      </c>
      <c r="AB126" s="33">
        <f t="shared" si="350"/>
        <v>5963024</v>
      </c>
      <c r="AC126" s="38">
        <f t="shared" si="351"/>
        <v>0</v>
      </c>
      <c r="AJ126" s="46">
        <f t="shared" si="352"/>
        <v>2220334</v>
      </c>
      <c r="AK126" s="33">
        <f t="shared" si="353"/>
        <v>2220334</v>
      </c>
      <c r="AL126" s="38">
        <f t="shared" si="354"/>
        <v>0</v>
      </c>
      <c r="AQ126" s="46">
        <f t="shared" si="355"/>
        <v>0</v>
      </c>
      <c r="AR126" s="33">
        <f t="shared" si="356"/>
        <v>0</v>
      </c>
      <c r="AS126" s="38">
        <f t="shared" si="357"/>
        <v>0</v>
      </c>
      <c r="AZ126" s="46">
        <f t="shared" si="358"/>
        <v>619276</v>
      </c>
      <c r="BA126" s="33">
        <f t="shared" si="359"/>
        <v>619276</v>
      </c>
      <c r="BB126" s="38">
        <f t="shared" si="360"/>
        <v>0</v>
      </c>
      <c r="BI126" s="46">
        <f t="shared" si="361"/>
        <v>5138131</v>
      </c>
      <c r="BJ126" s="33">
        <f t="shared" si="362"/>
        <v>5138131</v>
      </c>
      <c r="BK126" s="38">
        <f t="shared" si="363"/>
        <v>0</v>
      </c>
      <c r="BR126" s="46">
        <f t="shared" si="364"/>
        <v>3190308</v>
      </c>
      <c r="BS126" s="33">
        <f t="shared" si="365"/>
        <v>3190308</v>
      </c>
      <c r="BT126" s="38">
        <f t="shared" si="366"/>
        <v>0</v>
      </c>
      <c r="CA126" s="46">
        <f t="shared" si="367"/>
        <v>818749</v>
      </c>
      <c r="CB126" s="33">
        <f t="shared" si="368"/>
        <v>818749</v>
      </c>
      <c r="CC126" s="38">
        <f t="shared" si="369"/>
        <v>0</v>
      </c>
      <c r="CJ126" s="46">
        <f t="shared" si="370"/>
        <v>1129074</v>
      </c>
      <c r="CK126" s="33">
        <f t="shared" si="371"/>
        <v>1129074</v>
      </c>
      <c r="CL126" s="38">
        <f t="shared" si="372"/>
        <v>0</v>
      </c>
    </row>
    <row r="127" spans="5:90" x14ac:dyDescent="0.2">
      <c r="E127" s="46">
        <f t="shared" si="373"/>
        <v>0</v>
      </c>
      <c r="F127" s="33"/>
      <c r="G127" s="33"/>
      <c r="H127" s="33"/>
      <c r="I127" s="33"/>
      <c r="J127" s="33">
        <f t="shared" si="374"/>
        <v>15382768</v>
      </c>
      <c r="K127" s="38">
        <f t="shared" si="375"/>
        <v>-15382768</v>
      </c>
      <c r="N127" s="46">
        <f t="shared" si="376"/>
        <v>0</v>
      </c>
      <c r="O127" s="33"/>
      <c r="P127" s="33"/>
      <c r="Q127" s="33"/>
      <c r="R127" s="33"/>
      <c r="S127" s="33">
        <f t="shared" si="377"/>
        <v>15362222</v>
      </c>
      <c r="T127" s="38">
        <f t="shared" si="348"/>
        <v>-15362222</v>
      </c>
      <c r="AA127" s="46">
        <f t="shared" si="349"/>
        <v>5974156</v>
      </c>
      <c r="AB127" s="33">
        <f t="shared" si="350"/>
        <v>5974156</v>
      </c>
      <c r="AC127" s="38">
        <f t="shared" si="351"/>
        <v>0</v>
      </c>
      <c r="AJ127" s="46">
        <f t="shared" si="352"/>
        <v>2224137</v>
      </c>
      <c r="AK127" s="33">
        <f t="shared" si="353"/>
        <v>2224137</v>
      </c>
      <c r="AL127" s="38">
        <f t="shared" si="354"/>
        <v>0</v>
      </c>
      <c r="AQ127" s="46">
        <f t="shared" si="355"/>
        <v>0</v>
      </c>
      <c r="AR127" s="33">
        <f t="shared" si="356"/>
        <v>0</v>
      </c>
      <c r="AS127" s="38">
        <f t="shared" si="357"/>
        <v>0</v>
      </c>
      <c r="AZ127" s="46">
        <f t="shared" si="358"/>
        <v>620157</v>
      </c>
      <c r="BA127" s="33">
        <f t="shared" si="359"/>
        <v>620157</v>
      </c>
      <c r="BB127" s="38">
        <f t="shared" si="360"/>
        <v>0</v>
      </c>
      <c r="BI127" s="46">
        <f t="shared" si="361"/>
        <v>5142861</v>
      </c>
      <c r="BJ127" s="33">
        <f t="shared" si="362"/>
        <v>5142861</v>
      </c>
      <c r="BK127" s="38">
        <f t="shared" si="363"/>
        <v>0</v>
      </c>
      <c r="BR127" s="46">
        <f t="shared" si="364"/>
        <v>3191944</v>
      </c>
      <c r="BS127" s="33">
        <f t="shared" si="365"/>
        <v>3191944</v>
      </c>
      <c r="BT127" s="38">
        <f t="shared" si="366"/>
        <v>0</v>
      </c>
      <c r="CA127" s="46">
        <f t="shared" si="367"/>
        <v>821164</v>
      </c>
      <c r="CB127" s="33">
        <f t="shared" si="368"/>
        <v>821164</v>
      </c>
      <c r="CC127" s="38">
        <f t="shared" si="369"/>
        <v>0</v>
      </c>
      <c r="CJ127" s="46">
        <f t="shared" si="370"/>
        <v>1129753</v>
      </c>
      <c r="CK127" s="33">
        <f t="shared" si="371"/>
        <v>1129753</v>
      </c>
      <c r="CL127" s="38">
        <f t="shared" si="372"/>
        <v>0</v>
      </c>
    </row>
    <row r="128" spans="5:90" ht="12" thickBot="1" x14ac:dyDescent="0.25">
      <c r="E128" s="47">
        <f t="shared" si="373"/>
        <v>0</v>
      </c>
      <c r="F128" s="48"/>
      <c r="G128" s="48"/>
      <c r="H128" s="48"/>
      <c r="I128" s="48"/>
      <c r="J128" s="48">
        <f t="shared" si="374"/>
        <v>62378531</v>
      </c>
      <c r="K128" s="49">
        <f t="shared" si="375"/>
        <v>-62378531</v>
      </c>
      <c r="N128" s="47">
        <f t="shared" si="376"/>
        <v>0</v>
      </c>
      <c r="O128" s="48"/>
      <c r="P128" s="48"/>
      <c r="Q128" s="48"/>
      <c r="R128" s="48"/>
      <c r="S128" s="48">
        <f t="shared" si="377"/>
        <v>56119756</v>
      </c>
      <c r="T128" s="49">
        <f t="shared" si="348"/>
        <v>-56119756</v>
      </c>
      <c r="AA128" s="47">
        <f t="shared" si="349"/>
        <v>6747135</v>
      </c>
      <c r="AB128" s="48">
        <f t="shared" si="350"/>
        <v>6747135</v>
      </c>
      <c r="AC128" s="49">
        <f t="shared" si="351"/>
        <v>0</v>
      </c>
      <c r="AJ128" s="47">
        <f t="shared" si="352"/>
        <v>7018758</v>
      </c>
      <c r="AK128" s="48">
        <f t="shared" si="353"/>
        <v>7018758</v>
      </c>
      <c r="AL128" s="49">
        <f t="shared" si="354"/>
        <v>0</v>
      </c>
      <c r="AQ128" s="47">
        <f t="shared" si="355"/>
        <v>0</v>
      </c>
      <c r="AR128" s="48">
        <f t="shared" si="356"/>
        <v>0</v>
      </c>
      <c r="AS128" s="49">
        <f t="shared" si="357"/>
        <v>0</v>
      </c>
      <c r="AZ128" s="47">
        <f t="shared" si="358"/>
        <v>647374</v>
      </c>
      <c r="BA128" s="48">
        <f t="shared" si="359"/>
        <v>647374</v>
      </c>
      <c r="BB128" s="49">
        <f t="shared" si="360"/>
        <v>0</v>
      </c>
      <c r="BI128" s="47">
        <f t="shared" si="361"/>
        <v>5506683</v>
      </c>
      <c r="BJ128" s="48">
        <f t="shared" si="362"/>
        <v>5506683</v>
      </c>
      <c r="BK128" s="49">
        <f t="shared" si="363"/>
        <v>0</v>
      </c>
      <c r="BR128" s="47">
        <f t="shared" si="364"/>
        <v>3389700</v>
      </c>
      <c r="BS128" s="48">
        <f t="shared" si="365"/>
        <v>3389700</v>
      </c>
      <c r="BT128" s="49">
        <f t="shared" si="366"/>
        <v>0</v>
      </c>
      <c r="CA128" s="47">
        <f t="shared" si="367"/>
        <v>821164</v>
      </c>
      <c r="CB128" s="48">
        <f t="shared" si="368"/>
        <v>821164</v>
      </c>
      <c r="CC128" s="49">
        <f t="shared" si="369"/>
        <v>0</v>
      </c>
      <c r="CJ128" s="47">
        <f t="shared" si="370"/>
        <v>1295819</v>
      </c>
      <c r="CK128" s="48">
        <f t="shared" si="371"/>
        <v>1295819</v>
      </c>
      <c r="CL128" s="49">
        <f t="shared" si="372"/>
        <v>0</v>
      </c>
    </row>
    <row r="129" spans="5:90" x14ac:dyDescent="0.2">
      <c r="E129" s="46">
        <f t="shared" si="373"/>
        <v>0</v>
      </c>
      <c r="F129" s="33"/>
      <c r="G129" s="33"/>
      <c r="H129" s="33"/>
      <c r="I129" s="33"/>
      <c r="J129" s="33">
        <f t="shared" si="374"/>
        <v>0</v>
      </c>
      <c r="K129" s="38">
        <f t="shared" si="375"/>
        <v>0</v>
      </c>
      <c r="N129" s="46">
        <f t="shared" si="376"/>
        <v>0</v>
      </c>
      <c r="O129" s="33"/>
      <c r="P129" s="33"/>
      <c r="Q129" s="33"/>
      <c r="R129" s="33"/>
      <c r="S129" s="33">
        <f t="shared" si="377"/>
        <v>0</v>
      </c>
      <c r="T129" s="38">
        <f t="shared" ref="T129:T159" si="378">N129-S129</f>
        <v>0</v>
      </c>
      <c r="AA129" s="46">
        <f t="shared" ref="AA129:AA159" si="379">AA42</f>
        <v>0</v>
      </c>
      <c r="AB129" s="33">
        <f t="shared" si="350"/>
        <v>0</v>
      </c>
      <c r="AC129" s="38">
        <f t="shared" si="351"/>
        <v>0</v>
      </c>
      <c r="AJ129" s="46">
        <f t="shared" ref="AJ129:AJ159" si="380">AJ42</f>
        <v>0</v>
      </c>
      <c r="AK129" s="33">
        <f t="shared" si="353"/>
        <v>0</v>
      </c>
      <c r="AL129" s="38">
        <f t="shared" si="354"/>
        <v>0</v>
      </c>
      <c r="AQ129" s="46">
        <f t="shared" ref="AQ129:AQ159" si="381">AQ42</f>
        <v>0</v>
      </c>
      <c r="AR129" s="33">
        <f t="shared" si="356"/>
        <v>0</v>
      </c>
      <c r="AS129" s="38">
        <f t="shared" si="357"/>
        <v>0</v>
      </c>
      <c r="AZ129" s="46">
        <f t="shared" ref="AZ129:AZ159" si="382">AZ42</f>
        <v>0</v>
      </c>
      <c r="BA129" s="33">
        <f t="shared" si="359"/>
        <v>0</v>
      </c>
      <c r="BB129" s="38">
        <f t="shared" si="360"/>
        <v>0</v>
      </c>
      <c r="BI129" s="46">
        <f t="shared" ref="BI129:BI159" si="383">BI42</f>
        <v>0</v>
      </c>
      <c r="BJ129" s="33">
        <f t="shared" si="362"/>
        <v>0</v>
      </c>
      <c r="BK129" s="38">
        <f t="shared" si="363"/>
        <v>0</v>
      </c>
      <c r="BR129" s="46">
        <f t="shared" ref="BR129:BR159" si="384">BR42</f>
        <v>0</v>
      </c>
      <c r="BS129" s="33">
        <f t="shared" si="365"/>
        <v>0</v>
      </c>
      <c r="BT129" s="38">
        <f t="shared" si="366"/>
        <v>0</v>
      </c>
      <c r="CA129" s="46">
        <f t="shared" ref="CA129:CA159" si="385">CA42</f>
        <v>0</v>
      </c>
      <c r="CB129" s="33">
        <f t="shared" si="368"/>
        <v>0</v>
      </c>
      <c r="CC129" s="38">
        <f t="shared" si="369"/>
        <v>0</v>
      </c>
      <c r="CJ129" s="46">
        <f t="shared" ref="CJ129:CJ159" si="386">CJ42</f>
        <v>0</v>
      </c>
      <c r="CK129" s="33">
        <f t="shared" si="371"/>
        <v>0</v>
      </c>
      <c r="CL129" s="38">
        <f t="shared" si="372"/>
        <v>0</v>
      </c>
    </row>
    <row r="130" spans="5:90" x14ac:dyDescent="0.2">
      <c r="E130" s="46">
        <f t="shared" si="373"/>
        <v>0</v>
      </c>
      <c r="F130" s="33"/>
      <c r="G130" s="33"/>
      <c r="H130" s="33"/>
      <c r="I130" s="33"/>
      <c r="J130" s="33">
        <f t="shared" si="374"/>
        <v>16958239</v>
      </c>
      <c r="K130" s="38">
        <f t="shared" si="375"/>
        <v>-16958239</v>
      </c>
      <c r="N130" s="46">
        <f t="shared" si="376"/>
        <v>0</v>
      </c>
      <c r="O130" s="33"/>
      <c r="P130" s="33"/>
      <c r="Q130" s="33"/>
      <c r="R130" s="33"/>
      <c r="S130" s="33">
        <f t="shared" si="377"/>
        <v>398470</v>
      </c>
      <c r="T130" s="38">
        <f t="shared" si="378"/>
        <v>-398470</v>
      </c>
      <c r="AA130" s="46">
        <f t="shared" si="379"/>
        <v>3410195</v>
      </c>
      <c r="AB130" s="33">
        <f t="shared" si="350"/>
        <v>3410195</v>
      </c>
      <c r="AC130" s="38">
        <f t="shared" si="351"/>
        <v>0</v>
      </c>
      <c r="AJ130" s="46">
        <f t="shared" si="380"/>
        <v>4875949</v>
      </c>
      <c r="AK130" s="33">
        <f t="shared" si="353"/>
        <v>4875949</v>
      </c>
      <c r="AL130" s="38">
        <f t="shared" si="354"/>
        <v>0</v>
      </c>
      <c r="AQ130" s="46">
        <f t="shared" si="381"/>
        <v>0</v>
      </c>
      <c r="AR130" s="33">
        <f t="shared" si="356"/>
        <v>0</v>
      </c>
      <c r="AS130" s="38">
        <f t="shared" si="357"/>
        <v>0</v>
      </c>
      <c r="AZ130" s="46">
        <f t="shared" si="382"/>
        <v>418982</v>
      </c>
      <c r="BA130" s="33">
        <f t="shared" si="359"/>
        <v>418982</v>
      </c>
      <c r="BB130" s="38">
        <f t="shared" si="360"/>
        <v>0</v>
      </c>
      <c r="BI130" s="46">
        <f t="shared" si="383"/>
        <v>3804937</v>
      </c>
      <c r="BJ130" s="33">
        <f t="shared" si="362"/>
        <v>3804937</v>
      </c>
      <c r="BK130" s="38">
        <f t="shared" si="363"/>
        <v>0</v>
      </c>
      <c r="BR130" s="46">
        <f t="shared" si="384"/>
        <v>2441381</v>
      </c>
      <c r="BS130" s="33">
        <f t="shared" si="365"/>
        <v>2441381</v>
      </c>
      <c r="BT130" s="38">
        <f t="shared" si="366"/>
        <v>0</v>
      </c>
      <c r="CA130" s="46">
        <f t="shared" si="385"/>
        <v>672433</v>
      </c>
      <c r="CB130" s="33">
        <f t="shared" si="368"/>
        <v>672433</v>
      </c>
      <c r="CC130" s="38">
        <f t="shared" si="369"/>
        <v>0</v>
      </c>
      <c r="CJ130" s="46">
        <f t="shared" si="386"/>
        <v>691123</v>
      </c>
      <c r="CK130" s="33">
        <f t="shared" si="371"/>
        <v>691123</v>
      </c>
      <c r="CL130" s="38">
        <f t="shared" si="372"/>
        <v>0</v>
      </c>
    </row>
    <row r="131" spans="5:90" x14ac:dyDescent="0.2">
      <c r="E131" s="46">
        <f t="shared" si="373"/>
        <v>0</v>
      </c>
      <c r="F131" s="33"/>
      <c r="G131" s="33"/>
      <c r="H131" s="33"/>
      <c r="I131" s="33"/>
      <c r="J131" s="33">
        <f t="shared" si="374"/>
        <v>2199523</v>
      </c>
      <c r="K131" s="38">
        <f t="shared" si="375"/>
        <v>-2199523</v>
      </c>
      <c r="N131" s="46">
        <f t="shared" si="376"/>
        <v>0</v>
      </c>
      <c r="O131" s="33"/>
      <c r="P131" s="33"/>
      <c r="Q131" s="33"/>
      <c r="R131" s="33"/>
      <c r="S131" s="33">
        <f t="shared" si="377"/>
        <v>71419</v>
      </c>
      <c r="T131" s="38">
        <f t="shared" si="378"/>
        <v>-71419</v>
      </c>
      <c r="AA131" s="46">
        <f t="shared" si="379"/>
        <v>431962</v>
      </c>
      <c r="AB131" s="33">
        <f t="shared" si="350"/>
        <v>431962</v>
      </c>
      <c r="AC131" s="38">
        <f t="shared" si="351"/>
        <v>0</v>
      </c>
      <c r="AJ131" s="46">
        <f t="shared" si="380"/>
        <v>502986</v>
      </c>
      <c r="AK131" s="33">
        <f t="shared" si="353"/>
        <v>502986</v>
      </c>
      <c r="AL131" s="38">
        <f t="shared" si="354"/>
        <v>0</v>
      </c>
      <c r="AQ131" s="46">
        <f t="shared" si="381"/>
        <v>0</v>
      </c>
      <c r="AR131" s="33">
        <f t="shared" si="356"/>
        <v>0</v>
      </c>
      <c r="AS131" s="38">
        <f t="shared" si="357"/>
        <v>0</v>
      </c>
      <c r="AZ131" s="46">
        <f t="shared" si="382"/>
        <v>58169</v>
      </c>
      <c r="BA131" s="33">
        <f t="shared" si="359"/>
        <v>58169</v>
      </c>
      <c r="BB131" s="38">
        <f t="shared" si="360"/>
        <v>0</v>
      </c>
      <c r="BI131" s="46">
        <f t="shared" si="383"/>
        <v>544370</v>
      </c>
      <c r="BJ131" s="33">
        <f t="shared" si="362"/>
        <v>544370</v>
      </c>
      <c r="BK131" s="38">
        <f t="shared" si="363"/>
        <v>0</v>
      </c>
      <c r="BR131" s="46">
        <f t="shared" si="384"/>
        <v>356529</v>
      </c>
      <c r="BS131" s="33">
        <f t="shared" si="365"/>
        <v>356529</v>
      </c>
      <c r="BT131" s="38">
        <f t="shared" si="366"/>
        <v>0</v>
      </c>
      <c r="CA131" s="46">
        <f t="shared" si="385"/>
        <v>92300</v>
      </c>
      <c r="CB131" s="33">
        <f t="shared" si="368"/>
        <v>92300</v>
      </c>
      <c r="CC131" s="38">
        <f t="shared" si="369"/>
        <v>0</v>
      </c>
      <c r="CJ131" s="46">
        <f t="shared" si="386"/>
        <v>95541</v>
      </c>
      <c r="CK131" s="33">
        <f t="shared" si="371"/>
        <v>95541</v>
      </c>
      <c r="CL131" s="38">
        <f t="shared" si="372"/>
        <v>0</v>
      </c>
    </row>
    <row r="132" spans="5:90" x14ac:dyDescent="0.2">
      <c r="E132" s="46">
        <f t="shared" si="373"/>
        <v>0</v>
      </c>
      <c r="F132" s="33"/>
      <c r="G132" s="33"/>
      <c r="H132" s="33"/>
      <c r="I132" s="33"/>
      <c r="J132" s="33">
        <f t="shared" si="374"/>
        <v>18437226</v>
      </c>
      <c r="K132" s="38">
        <f t="shared" si="375"/>
        <v>-18437226</v>
      </c>
      <c r="N132" s="46">
        <f t="shared" si="376"/>
        <v>0</v>
      </c>
      <c r="O132" s="33"/>
      <c r="P132" s="33"/>
      <c r="Q132" s="33"/>
      <c r="R132" s="33"/>
      <c r="S132" s="33">
        <f t="shared" si="377"/>
        <v>12008793</v>
      </c>
      <c r="T132" s="38">
        <f t="shared" si="378"/>
        <v>-12008793</v>
      </c>
      <c r="AA132" s="46">
        <f t="shared" si="379"/>
        <v>2764854</v>
      </c>
      <c r="AB132" s="33">
        <f t="shared" si="350"/>
        <v>2764854</v>
      </c>
      <c r="AC132" s="38">
        <f t="shared" si="351"/>
        <v>0</v>
      </c>
      <c r="AJ132" s="46">
        <f t="shared" si="380"/>
        <v>1232782</v>
      </c>
      <c r="AK132" s="33">
        <f t="shared" si="353"/>
        <v>1232782</v>
      </c>
      <c r="AL132" s="38">
        <f t="shared" si="354"/>
        <v>0</v>
      </c>
      <c r="AQ132" s="46">
        <f t="shared" si="381"/>
        <v>0</v>
      </c>
      <c r="AR132" s="33">
        <f t="shared" si="356"/>
        <v>0</v>
      </c>
      <c r="AS132" s="38">
        <f t="shared" si="357"/>
        <v>0</v>
      </c>
      <c r="AZ132" s="46">
        <f t="shared" si="382"/>
        <v>138327</v>
      </c>
      <c r="BA132" s="33">
        <f t="shared" si="359"/>
        <v>138327</v>
      </c>
      <c r="BB132" s="38">
        <f t="shared" si="360"/>
        <v>0</v>
      </c>
      <c r="BI132" s="46">
        <f t="shared" si="383"/>
        <v>1116638</v>
      </c>
      <c r="BJ132" s="33">
        <f t="shared" si="362"/>
        <v>1116638</v>
      </c>
      <c r="BK132" s="38">
        <f t="shared" si="363"/>
        <v>0</v>
      </c>
      <c r="BR132" s="46">
        <f t="shared" si="384"/>
        <v>559979</v>
      </c>
      <c r="BS132" s="33">
        <f t="shared" si="365"/>
        <v>559979</v>
      </c>
      <c r="BT132" s="38">
        <f t="shared" si="366"/>
        <v>0</v>
      </c>
      <c r="CA132" s="46">
        <f t="shared" si="385"/>
        <v>49593</v>
      </c>
      <c r="CB132" s="33">
        <f t="shared" si="368"/>
        <v>49593</v>
      </c>
      <c r="CC132" s="38">
        <f t="shared" si="369"/>
        <v>0</v>
      </c>
      <c r="CJ132" s="46">
        <f t="shared" si="386"/>
        <v>507066</v>
      </c>
      <c r="CK132" s="33">
        <f t="shared" si="371"/>
        <v>507066</v>
      </c>
      <c r="CL132" s="38">
        <f t="shared" si="372"/>
        <v>0</v>
      </c>
    </row>
    <row r="133" spans="5:90" x14ac:dyDescent="0.2">
      <c r="E133" s="46">
        <f t="shared" si="373"/>
        <v>0</v>
      </c>
      <c r="F133" s="33"/>
      <c r="G133" s="33"/>
      <c r="H133" s="33"/>
      <c r="I133" s="33"/>
      <c r="J133" s="33">
        <f t="shared" si="374"/>
        <v>296129</v>
      </c>
      <c r="K133" s="38">
        <f t="shared" si="375"/>
        <v>-296129</v>
      </c>
      <c r="N133" s="46">
        <f t="shared" si="376"/>
        <v>0</v>
      </c>
      <c r="O133" s="33"/>
      <c r="P133" s="33"/>
      <c r="Q133" s="33"/>
      <c r="R133" s="33"/>
      <c r="S133" s="33">
        <f t="shared" si="377"/>
        <v>296129</v>
      </c>
      <c r="T133" s="38">
        <f t="shared" si="378"/>
        <v>-296129</v>
      </c>
      <c r="AA133" s="46">
        <f t="shared" si="379"/>
        <v>0</v>
      </c>
      <c r="AB133" s="33">
        <f t="shared" si="350"/>
        <v>0</v>
      </c>
      <c r="AC133" s="38">
        <f t="shared" si="351"/>
        <v>0</v>
      </c>
      <c r="AJ133" s="46">
        <f t="shared" si="380"/>
        <v>0</v>
      </c>
      <c r="AK133" s="33">
        <f t="shared" si="353"/>
        <v>0</v>
      </c>
      <c r="AL133" s="38">
        <f t="shared" si="354"/>
        <v>0</v>
      </c>
      <c r="AQ133" s="46">
        <f t="shared" si="381"/>
        <v>0</v>
      </c>
      <c r="AR133" s="33">
        <f t="shared" si="356"/>
        <v>0</v>
      </c>
      <c r="AS133" s="38">
        <f t="shared" si="357"/>
        <v>0</v>
      </c>
      <c r="AZ133" s="46">
        <f t="shared" si="382"/>
        <v>0</v>
      </c>
      <c r="BA133" s="33">
        <f t="shared" si="359"/>
        <v>0</v>
      </c>
      <c r="BB133" s="38">
        <f t="shared" si="360"/>
        <v>0</v>
      </c>
      <c r="BI133" s="46">
        <f t="shared" si="383"/>
        <v>0</v>
      </c>
      <c r="BJ133" s="33">
        <f t="shared" si="362"/>
        <v>0</v>
      </c>
      <c r="BK133" s="38">
        <f t="shared" si="363"/>
        <v>0</v>
      </c>
      <c r="BR133" s="46">
        <f t="shared" si="384"/>
        <v>0</v>
      </c>
      <c r="BS133" s="33">
        <f t="shared" si="365"/>
        <v>0</v>
      </c>
      <c r="BT133" s="38">
        <f t="shared" si="366"/>
        <v>0</v>
      </c>
      <c r="CA133" s="46">
        <f t="shared" si="385"/>
        <v>0</v>
      </c>
      <c r="CB133" s="33">
        <f t="shared" si="368"/>
        <v>0</v>
      </c>
      <c r="CC133" s="38">
        <f t="shared" si="369"/>
        <v>0</v>
      </c>
      <c r="CJ133" s="46">
        <f t="shared" si="386"/>
        <v>0</v>
      </c>
      <c r="CK133" s="33">
        <f t="shared" si="371"/>
        <v>0</v>
      </c>
      <c r="CL133" s="38">
        <f t="shared" si="372"/>
        <v>0</v>
      </c>
    </row>
    <row r="134" spans="5:90" x14ac:dyDescent="0.2">
      <c r="E134" s="46">
        <f t="shared" si="373"/>
        <v>0</v>
      </c>
      <c r="F134" s="33"/>
      <c r="G134" s="33"/>
      <c r="H134" s="33"/>
      <c r="I134" s="33"/>
      <c r="J134" s="33">
        <f t="shared" si="374"/>
        <v>16633364</v>
      </c>
      <c r="K134" s="38">
        <f t="shared" si="375"/>
        <v>-16633364</v>
      </c>
      <c r="N134" s="46">
        <f t="shared" si="376"/>
        <v>0</v>
      </c>
      <c r="O134" s="33"/>
      <c r="P134" s="33"/>
      <c r="Q134" s="33"/>
      <c r="R134" s="33"/>
      <c r="S134" s="33">
        <f t="shared" si="377"/>
        <v>16608929</v>
      </c>
      <c r="T134" s="38">
        <f t="shared" si="378"/>
        <v>-16608929</v>
      </c>
      <c r="AA134" s="46">
        <f t="shared" si="379"/>
        <v>14819</v>
      </c>
      <c r="AB134" s="33">
        <f t="shared" si="350"/>
        <v>14819</v>
      </c>
      <c r="AC134" s="38">
        <f t="shared" si="351"/>
        <v>0</v>
      </c>
      <c r="AJ134" s="46">
        <f t="shared" si="380"/>
        <v>4005</v>
      </c>
      <c r="AK134" s="33">
        <f t="shared" si="353"/>
        <v>4005</v>
      </c>
      <c r="AL134" s="38">
        <f t="shared" si="354"/>
        <v>0</v>
      </c>
      <c r="AQ134" s="46">
        <f t="shared" si="381"/>
        <v>0</v>
      </c>
      <c r="AR134" s="33">
        <f t="shared" si="356"/>
        <v>0</v>
      </c>
      <c r="AS134" s="38">
        <f t="shared" si="357"/>
        <v>0</v>
      </c>
      <c r="AZ134" s="46">
        <f t="shared" si="382"/>
        <v>881</v>
      </c>
      <c r="BA134" s="33">
        <f t="shared" si="359"/>
        <v>881</v>
      </c>
      <c r="BB134" s="38">
        <f t="shared" si="360"/>
        <v>0</v>
      </c>
      <c r="BI134" s="46">
        <f t="shared" si="383"/>
        <v>4730</v>
      </c>
      <c r="BJ134" s="33">
        <f t="shared" si="362"/>
        <v>4730</v>
      </c>
      <c r="BK134" s="38">
        <f t="shared" si="363"/>
        <v>0</v>
      </c>
      <c r="BR134" s="46">
        <f t="shared" si="384"/>
        <v>1636</v>
      </c>
      <c r="BS134" s="33">
        <f t="shared" si="365"/>
        <v>1636</v>
      </c>
      <c r="BT134" s="38">
        <f t="shared" si="366"/>
        <v>0</v>
      </c>
      <c r="CA134" s="46">
        <f t="shared" si="385"/>
        <v>2415</v>
      </c>
      <c r="CB134" s="33">
        <f t="shared" si="368"/>
        <v>2415</v>
      </c>
      <c r="CC134" s="38">
        <f t="shared" si="369"/>
        <v>0</v>
      </c>
      <c r="CJ134" s="46">
        <f t="shared" si="386"/>
        <v>679</v>
      </c>
      <c r="CK134" s="33">
        <f t="shared" si="371"/>
        <v>679</v>
      </c>
      <c r="CL134" s="38">
        <f t="shared" si="372"/>
        <v>0</v>
      </c>
    </row>
    <row r="135" spans="5:90" x14ac:dyDescent="0.2">
      <c r="E135" s="46">
        <f t="shared" si="373"/>
        <v>0</v>
      </c>
      <c r="F135" s="33"/>
      <c r="G135" s="33"/>
      <c r="H135" s="33"/>
      <c r="I135" s="33"/>
      <c r="J135" s="33">
        <f t="shared" si="374"/>
        <v>4854143</v>
      </c>
      <c r="K135" s="38">
        <f t="shared" si="375"/>
        <v>-4854143</v>
      </c>
      <c r="N135" s="46">
        <f t="shared" si="376"/>
        <v>0</v>
      </c>
      <c r="O135" s="33"/>
      <c r="P135" s="33"/>
      <c r="Q135" s="33"/>
      <c r="R135" s="33"/>
      <c r="S135" s="33">
        <f t="shared" si="377"/>
        <v>4833597</v>
      </c>
      <c r="T135" s="38">
        <f t="shared" si="378"/>
        <v>-4833597</v>
      </c>
      <c r="AA135" s="46">
        <f t="shared" si="379"/>
        <v>11132</v>
      </c>
      <c r="AB135" s="33">
        <f t="shared" si="350"/>
        <v>11132</v>
      </c>
      <c r="AC135" s="38">
        <f t="shared" si="351"/>
        <v>0</v>
      </c>
      <c r="AJ135" s="46">
        <f t="shared" si="380"/>
        <v>3803</v>
      </c>
      <c r="AK135" s="33">
        <f t="shared" si="353"/>
        <v>3803</v>
      </c>
      <c r="AL135" s="38">
        <f t="shared" si="354"/>
        <v>0</v>
      </c>
      <c r="AQ135" s="46">
        <f t="shared" si="381"/>
        <v>0</v>
      </c>
      <c r="AR135" s="33">
        <f t="shared" si="356"/>
        <v>0</v>
      </c>
      <c r="AS135" s="38">
        <f t="shared" si="357"/>
        <v>0</v>
      </c>
      <c r="AZ135" s="46">
        <f t="shared" si="382"/>
        <v>881</v>
      </c>
      <c r="BA135" s="33">
        <f t="shared" si="359"/>
        <v>881</v>
      </c>
      <c r="BB135" s="38">
        <f t="shared" si="360"/>
        <v>0</v>
      </c>
      <c r="BI135" s="46">
        <f t="shared" si="383"/>
        <v>4730</v>
      </c>
      <c r="BJ135" s="33">
        <f t="shared" si="362"/>
        <v>4730</v>
      </c>
      <c r="BK135" s="38">
        <f t="shared" si="363"/>
        <v>0</v>
      </c>
      <c r="BR135" s="46">
        <f t="shared" si="384"/>
        <v>1636</v>
      </c>
      <c r="BS135" s="33">
        <f t="shared" si="365"/>
        <v>1636</v>
      </c>
      <c r="BT135" s="38">
        <f t="shared" si="366"/>
        <v>0</v>
      </c>
      <c r="CA135" s="46">
        <f t="shared" si="385"/>
        <v>2415</v>
      </c>
      <c r="CB135" s="33">
        <f t="shared" si="368"/>
        <v>2415</v>
      </c>
      <c r="CC135" s="38">
        <f t="shared" si="369"/>
        <v>0</v>
      </c>
      <c r="CJ135" s="46">
        <f t="shared" si="386"/>
        <v>679</v>
      </c>
      <c r="CK135" s="33">
        <f t="shared" si="371"/>
        <v>679</v>
      </c>
      <c r="CL135" s="38">
        <f t="shared" si="372"/>
        <v>0</v>
      </c>
    </row>
    <row r="136" spans="5:90" x14ac:dyDescent="0.2">
      <c r="E136" s="46">
        <f t="shared" si="373"/>
        <v>0</v>
      </c>
      <c r="F136" s="33"/>
      <c r="G136" s="33"/>
      <c r="H136" s="33"/>
      <c r="I136" s="33"/>
      <c r="J136" s="33">
        <f t="shared" si="374"/>
        <v>0</v>
      </c>
      <c r="K136" s="38">
        <f t="shared" si="375"/>
        <v>0</v>
      </c>
      <c r="N136" s="46">
        <f t="shared" si="376"/>
        <v>0</v>
      </c>
      <c r="O136" s="33"/>
      <c r="P136" s="33"/>
      <c r="Q136" s="33"/>
      <c r="R136" s="33"/>
      <c r="S136" s="33">
        <f t="shared" si="377"/>
        <v>0</v>
      </c>
      <c r="T136" s="38">
        <f t="shared" si="378"/>
        <v>0</v>
      </c>
      <c r="AA136" s="46">
        <f t="shared" si="379"/>
        <v>0</v>
      </c>
      <c r="AB136" s="33">
        <f t="shared" si="350"/>
        <v>0</v>
      </c>
      <c r="AC136" s="38">
        <f t="shared" si="351"/>
        <v>0</v>
      </c>
      <c r="AJ136" s="46">
        <f t="shared" si="380"/>
        <v>0</v>
      </c>
      <c r="AK136" s="33">
        <f t="shared" si="353"/>
        <v>0</v>
      </c>
      <c r="AL136" s="38">
        <f t="shared" si="354"/>
        <v>0</v>
      </c>
      <c r="AQ136" s="46">
        <f t="shared" si="381"/>
        <v>0</v>
      </c>
      <c r="AR136" s="33">
        <f t="shared" si="356"/>
        <v>0</v>
      </c>
      <c r="AS136" s="38">
        <f t="shared" si="357"/>
        <v>0</v>
      </c>
      <c r="AZ136" s="46">
        <f t="shared" si="382"/>
        <v>0</v>
      </c>
      <c r="BA136" s="33">
        <f t="shared" si="359"/>
        <v>0</v>
      </c>
      <c r="BB136" s="38">
        <f t="shared" si="360"/>
        <v>0</v>
      </c>
      <c r="BI136" s="46">
        <f t="shared" si="383"/>
        <v>0</v>
      </c>
      <c r="BJ136" s="33">
        <f t="shared" si="362"/>
        <v>0</v>
      </c>
      <c r="BK136" s="38">
        <f t="shared" si="363"/>
        <v>0</v>
      </c>
      <c r="BR136" s="46">
        <f t="shared" si="384"/>
        <v>0</v>
      </c>
      <c r="BS136" s="33">
        <f t="shared" si="365"/>
        <v>0</v>
      </c>
      <c r="BT136" s="38">
        <f t="shared" si="366"/>
        <v>0</v>
      </c>
      <c r="CA136" s="46">
        <f t="shared" si="385"/>
        <v>0</v>
      </c>
      <c r="CB136" s="33">
        <f t="shared" si="368"/>
        <v>0</v>
      </c>
      <c r="CC136" s="38">
        <f t="shared" si="369"/>
        <v>0</v>
      </c>
      <c r="CJ136" s="46">
        <f t="shared" si="386"/>
        <v>0</v>
      </c>
      <c r="CK136" s="33">
        <f t="shared" si="371"/>
        <v>0</v>
      </c>
      <c r="CL136" s="38">
        <f t="shared" si="372"/>
        <v>0</v>
      </c>
    </row>
    <row r="137" spans="5:90" x14ac:dyDescent="0.2">
      <c r="E137" s="46">
        <f t="shared" si="373"/>
        <v>0</v>
      </c>
      <c r="F137" s="33"/>
      <c r="G137" s="33"/>
      <c r="H137" s="33"/>
      <c r="I137" s="33"/>
      <c r="J137" s="33">
        <f t="shared" si="374"/>
        <v>0</v>
      </c>
      <c r="K137" s="38">
        <f t="shared" si="375"/>
        <v>0</v>
      </c>
      <c r="N137" s="46">
        <f t="shared" si="376"/>
        <v>0</v>
      </c>
      <c r="O137" s="33"/>
      <c r="P137" s="33"/>
      <c r="Q137" s="33"/>
      <c r="R137" s="33"/>
      <c r="S137" s="33">
        <f t="shared" si="377"/>
        <v>0</v>
      </c>
      <c r="T137" s="38">
        <f t="shared" si="378"/>
        <v>0</v>
      </c>
      <c r="AA137" s="46">
        <f t="shared" si="379"/>
        <v>0</v>
      </c>
      <c r="AB137" s="33">
        <f t="shared" si="350"/>
        <v>0</v>
      </c>
      <c r="AC137" s="38">
        <f t="shared" si="351"/>
        <v>0</v>
      </c>
      <c r="AJ137" s="46">
        <f t="shared" si="380"/>
        <v>0</v>
      </c>
      <c r="AK137" s="33">
        <f t="shared" si="353"/>
        <v>0</v>
      </c>
      <c r="AL137" s="38">
        <f t="shared" si="354"/>
        <v>0</v>
      </c>
      <c r="AQ137" s="46">
        <f t="shared" si="381"/>
        <v>0</v>
      </c>
      <c r="AR137" s="33">
        <f t="shared" si="356"/>
        <v>0</v>
      </c>
      <c r="AS137" s="38">
        <f t="shared" si="357"/>
        <v>0</v>
      </c>
      <c r="AZ137" s="46">
        <f t="shared" si="382"/>
        <v>0</v>
      </c>
      <c r="BA137" s="33">
        <f t="shared" si="359"/>
        <v>0</v>
      </c>
      <c r="BB137" s="38">
        <f t="shared" si="360"/>
        <v>0</v>
      </c>
      <c r="BI137" s="46">
        <f t="shared" si="383"/>
        <v>0</v>
      </c>
      <c r="BJ137" s="33">
        <f t="shared" si="362"/>
        <v>0</v>
      </c>
      <c r="BK137" s="38">
        <f t="shared" si="363"/>
        <v>0</v>
      </c>
      <c r="BR137" s="46">
        <f t="shared" si="384"/>
        <v>0</v>
      </c>
      <c r="BS137" s="33">
        <f t="shared" si="365"/>
        <v>0</v>
      </c>
      <c r="BT137" s="38">
        <f t="shared" si="366"/>
        <v>0</v>
      </c>
      <c r="CA137" s="46">
        <f t="shared" si="385"/>
        <v>0</v>
      </c>
      <c r="CB137" s="33">
        <f t="shared" si="368"/>
        <v>0</v>
      </c>
      <c r="CC137" s="38">
        <f t="shared" si="369"/>
        <v>0</v>
      </c>
      <c r="CJ137" s="46">
        <f t="shared" si="386"/>
        <v>0</v>
      </c>
      <c r="CK137" s="33">
        <f t="shared" si="371"/>
        <v>0</v>
      </c>
      <c r="CL137" s="38">
        <f t="shared" si="372"/>
        <v>0</v>
      </c>
    </row>
    <row r="138" spans="5:90" x14ac:dyDescent="0.2">
      <c r="E138" s="46">
        <f t="shared" si="373"/>
        <v>0</v>
      </c>
      <c r="F138" s="33"/>
      <c r="G138" s="33"/>
      <c r="H138" s="33"/>
      <c r="I138" s="33"/>
      <c r="J138" s="33">
        <f t="shared" si="374"/>
        <v>124886</v>
      </c>
      <c r="K138" s="38">
        <f t="shared" si="375"/>
        <v>-124886</v>
      </c>
      <c r="N138" s="46">
        <f t="shared" si="376"/>
        <v>0</v>
      </c>
      <c r="O138" s="33"/>
      <c r="P138" s="33"/>
      <c r="Q138" s="33"/>
      <c r="R138" s="33"/>
      <c r="S138" s="33">
        <f t="shared" si="377"/>
        <v>124684</v>
      </c>
      <c r="T138" s="38">
        <f t="shared" si="378"/>
        <v>-124684</v>
      </c>
      <c r="AA138" s="46">
        <f t="shared" si="379"/>
        <v>0</v>
      </c>
      <c r="AB138" s="33">
        <f t="shared" si="350"/>
        <v>0</v>
      </c>
      <c r="AC138" s="38">
        <f t="shared" si="351"/>
        <v>0</v>
      </c>
      <c r="AJ138" s="46">
        <f t="shared" si="380"/>
        <v>202</v>
      </c>
      <c r="AK138" s="33">
        <f t="shared" si="353"/>
        <v>202</v>
      </c>
      <c r="AL138" s="38">
        <f t="shared" si="354"/>
        <v>0</v>
      </c>
      <c r="AQ138" s="46">
        <f t="shared" si="381"/>
        <v>0</v>
      </c>
      <c r="AR138" s="33">
        <f t="shared" si="356"/>
        <v>0</v>
      </c>
      <c r="AS138" s="38">
        <f t="shared" si="357"/>
        <v>0</v>
      </c>
      <c r="AZ138" s="46">
        <f t="shared" si="382"/>
        <v>0</v>
      </c>
      <c r="BA138" s="33">
        <f t="shared" si="359"/>
        <v>0</v>
      </c>
      <c r="BB138" s="38">
        <f t="shared" si="360"/>
        <v>0</v>
      </c>
      <c r="BI138" s="46">
        <f t="shared" si="383"/>
        <v>0</v>
      </c>
      <c r="BJ138" s="33">
        <f t="shared" si="362"/>
        <v>0</v>
      </c>
      <c r="BK138" s="38">
        <f t="shared" si="363"/>
        <v>0</v>
      </c>
      <c r="BR138" s="46">
        <f t="shared" si="384"/>
        <v>0</v>
      </c>
      <c r="BS138" s="33">
        <f t="shared" si="365"/>
        <v>0</v>
      </c>
      <c r="BT138" s="38">
        <f t="shared" si="366"/>
        <v>0</v>
      </c>
      <c r="CA138" s="46">
        <f t="shared" si="385"/>
        <v>0</v>
      </c>
      <c r="CB138" s="33">
        <f t="shared" si="368"/>
        <v>0</v>
      </c>
      <c r="CC138" s="38">
        <f t="shared" si="369"/>
        <v>0</v>
      </c>
      <c r="CJ138" s="46">
        <f t="shared" si="386"/>
        <v>0</v>
      </c>
      <c r="CK138" s="33">
        <f t="shared" si="371"/>
        <v>0</v>
      </c>
      <c r="CL138" s="38">
        <f t="shared" si="372"/>
        <v>0</v>
      </c>
    </row>
    <row r="139" spans="5:90" x14ac:dyDescent="0.2">
      <c r="E139" s="46">
        <f t="shared" si="373"/>
        <v>0</v>
      </c>
      <c r="F139" s="33"/>
      <c r="G139" s="33"/>
      <c r="H139" s="33"/>
      <c r="I139" s="33"/>
      <c r="J139" s="33">
        <f t="shared" si="374"/>
        <v>2000</v>
      </c>
      <c r="K139" s="38">
        <f t="shared" si="375"/>
        <v>-2000</v>
      </c>
      <c r="N139" s="46">
        <f t="shared" si="376"/>
        <v>0</v>
      </c>
      <c r="O139" s="33"/>
      <c r="P139" s="33"/>
      <c r="Q139" s="33"/>
      <c r="R139" s="33"/>
      <c r="S139" s="33">
        <f t="shared" si="377"/>
        <v>2000</v>
      </c>
      <c r="T139" s="38">
        <f t="shared" si="378"/>
        <v>-2000</v>
      </c>
      <c r="AA139" s="46">
        <f t="shared" si="379"/>
        <v>0</v>
      </c>
      <c r="AB139" s="33">
        <f t="shared" si="350"/>
        <v>0</v>
      </c>
      <c r="AC139" s="38">
        <f t="shared" si="351"/>
        <v>0</v>
      </c>
      <c r="AJ139" s="46">
        <f t="shared" si="380"/>
        <v>0</v>
      </c>
      <c r="AK139" s="33">
        <f t="shared" si="353"/>
        <v>0</v>
      </c>
      <c r="AL139" s="38">
        <f t="shared" si="354"/>
        <v>0</v>
      </c>
      <c r="AQ139" s="46">
        <f t="shared" si="381"/>
        <v>0</v>
      </c>
      <c r="AR139" s="33">
        <f t="shared" si="356"/>
        <v>0</v>
      </c>
      <c r="AS139" s="38">
        <f t="shared" si="357"/>
        <v>0</v>
      </c>
      <c r="AZ139" s="46">
        <f t="shared" si="382"/>
        <v>0</v>
      </c>
      <c r="BA139" s="33">
        <f t="shared" si="359"/>
        <v>0</v>
      </c>
      <c r="BB139" s="38">
        <f t="shared" si="360"/>
        <v>0</v>
      </c>
      <c r="BI139" s="46">
        <f t="shared" si="383"/>
        <v>0</v>
      </c>
      <c r="BJ139" s="33">
        <f t="shared" si="362"/>
        <v>0</v>
      </c>
      <c r="BK139" s="38">
        <f t="shared" si="363"/>
        <v>0</v>
      </c>
      <c r="BR139" s="46">
        <f t="shared" si="384"/>
        <v>0</v>
      </c>
      <c r="BS139" s="33">
        <f t="shared" si="365"/>
        <v>0</v>
      </c>
      <c r="BT139" s="38">
        <f t="shared" si="366"/>
        <v>0</v>
      </c>
      <c r="CA139" s="46">
        <f t="shared" si="385"/>
        <v>0</v>
      </c>
      <c r="CB139" s="33">
        <f t="shared" si="368"/>
        <v>0</v>
      </c>
      <c r="CC139" s="38">
        <f t="shared" si="369"/>
        <v>0</v>
      </c>
      <c r="CJ139" s="46">
        <f t="shared" si="386"/>
        <v>0</v>
      </c>
      <c r="CK139" s="33">
        <f t="shared" si="371"/>
        <v>0</v>
      </c>
      <c r="CL139" s="38">
        <f t="shared" si="372"/>
        <v>0</v>
      </c>
    </row>
    <row r="140" spans="5:90" x14ac:dyDescent="0.2">
      <c r="E140" s="46">
        <f t="shared" si="373"/>
        <v>0</v>
      </c>
      <c r="F140" s="33"/>
      <c r="G140" s="33"/>
      <c r="H140" s="33"/>
      <c r="I140" s="33"/>
      <c r="J140" s="33">
        <f t="shared" si="374"/>
        <v>3682437</v>
      </c>
      <c r="K140" s="38">
        <f t="shared" si="375"/>
        <v>-3682437</v>
      </c>
      <c r="N140" s="46">
        <f t="shared" si="376"/>
        <v>0</v>
      </c>
      <c r="O140" s="33"/>
      <c r="P140" s="33"/>
      <c r="Q140" s="33"/>
      <c r="R140" s="33"/>
      <c r="S140" s="33">
        <f t="shared" si="377"/>
        <v>3678750</v>
      </c>
      <c r="T140" s="38">
        <f t="shared" si="378"/>
        <v>-3678750</v>
      </c>
      <c r="AA140" s="46">
        <f t="shared" si="379"/>
        <v>3687</v>
      </c>
      <c r="AB140" s="33">
        <f t="shared" si="350"/>
        <v>3687</v>
      </c>
      <c r="AC140" s="38">
        <f t="shared" si="351"/>
        <v>0</v>
      </c>
      <c r="AJ140" s="46">
        <f t="shared" si="380"/>
        <v>0</v>
      </c>
      <c r="AK140" s="33">
        <f t="shared" si="353"/>
        <v>0</v>
      </c>
      <c r="AL140" s="38">
        <f t="shared" si="354"/>
        <v>0</v>
      </c>
      <c r="AQ140" s="46">
        <f t="shared" si="381"/>
        <v>0</v>
      </c>
      <c r="AR140" s="33">
        <f t="shared" si="356"/>
        <v>0</v>
      </c>
      <c r="AS140" s="38">
        <f t="shared" si="357"/>
        <v>0</v>
      </c>
      <c r="AZ140" s="46">
        <f t="shared" si="382"/>
        <v>0</v>
      </c>
      <c r="BA140" s="33">
        <f t="shared" si="359"/>
        <v>0</v>
      </c>
      <c r="BB140" s="38">
        <f t="shared" si="360"/>
        <v>0</v>
      </c>
      <c r="BI140" s="46">
        <f t="shared" si="383"/>
        <v>0</v>
      </c>
      <c r="BJ140" s="33">
        <f t="shared" si="362"/>
        <v>0</v>
      </c>
      <c r="BK140" s="38">
        <f t="shared" si="363"/>
        <v>0</v>
      </c>
      <c r="BR140" s="46">
        <f t="shared" si="384"/>
        <v>0</v>
      </c>
      <c r="BS140" s="33">
        <f t="shared" si="365"/>
        <v>0</v>
      </c>
      <c r="BT140" s="38">
        <f t="shared" si="366"/>
        <v>0</v>
      </c>
      <c r="CA140" s="46">
        <f t="shared" si="385"/>
        <v>0</v>
      </c>
      <c r="CB140" s="33">
        <f t="shared" si="368"/>
        <v>0</v>
      </c>
      <c r="CC140" s="38">
        <f t="shared" si="369"/>
        <v>0</v>
      </c>
      <c r="CJ140" s="46">
        <f t="shared" si="386"/>
        <v>0</v>
      </c>
      <c r="CK140" s="33">
        <f t="shared" si="371"/>
        <v>0</v>
      </c>
      <c r="CL140" s="38">
        <f t="shared" si="372"/>
        <v>0</v>
      </c>
    </row>
    <row r="141" spans="5:90" x14ac:dyDescent="0.2">
      <c r="E141" s="46">
        <f t="shared" si="373"/>
        <v>0</v>
      </c>
      <c r="F141" s="33"/>
      <c r="G141" s="33"/>
      <c r="H141" s="33"/>
      <c r="I141" s="33"/>
      <c r="J141" s="33">
        <f t="shared" si="374"/>
        <v>7969898</v>
      </c>
      <c r="K141" s="38">
        <f t="shared" si="375"/>
        <v>-7969898</v>
      </c>
      <c r="N141" s="46">
        <f t="shared" si="376"/>
        <v>0</v>
      </c>
      <c r="O141" s="33"/>
      <c r="P141" s="33"/>
      <c r="Q141" s="33"/>
      <c r="R141" s="33"/>
      <c r="S141" s="33">
        <f t="shared" si="377"/>
        <v>7969898</v>
      </c>
      <c r="T141" s="38">
        <f t="shared" si="378"/>
        <v>-7969898</v>
      </c>
      <c r="AA141" s="46">
        <f t="shared" si="379"/>
        <v>0</v>
      </c>
      <c r="AB141" s="33">
        <f t="shared" si="350"/>
        <v>0</v>
      </c>
      <c r="AC141" s="38">
        <f t="shared" si="351"/>
        <v>0</v>
      </c>
      <c r="AJ141" s="46">
        <f t="shared" si="380"/>
        <v>0</v>
      </c>
      <c r="AK141" s="33">
        <f t="shared" si="353"/>
        <v>0</v>
      </c>
      <c r="AL141" s="38">
        <f t="shared" si="354"/>
        <v>0</v>
      </c>
      <c r="AQ141" s="46">
        <f t="shared" si="381"/>
        <v>0</v>
      </c>
      <c r="AR141" s="33">
        <f t="shared" si="356"/>
        <v>0</v>
      </c>
      <c r="AS141" s="38">
        <f t="shared" si="357"/>
        <v>0</v>
      </c>
      <c r="AZ141" s="46">
        <f t="shared" si="382"/>
        <v>0</v>
      </c>
      <c r="BA141" s="33">
        <f t="shared" si="359"/>
        <v>0</v>
      </c>
      <c r="BB141" s="38">
        <f t="shared" si="360"/>
        <v>0</v>
      </c>
      <c r="BI141" s="46">
        <f t="shared" si="383"/>
        <v>0</v>
      </c>
      <c r="BJ141" s="33">
        <f t="shared" si="362"/>
        <v>0</v>
      </c>
      <c r="BK141" s="38">
        <f t="shared" si="363"/>
        <v>0</v>
      </c>
      <c r="BR141" s="46">
        <f t="shared" si="384"/>
        <v>0</v>
      </c>
      <c r="BS141" s="33">
        <f t="shared" si="365"/>
        <v>0</v>
      </c>
      <c r="BT141" s="38">
        <f t="shared" si="366"/>
        <v>0</v>
      </c>
      <c r="CA141" s="46">
        <f t="shared" si="385"/>
        <v>0</v>
      </c>
      <c r="CB141" s="33">
        <f t="shared" si="368"/>
        <v>0</v>
      </c>
      <c r="CC141" s="38">
        <f t="shared" si="369"/>
        <v>0</v>
      </c>
      <c r="CJ141" s="46">
        <f t="shared" si="386"/>
        <v>0</v>
      </c>
      <c r="CK141" s="33">
        <f t="shared" si="371"/>
        <v>0</v>
      </c>
      <c r="CL141" s="38">
        <f t="shared" si="372"/>
        <v>0</v>
      </c>
    </row>
    <row r="142" spans="5:90" x14ac:dyDescent="0.2">
      <c r="E142" s="46">
        <f t="shared" si="373"/>
        <v>0</v>
      </c>
      <c r="F142" s="33"/>
      <c r="G142" s="33"/>
      <c r="H142" s="33"/>
      <c r="I142" s="33"/>
      <c r="J142" s="33">
        <f t="shared" si="374"/>
        <v>54524481</v>
      </c>
      <c r="K142" s="38">
        <f t="shared" si="375"/>
        <v>-54524481</v>
      </c>
      <c r="N142" s="46">
        <f t="shared" si="376"/>
        <v>0</v>
      </c>
      <c r="O142" s="33"/>
      <c r="P142" s="33"/>
      <c r="Q142" s="33"/>
      <c r="R142" s="33"/>
      <c r="S142" s="33">
        <f t="shared" si="377"/>
        <v>29383740</v>
      </c>
      <c r="T142" s="38">
        <f t="shared" si="378"/>
        <v>-29383740</v>
      </c>
      <c r="AA142" s="46">
        <f t="shared" si="379"/>
        <v>6621830</v>
      </c>
      <c r="AB142" s="33">
        <f t="shared" si="350"/>
        <v>6621830</v>
      </c>
      <c r="AC142" s="38">
        <f t="shared" si="351"/>
        <v>0</v>
      </c>
      <c r="AJ142" s="46">
        <f t="shared" si="380"/>
        <v>6615722</v>
      </c>
      <c r="AK142" s="33">
        <f t="shared" si="353"/>
        <v>6615722</v>
      </c>
      <c r="AL142" s="38">
        <f t="shared" si="354"/>
        <v>0</v>
      </c>
      <c r="AQ142" s="46">
        <f t="shared" si="381"/>
        <v>0</v>
      </c>
      <c r="AR142" s="33">
        <f t="shared" si="356"/>
        <v>0</v>
      </c>
      <c r="AS142" s="38">
        <f t="shared" si="357"/>
        <v>0</v>
      </c>
      <c r="AZ142" s="46">
        <f t="shared" si="382"/>
        <v>616359</v>
      </c>
      <c r="BA142" s="33">
        <f t="shared" si="359"/>
        <v>616359</v>
      </c>
      <c r="BB142" s="38">
        <f t="shared" si="360"/>
        <v>0</v>
      </c>
      <c r="BI142" s="46">
        <f t="shared" si="383"/>
        <v>5470675</v>
      </c>
      <c r="BJ142" s="33">
        <f t="shared" si="362"/>
        <v>5470675</v>
      </c>
      <c r="BK142" s="38">
        <f t="shared" si="363"/>
        <v>0</v>
      </c>
      <c r="BR142" s="46">
        <f t="shared" si="384"/>
        <v>3359525</v>
      </c>
      <c r="BS142" s="33">
        <f t="shared" si="365"/>
        <v>3359525</v>
      </c>
      <c r="BT142" s="38">
        <f t="shared" si="366"/>
        <v>0</v>
      </c>
      <c r="CA142" s="46">
        <f t="shared" si="385"/>
        <v>816741</v>
      </c>
      <c r="CB142" s="33">
        <f t="shared" si="368"/>
        <v>816741</v>
      </c>
      <c r="CC142" s="38">
        <f t="shared" si="369"/>
        <v>0</v>
      </c>
      <c r="CJ142" s="46">
        <f t="shared" si="386"/>
        <v>1294409</v>
      </c>
      <c r="CK142" s="33">
        <f t="shared" si="371"/>
        <v>1294409</v>
      </c>
      <c r="CL142" s="38">
        <f t="shared" si="372"/>
        <v>0</v>
      </c>
    </row>
    <row r="143" spans="5:90" x14ac:dyDescent="0.2">
      <c r="E143" s="46">
        <f t="shared" si="373"/>
        <v>0</v>
      </c>
      <c r="F143" s="33"/>
      <c r="G143" s="33"/>
      <c r="H143" s="33"/>
      <c r="I143" s="33"/>
      <c r="J143" s="33">
        <f t="shared" si="374"/>
        <v>1375461</v>
      </c>
      <c r="K143" s="38">
        <f t="shared" si="375"/>
        <v>-1375461</v>
      </c>
      <c r="N143" s="46">
        <f t="shared" si="376"/>
        <v>0</v>
      </c>
      <c r="O143" s="33"/>
      <c r="P143" s="33"/>
      <c r="Q143" s="33"/>
      <c r="R143" s="33"/>
      <c r="S143" s="33">
        <f t="shared" si="377"/>
        <v>950613</v>
      </c>
      <c r="T143" s="38">
        <f t="shared" si="378"/>
        <v>-950613</v>
      </c>
      <c r="AA143" s="46">
        <f t="shared" si="379"/>
        <v>81020</v>
      </c>
      <c r="AB143" s="33">
        <f t="shared" si="350"/>
        <v>81020</v>
      </c>
      <c r="AC143" s="38">
        <f t="shared" si="351"/>
        <v>0</v>
      </c>
      <c r="AJ143" s="46">
        <f t="shared" si="380"/>
        <v>263033</v>
      </c>
      <c r="AK143" s="33">
        <f t="shared" si="353"/>
        <v>263033</v>
      </c>
      <c r="AL143" s="38">
        <f t="shared" si="354"/>
        <v>0</v>
      </c>
      <c r="AQ143" s="46">
        <f t="shared" si="381"/>
        <v>0</v>
      </c>
      <c r="AR143" s="33">
        <f t="shared" si="356"/>
        <v>0</v>
      </c>
      <c r="AS143" s="38">
        <f t="shared" si="357"/>
        <v>0</v>
      </c>
      <c r="AZ143" s="46">
        <f t="shared" si="382"/>
        <v>31015</v>
      </c>
      <c r="BA143" s="33">
        <f t="shared" si="359"/>
        <v>31015</v>
      </c>
      <c r="BB143" s="38">
        <f t="shared" si="360"/>
        <v>0</v>
      </c>
      <c r="BI143" s="46">
        <f t="shared" si="383"/>
        <v>33148</v>
      </c>
      <c r="BJ143" s="33">
        <f t="shared" si="362"/>
        <v>33148</v>
      </c>
      <c r="BK143" s="38">
        <f t="shared" si="363"/>
        <v>0</v>
      </c>
      <c r="BR143" s="46">
        <f t="shared" si="384"/>
        <v>27315</v>
      </c>
      <c r="BS143" s="33">
        <f t="shared" si="365"/>
        <v>27315</v>
      </c>
      <c r="BT143" s="38">
        <f t="shared" si="366"/>
        <v>0</v>
      </c>
      <c r="CA143" s="46">
        <f t="shared" si="385"/>
        <v>4423</v>
      </c>
      <c r="CB143" s="33">
        <f t="shared" si="368"/>
        <v>4423</v>
      </c>
      <c r="CC143" s="38">
        <f t="shared" si="369"/>
        <v>0</v>
      </c>
      <c r="CJ143" s="46">
        <f t="shared" si="386"/>
        <v>1410</v>
      </c>
      <c r="CK143" s="33">
        <f t="shared" si="371"/>
        <v>1410</v>
      </c>
      <c r="CL143" s="38">
        <f t="shared" si="372"/>
        <v>0</v>
      </c>
    </row>
    <row r="144" spans="5:90" x14ac:dyDescent="0.2">
      <c r="E144" s="46">
        <f t="shared" si="373"/>
        <v>0</v>
      </c>
      <c r="F144" s="33"/>
      <c r="G144" s="33"/>
      <c r="H144" s="33"/>
      <c r="I144" s="33"/>
      <c r="J144" s="33">
        <f t="shared" si="374"/>
        <v>1294250</v>
      </c>
      <c r="K144" s="38">
        <f t="shared" si="375"/>
        <v>-1294250</v>
      </c>
      <c r="N144" s="46">
        <f t="shared" si="376"/>
        <v>0</v>
      </c>
      <c r="O144" s="33"/>
      <c r="P144" s="33"/>
      <c r="Q144" s="33"/>
      <c r="R144" s="33"/>
      <c r="S144" s="33">
        <f t="shared" si="377"/>
        <v>1081429</v>
      </c>
      <c r="T144" s="38">
        <f t="shared" si="378"/>
        <v>-1081429</v>
      </c>
      <c r="AA144" s="46">
        <f t="shared" si="379"/>
        <v>44285</v>
      </c>
      <c r="AB144" s="33">
        <f t="shared" si="350"/>
        <v>44285</v>
      </c>
      <c r="AC144" s="38">
        <f t="shared" si="351"/>
        <v>0</v>
      </c>
      <c r="AJ144" s="46">
        <f t="shared" si="380"/>
        <v>140003</v>
      </c>
      <c r="AK144" s="33">
        <f t="shared" si="353"/>
        <v>140003</v>
      </c>
      <c r="AL144" s="38">
        <f t="shared" si="354"/>
        <v>0</v>
      </c>
      <c r="AQ144" s="46">
        <f t="shared" si="381"/>
        <v>0</v>
      </c>
      <c r="AR144" s="33">
        <f t="shared" si="356"/>
        <v>0</v>
      </c>
      <c r="AS144" s="38">
        <f t="shared" si="357"/>
        <v>0</v>
      </c>
      <c r="AZ144" s="46">
        <f t="shared" si="382"/>
        <v>0</v>
      </c>
      <c r="BA144" s="33">
        <f t="shared" si="359"/>
        <v>0</v>
      </c>
      <c r="BB144" s="38">
        <f t="shared" si="360"/>
        <v>0</v>
      </c>
      <c r="BI144" s="46">
        <f t="shared" si="383"/>
        <v>2860</v>
      </c>
      <c r="BJ144" s="33">
        <f t="shared" si="362"/>
        <v>2860</v>
      </c>
      <c r="BK144" s="38">
        <f t="shared" si="363"/>
        <v>0</v>
      </c>
      <c r="BR144" s="46">
        <f t="shared" si="384"/>
        <v>2860</v>
      </c>
      <c r="BS144" s="33">
        <f t="shared" si="365"/>
        <v>2860</v>
      </c>
      <c r="BT144" s="38">
        <f t="shared" si="366"/>
        <v>0</v>
      </c>
      <c r="CA144" s="46">
        <f t="shared" si="385"/>
        <v>0</v>
      </c>
      <c r="CB144" s="33">
        <f t="shared" si="368"/>
        <v>0</v>
      </c>
      <c r="CC144" s="38">
        <f t="shared" si="369"/>
        <v>0</v>
      </c>
      <c r="CJ144" s="46">
        <f t="shared" si="386"/>
        <v>0</v>
      </c>
      <c r="CK144" s="33">
        <f t="shared" si="371"/>
        <v>0</v>
      </c>
      <c r="CL144" s="38">
        <f t="shared" si="372"/>
        <v>0</v>
      </c>
    </row>
    <row r="145" spans="5:90" x14ac:dyDescent="0.2">
      <c r="E145" s="46">
        <f t="shared" si="373"/>
        <v>0</v>
      </c>
      <c r="F145" s="33"/>
      <c r="G145" s="33"/>
      <c r="H145" s="33"/>
      <c r="I145" s="33"/>
      <c r="J145" s="33">
        <f t="shared" si="374"/>
        <v>578491</v>
      </c>
      <c r="K145" s="38">
        <f t="shared" si="375"/>
        <v>-578491</v>
      </c>
      <c r="N145" s="46">
        <f t="shared" si="376"/>
        <v>0</v>
      </c>
      <c r="O145" s="33"/>
      <c r="P145" s="33"/>
      <c r="Q145" s="33"/>
      <c r="R145" s="33"/>
      <c r="S145" s="33">
        <f t="shared" si="377"/>
        <v>578491</v>
      </c>
      <c r="T145" s="38">
        <f t="shared" si="378"/>
        <v>-578491</v>
      </c>
      <c r="AA145" s="46">
        <f t="shared" si="379"/>
        <v>0</v>
      </c>
      <c r="AB145" s="33">
        <f t="shared" si="350"/>
        <v>0</v>
      </c>
      <c r="AC145" s="38">
        <f t="shared" si="351"/>
        <v>0</v>
      </c>
      <c r="AJ145" s="46">
        <f t="shared" si="380"/>
        <v>0</v>
      </c>
      <c r="AK145" s="33">
        <f t="shared" si="353"/>
        <v>0</v>
      </c>
      <c r="AL145" s="38">
        <f t="shared" si="354"/>
        <v>0</v>
      </c>
      <c r="AQ145" s="46">
        <f t="shared" si="381"/>
        <v>0</v>
      </c>
      <c r="AR145" s="33">
        <f t="shared" si="356"/>
        <v>0</v>
      </c>
      <c r="AS145" s="38">
        <f t="shared" si="357"/>
        <v>0</v>
      </c>
      <c r="AZ145" s="46">
        <f t="shared" si="382"/>
        <v>0</v>
      </c>
      <c r="BA145" s="33">
        <f t="shared" si="359"/>
        <v>0</v>
      </c>
      <c r="BB145" s="38">
        <f t="shared" si="360"/>
        <v>0</v>
      </c>
      <c r="BI145" s="46">
        <f t="shared" si="383"/>
        <v>0</v>
      </c>
      <c r="BJ145" s="33">
        <f t="shared" si="362"/>
        <v>0</v>
      </c>
      <c r="BK145" s="38">
        <f t="shared" si="363"/>
        <v>0</v>
      </c>
      <c r="BR145" s="46">
        <f t="shared" si="384"/>
        <v>0</v>
      </c>
      <c r="BS145" s="33">
        <f t="shared" si="365"/>
        <v>0</v>
      </c>
      <c r="BT145" s="38">
        <f t="shared" si="366"/>
        <v>0</v>
      </c>
      <c r="CA145" s="46">
        <f t="shared" si="385"/>
        <v>0</v>
      </c>
      <c r="CB145" s="33">
        <f t="shared" si="368"/>
        <v>0</v>
      </c>
      <c r="CC145" s="38">
        <f t="shared" si="369"/>
        <v>0</v>
      </c>
      <c r="CJ145" s="46">
        <f t="shared" si="386"/>
        <v>0</v>
      </c>
      <c r="CK145" s="33">
        <f t="shared" si="371"/>
        <v>0</v>
      </c>
      <c r="CL145" s="38">
        <f t="shared" si="372"/>
        <v>0</v>
      </c>
    </row>
    <row r="146" spans="5:90" x14ac:dyDescent="0.2">
      <c r="E146" s="46">
        <f t="shared" si="373"/>
        <v>0</v>
      </c>
      <c r="F146" s="33"/>
      <c r="G146" s="33"/>
      <c r="H146" s="33"/>
      <c r="I146" s="33"/>
      <c r="J146" s="33">
        <f t="shared" si="374"/>
        <v>0</v>
      </c>
      <c r="K146" s="38">
        <f t="shared" si="375"/>
        <v>0</v>
      </c>
      <c r="N146" s="46">
        <f t="shared" si="376"/>
        <v>0</v>
      </c>
      <c r="O146" s="33"/>
      <c r="P146" s="33"/>
      <c r="Q146" s="33"/>
      <c r="R146" s="33"/>
      <c r="S146" s="33">
        <f t="shared" si="377"/>
        <v>0</v>
      </c>
      <c r="T146" s="38">
        <f t="shared" si="378"/>
        <v>0</v>
      </c>
      <c r="AA146" s="46">
        <f t="shared" si="379"/>
        <v>0</v>
      </c>
      <c r="AB146" s="33">
        <f t="shared" si="350"/>
        <v>0</v>
      </c>
      <c r="AC146" s="38">
        <f t="shared" si="351"/>
        <v>0</v>
      </c>
      <c r="AJ146" s="46">
        <f t="shared" si="380"/>
        <v>0</v>
      </c>
      <c r="AK146" s="33">
        <f t="shared" si="353"/>
        <v>0</v>
      </c>
      <c r="AL146" s="38">
        <f t="shared" si="354"/>
        <v>0</v>
      </c>
      <c r="AQ146" s="46">
        <f t="shared" si="381"/>
        <v>0</v>
      </c>
      <c r="AR146" s="33">
        <f t="shared" si="356"/>
        <v>0</v>
      </c>
      <c r="AS146" s="38">
        <f t="shared" si="357"/>
        <v>0</v>
      </c>
      <c r="AZ146" s="46">
        <f t="shared" si="382"/>
        <v>0</v>
      </c>
      <c r="BA146" s="33">
        <f t="shared" si="359"/>
        <v>0</v>
      </c>
      <c r="BB146" s="38">
        <f t="shared" si="360"/>
        <v>0</v>
      </c>
      <c r="BI146" s="46">
        <f t="shared" si="383"/>
        <v>0</v>
      </c>
      <c r="BJ146" s="33">
        <f t="shared" si="362"/>
        <v>0</v>
      </c>
      <c r="BK146" s="38">
        <f t="shared" si="363"/>
        <v>0</v>
      </c>
      <c r="BR146" s="46">
        <f t="shared" si="384"/>
        <v>0</v>
      </c>
      <c r="BS146" s="33">
        <f t="shared" si="365"/>
        <v>0</v>
      </c>
      <c r="BT146" s="38">
        <f t="shared" si="366"/>
        <v>0</v>
      </c>
      <c r="CA146" s="46">
        <f t="shared" si="385"/>
        <v>0</v>
      </c>
      <c r="CB146" s="33">
        <f t="shared" si="368"/>
        <v>0</v>
      </c>
      <c r="CC146" s="38">
        <f t="shared" si="369"/>
        <v>0</v>
      </c>
      <c r="CJ146" s="46">
        <f t="shared" si="386"/>
        <v>0</v>
      </c>
      <c r="CK146" s="33">
        <f t="shared" si="371"/>
        <v>0</v>
      </c>
      <c r="CL146" s="38">
        <f t="shared" si="372"/>
        <v>0</v>
      </c>
    </row>
    <row r="147" spans="5:90" x14ac:dyDescent="0.2">
      <c r="E147" s="46">
        <f t="shared" si="373"/>
        <v>0</v>
      </c>
      <c r="F147" s="33"/>
      <c r="G147" s="33"/>
      <c r="H147" s="33"/>
      <c r="I147" s="33"/>
      <c r="J147" s="33">
        <f t="shared" si="374"/>
        <v>165000</v>
      </c>
      <c r="K147" s="38">
        <f t="shared" si="375"/>
        <v>-165000</v>
      </c>
      <c r="N147" s="46">
        <f t="shared" si="376"/>
        <v>0</v>
      </c>
      <c r="O147" s="33"/>
      <c r="P147" s="33"/>
      <c r="Q147" s="33"/>
      <c r="R147" s="33"/>
      <c r="S147" s="33">
        <f t="shared" si="377"/>
        <v>165000</v>
      </c>
      <c r="T147" s="38">
        <f t="shared" si="378"/>
        <v>-165000</v>
      </c>
      <c r="AA147" s="46">
        <f t="shared" si="379"/>
        <v>0</v>
      </c>
      <c r="AB147" s="33">
        <f t="shared" si="350"/>
        <v>0</v>
      </c>
      <c r="AC147" s="38">
        <f t="shared" si="351"/>
        <v>0</v>
      </c>
      <c r="AJ147" s="46">
        <f t="shared" si="380"/>
        <v>0</v>
      </c>
      <c r="AK147" s="33">
        <f t="shared" si="353"/>
        <v>0</v>
      </c>
      <c r="AL147" s="38">
        <f t="shared" si="354"/>
        <v>0</v>
      </c>
      <c r="AQ147" s="46">
        <f t="shared" si="381"/>
        <v>0</v>
      </c>
      <c r="AR147" s="33">
        <f t="shared" si="356"/>
        <v>0</v>
      </c>
      <c r="AS147" s="38">
        <f t="shared" si="357"/>
        <v>0</v>
      </c>
      <c r="AZ147" s="46">
        <f t="shared" si="382"/>
        <v>0</v>
      </c>
      <c r="BA147" s="33">
        <f t="shared" si="359"/>
        <v>0</v>
      </c>
      <c r="BB147" s="38">
        <f t="shared" si="360"/>
        <v>0</v>
      </c>
      <c r="BI147" s="46">
        <f t="shared" si="383"/>
        <v>0</v>
      </c>
      <c r="BJ147" s="33">
        <f t="shared" si="362"/>
        <v>0</v>
      </c>
      <c r="BK147" s="38">
        <f t="shared" si="363"/>
        <v>0</v>
      </c>
      <c r="BR147" s="46">
        <f t="shared" si="384"/>
        <v>0</v>
      </c>
      <c r="BS147" s="33">
        <f t="shared" si="365"/>
        <v>0</v>
      </c>
      <c r="BT147" s="38">
        <f t="shared" si="366"/>
        <v>0</v>
      </c>
      <c r="CA147" s="46">
        <f t="shared" si="385"/>
        <v>0</v>
      </c>
      <c r="CB147" s="33">
        <f t="shared" si="368"/>
        <v>0</v>
      </c>
      <c r="CC147" s="38">
        <f t="shared" si="369"/>
        <v>0</v>
      </c>
      <c r="CJ147" s="46">
        <f t="shared" si="386"/>
        <v>0</v>
      </c>
      <c r="CK147" s="33">
        <f t="shared" si="371"/>
        <v>0</v>
      </c>
      <c r="CL147" s="38">
        <f t="shared" si="372"/>
        <v>0</v>
      </c>
    </row>
    <row r="148" spans="5:90" x14ac:dyDescent="0.2">
      <c r="E148" s="46">
        <f t="shared" si="373"/>
        <v>0</v>
      </c>
      <c r="F148" s="33"/>
      <c r="G148" s="33"/>
      <c r="H148" s="33"/>
      <c r="I148" s="33"/>
      <c r="J148" s="33">
        <f t="shared" si="374"/>
        <v>252991</v>
      </c>
      <c r="K148" s="38">
        <f t="shared" si="375"/>
        <v>-252991</v>
      </c>
      <c r="N148" s="46">
        <f t="shared" si="376"/>
        <v>0</v>
      </c>
      <c r="O148" s="33"/>
      <c r="P148" s="33"/>
      <c r="Q148" s="33"/>
      <c r="R148" s="33"/>
      <c r="S148" s="33">
        <f t="shared" si="377"/>
        <v>252991</v>
      </c>
      <c r="T148" s="38">
        <f t="shared" si="378"/>
        <v>-252991</v>
      </c>
      <c r="AA148" s="46">
        <f t="shared" si="379"/>
        <v>0</v>
      </c>
      <c r="AB148" s="33">
        <f t="shared" si="350"/>
        <v>0</v>
      </c>
      <c r="AC148" s="38">
        <f t="shared" si="351"/>
        <v>0</v>
      </c>
      <c r="AJ148" s="46">
        <f t="shared" si="380"/>
        <v>0</v>
      </c>
      <c r="AK148" s="33">
        <f t="shared" si="353"/>
        <v>0</v>
      </c>
      <c r="AL148" s="38">
        <f t="shared" si="354"/>
        <v>0</v>
      </c>
      <c r="AQ148" s="46">
        <f t="shared" si="381"/>
        <v>0</v>
      </c>
      <c r="AR148" s="33">
        <f t="shared" si="356"/>
        <v>0</v>
      </c>
      <c r="AS148" s="38">
        <f t="shared" si="357"/>
        <v>0</v>
      </c>
      <c r="AZ148" s="46">
        <f t="shared" si="382"/>
        <v>0</v>
      </c>
      <c r="BA148" s="33">
        <f t="shared" si="359"/>
        <v>0</v>
      </c>
      <c r="BB148" s="38">
        <f t="shared" si="360"/>
        <v>0</v>
      </c>
      <c r="BI148" s="46">
        <f t="shared" si="383"/>
        <v>0</v>
      </c>
      <c r="BJ148" s="33">
        <f t="shared" si="362"/>
        <v>0</v>
      </c>
      <c r="BK148" s="38">
        <f t="shared" si="363"/>
        <v>0</v>
      </c>
      <c r="BR148" s="46">
        <f t="shared" si="384"/>
        <v>0</v>
      </c>
      <c r="BS148" s="33">
        <f t="shared" si="365"/>
        <v>0</v>
      </c>
      <c r="BT148" s="38">
        <f t="shared" si="366"/>
        <v>0</v>
      </c>
      <c r="CA148" s="46">
        <f t="shared" si="385"/>
        <v>0</v>
      </c>
      <c r="CB148" s="33">
        <f t="shared" si="368"/>
        <v>0</v>
      </c>
      <c r="CC148" s="38">
        <f t="shared" si="369"/>
        <v>0</v>
      </c>
      <c r="CJ148" s="46">
        <f t="shared" si="386"/>
        <v>0</v>
      </c>
      <c r="CK148" s="33">
        <f t="shared" si="371"/>
        <v>0</v>
      </c>
      <c r="CL148" s="38">
        <f t="shared" si="372"/>
        <v>0</v>
      </c>
    </row>
    <row r="149" spans="5:90" x14ac:dyDescent="0.2">
      <c r="E149" s="46">
        <f t="shared" si="373"/>
        <v>0</v>
      </c>
      <c r="F149" s="33"/>
      <c r="G149" s="33"/>
      <c r="H149" s="33"/>
      <c r="I149" s="33"/>
      <c r="J149" s="33">
        <f t="shared" si="374"/>
        <v>160500</v>
      </c>
      <c r="K149" s="38">
        <f t="shared" si="375"/>
        <v>-160500</v>
      </c>
      <c r="N149" s="46">
        <f t="shared" si="376"/>
        <v>0</v>
      </c>
      <c r="O149" s="33"/>
      <c r="P149" s="33"/>
      <c r="Q149" s="33"/>
      <c r="R149" s="33"/>
      <c r="S149" s="33">
        <f t="shared" si="377"/>
        <v>160500</v>
      </c>
      <c r="T149" s="38">
        <f t="shared" si="378"/>
        <v>-160500</v>
      </c>
      <c r="AA149" s="46">
        <f t="shared" si="379"/>
        <v>0</v>
      </c>
      <c r="AB149" s="33">
        <f t="shared" si="350"/>
        <v>0</v>
      </c>
      <c r="AC149" s="38">
        <f t="shared" si="351"/>
        <v>0</v>
      </c>
      <c r="AJ149" s="46">
        <f t="shared" si="380"/>
        <v>0</v>
      </c>
      <c r="AK149" s="33">
        <f t="shared" si="353"/>
        <v>0</v>
      </c>
      <c r="AL149" s="38">
        <f t="shared" si="354"/>
        <v>0</v>
      </c>
      <c r="AQ149" s="46">
        <f t="shared" si="381"/>
        <v>0</v>
      </c>
      <c r="AR149" s="33">
        <f t="shared" si="356"/>
        <v>0</v>
      </c>
      <c r="AS149" s="38">
        <f t="shared" si="357"/>
        <v>0</v>
      </c>
      <c r="AZ149" s="46">
        <f t="shared" si="382"/>
        <v>0</v>
      </c>
      <c r="BA149" s="33">
        <f t="shared" si="359"/>
        <v>0</v>
      </c>
      <c r="BB149" s="38">
        <f t="shared" si="360"/>
        <v>0</v>
      </c>
      <c r="BI149" s="46">
        <f t="shared" si="383"/>
        <v>0</v>
      </c>
      <c r="BJ149" s="33">
        <f t="shared" si="362"/>
        <v>0</v>
      </c>
      <c r="BK149" s="38">
        <f t="shared" si="363"/>
        <v>0</v>
      </c>
      <c r="BR149" s="46">
        <f t="shared" si="384"/>
        <v>0</v>
      </c>
      <c r="BS149" s="33">
        <f t="shared" si="365"/>
        <v>0</v>
      </c>
      <c r="BT149" s="38">
        <f t="shared" si="366"/>
        <v>0</v>
      </c>
      <c r="CA149" s="46">
        <f t="shared" si="385"/>
        <v>0</v>
      </c>
      <c r="CB149" s="33">
        <f t="shared" si="368"/>
        <v>0</v>
      </c>
      <c r="CC149" s="38">
        <f t="shared" si="369"/>
        <v>0</v>
      </c>
      <c r="CJ149" s="46">
        <f t="shared" si="386"/>
        <v>0</v>
      </c>
      <c r="CK149" s="33">
        <f t="shared" si="371"/>
        <v>0</v>
      </c>
      <c r="CL149" s="38">
        <f t="shared" si="372"/>
        <v>0</v>
      </c>
    </row>
    <row r="150" spans="5:90" x14ac:dyDescent="0.2">
      <c r="E150" s="46">
        <f t="shared" si="373"/>
        <v>0</v>
      </c>
      <c r="F150" s="33"/>
      <c r="G150" s="33"/>
      <c r="H150" s="33"/>
      <c r="I150" s="33"/>
      <c r="J150" s="33">
        <f t="shared" si="374"/>
        <v>3248202</v>
      </c>
      <c r="K150" s="38">
        <f t="shared" si="375"/>
        <v>-3248202</v>
      </c>
      <c r="N150" s="46">
        <f t="shared" si="376"/>
        <v>0</v>
      </c>
      <c r="O150" s="33"/>
      <c r="P150" s="33"/>
      <c r="Q150" s="33"/>
      <c r="R150" s="33"/>
      <c r="S150" s="33">
        <f t="shared" si="377"/>
        <v>2610533</v>
      </c>
      <c r="T150" s="38">
        <f t="shared" si="378"/>
        <v>-2610533</v>
      </c>
      <c r="AA150" s="46">
        <f t="shared" si="379"/>
        <v>125305</v>
      </c>
      <c r="AB150" s="33">
        <f t="shared" si="350"/>
        <v>125305</v>
      </c>
      <c r="AC150" s="38">
        <f t="shared" si="351"/>
        <v>0</v>
      </c>
      <c r="AJ150" s="46">
        <f t="shared" si="380"/>
        <v>403036</v>
      </c>
      <c r="AK150" s="33">
        <f t="shared" si="353"/>
        <v>403036</v>
      </c>
      <c r="AL150" s="38">
        <f t="shared" si="354"/>
        <v>0</v>
      </c>
      <c r="AQ150" s="46">
        <f t="shared" si="381"/>
        <v>0</v>
      </c>
      <c r="AR150" s="33">
        <f t="shared" si="356"/>
        <v>0</v>
      </c>
      <c r="AS150" s="38">
        <f t="shared" si="357"/>
        <v>0</v>
      </c>
      <c r="AZ150" s="46">
        <f t="shared" si="382"/>
        <v>31015</v>
      </c>
      <c r="BA150" s="33">
        <f t="shared" si="359"/>
        <v>31015</v>
      </c>
      <c r="BB150" s="38">
        <f t="shared" si="360"/>
        <v>0</v>
      </c>
      <c r="BI150" s="46">
        <f t="shared" si="383"/>
        <v>36008</v>
      </c>
      <c r="BJ150" s="33">
        <f t="shared" si="362"/>
        <v>36008</v>
      </c>
      <c r="BK150" s="38">
        <f t="shared" si="363"/>
        <v>0</v>
      </c>
      <c r="BR150" s="46">
        <f t="shared" si="384"/>
        <v>30175</v>
      </c>
      <c r="BS150" s="33">
        <f t="shared" si="365"/>
        <v>30175</v>
      </c>
      <c r="BT150" s="38">
        <f t="shared" si="366"/>
        <v>0</v>
      </c>
      <c r="CA150" s="46">
        <f t="shared" si="385"/>
        <v>4423</v>
      </c>
      <c r="CB150" s="33">
        <f t="shared" si="368"/>
        <v>4423</v>
      </c>
      <c r="CC150" s="38">
        <f t="shared" si="369"/>
        <v>0</v>
      </c>
      <c r="CJ150" s="46">
        <f t="shared" si="386"/>
        <v>1410</v>
      </c>
      <c r="CK150" s="33">
        <f t="shared" si="371"/>
        <v>1410</v>
      </c>
      <c r="CL150" s="38">
        <f t="shared" si="372"/>
        <v>0</v>
      </c>
    </row>
    <row r="151" spans="5:90" x14ac:dyDescent="0.2">
      <c r="E151" s="46">
        <f t="shared" si="373"/>
        <v>0</v>
      </c>
      <c r="F151" s="33"/>
      <c r="G151" s="33"/>
      <c r="H151" s="33"/>
      <c r="I151" s="33"/>
      <c r="J151" s="33">
        <f t="shared" si="374"/>
        <v>57772683</v>
      </c>
      <c r="K151" s="38">
        <f t="shared" si="375"/>
        <v>-57772683</v>
      </c>
      <c r="N151" s="46">
        <f t="shared" si="376"/>
        <v>0</v>
      </c>
      <c r="O151" s="33"/>
      <c r="P151" s="33"/>
      <c r="Q151" s="33"/>
      <c r="R151" s="33"/>
      <c r="S151" s="33">
        <f t="shared" si="377"/>
        <v>31994273</v>
      </c>
      <c r="T151" s="38">
        <f t="shared" si="378"/>
        <v>-31994273</v>
      </c>
      <c r="AA151" s="46">
        <f t="shared" si="379"/>
        <v>6747135</v>
      </c>
      <c r="AB151" s="33">
        <f t="shared" si="350"/>
        <v>6747135</v>
      </c>
      <c r="AC151" s="38">
        <f t="shared" si="351"/>
        <v>0</v>
      </c>
      <c r="AJ151" s="46">
        <f t="shared" si="380"/>
        <v>7018758</v>
      </c>
      <c r="AK151" s="33">
        <f t="shared" si="353"/>
        <v>7018758</v>
      </c>
      <c r="AL151" s="38">
        <f t="shared" si="354"/>
        <v>0</v>
      </c>
      <c r="AQ151" s="46">
        <f t="shared" si="381"/>
        <v>0</v>
      </c>
      <c r="AR151" s="33">
        <f t="shared" si="356"/>
        <v>0</v>
      </c>
      <c r="AS151" s="38">
        <f t="shared" si="357"/>
        <v>0</v>
      </c>
      <c r="AZ151" s="46">
        <f t="shared" si="382"/>
        <v>647374</v>
      </c>
      <c r="BA151" s="33">
        <f t="shared" si="359"/>
        <v>647374</v>
      </c>
      <c r="BB151" s="38">
        <f t="shared" si="360"/>
        <v>0</v>
      </c>
      <c r="BI151" s="46">
        <f t="shared" si="383"/>
        <v>5506683</v>
      </c>
      <c r="BJ151" s="33">
        <f t="shared" si="362"/>
        <v>5506683</v>
      </c>
      <c r="BK151" s="38">
        <f t="shared" si="363"/>
        <v>0</v>
      </c>
      <c r="BR151" s="46">
        <f t="shared" si="384"/>
        <v>3389700</v>
      </c>
      <c r="BS151" s="33">
        <f t="shared" si="365"/>
        <v>3389700</v>
      </c>
      <c r="BT151" s="38">
        <f t="shared" si="366"/>
        <v>0</v>
      </c>
      <c r="CA151" s="46">
        <f t="shared" si="385"/>
        <v>821164</v>
      </c>
      <c r="CB151" s="33">
        <f t="shared" si="368"/>
        <v>821164</v>
      </c>
      <c r="CC151" s="38">
        <f t="shared" si="369"/>
        <v>0</v>
      </c>
      <c r="CJ151" s="46">
        <f t="shared" si="386"/>
        <v>1295819</v>
      </c>
      <c r="CK151" s="33">
        <f t="shared" si="371"/>
        <v>1295819</v>
      </c>
      <c r="CL151" s="38">
        <f t="shared" si="372"/>
        <v>0</v>
      </c>
    </row>
    <row r="152" spans="5:90" x14ac:dyDescent="0.2">
      <c r="E152" s="46">
        <f t="shared" si="373"/>
        <v>0</v>
      </c>
      <c r="F152" s="33"/>
      <c r="G152" s="33"/>
      <c r="H152" s="33"/>
      <c r="I152" s="33"/>
      <c r="J152" s="33">
        <f t="shared" si="374"/>
        <v>0</v>
      </c>
      <c r="K152" s="38">
        <f t="shared" si="375"/>
        <v>0</v>
      </c>
      <c r="N152" s="46">
        <f t="shared" si="376"/>
        <v>0</v>
      </c>
      <c r="O152" s="33"/>
      <c r="P152" s="33"/>
      <c r="Q152" s="33"/>
      <c r="R152" s="33"/>
      <c r="S152" s="33">
        <f t="shared" si="377"/>
        <v>0</v>
      </c>
      <c r="T152" s="38">
        <f t="shared" si="378"/>
        <v>0</v>
      </c>
      <c r="AA152" s="46">
        <f t="shared" si="379"/>
        <v>0</v>
      </c>
      <c r="AB152" s="33">
        <f t="shared" si="350"/>
        <v>0</v>
      </c>
      <c r="AC152" s="38">
        <f t="shared" si="351"/>
        <v>0</v>
      </c>
      <c r="AJ152" s="46">
        <f t="shared" si="380"/>
        <v>0</v>
      </c>
      <c r="AK152" s="33">
        <f t="shared" si="353"/>
        <v>0</v>
      </c>
      <c r="AL152" s="38">
        <f t="shared" si="354"/>
        <v>0</v>
      </c>
      <c r="AQ152" s="46">
        <f t="shared" si="381"/>
        <v>0</v>
      </c>
      <c r="AR152" s="33">
        <f t="shared" si="356"/>
        <v>0</v>
      </c>
      <c r="AS152" s="38">
        <f t="shared" si="357"/>
        <v>0</v>
      </c>
      <c r="AZ152" s="46">
        <f t="shared" si="382"/>
        <v>0</v>
      </c>
      <c r="BA152" s="33">
        <f t="shared" si="359"/>
        <v>0</v>
      </c>
      <c r="BB152" s="38">
        <f t="shared" si="360"/>
        <v>0</v>
      </c>
      <c r="BI152" s="46">
        <f t="shared" si="383"/>
        <v>0</v>
      </c>
      <c r="BJ152" s="33">
        <f t="shared" si="362"/>
        <v>0</v>
      </c>
      <c r="BK152" s="38">
        <f t="shared" si="363"/>
        <v>0</v>
      </c>
      <c r="BR152" s="46">
        <f t="shared" si="384"/>
        <v>0</v>
      </c>
      <c r="BS152" s="33">
        <f t="shared" si="365"/>
        <v>0</v>
      </c>
      <c r="BT152" s="38">
        <f t="shared" si="366"/>
        <v>0</v>
      </c>
      <c r="CA152" s="46">
        <f t="shared" si="385"/>
        <v>0</v>
      </c>
      <c r="CB152" s="33">
        <f t="shared" si="368"/>
        <v>0</v>
      </c>
      <c r="CC152" s="38">
        <f t="shared" si="369"/>
        <v>0</v>
      </c>
      <c r="CJ152" s="46">
        <f t="shared" si="386"/>
        <v>0</v>
      </c>
      <c r="CK152" s="33">
        <f t="shared" si="371"/>
        <v>0</v>
      </c>
      <c r="CL152" s="38">
        <f t="shared" si="372"/>
        <v>0</v>
      </c>
    </row>
    <row r="153" spans="5:90" x14ac:dyDescent="0.2">
      <c r="E153" s="46">
        <f t="shared" si="373"/>
        <v>0</v>
      </c>
      <c r="F153" s="33"/>
      <c r="G153" s="33"/>
      <c r="H153" s="33"/>
      <c r="I153" s="33"/>
      <c r="J153" s="33">
        <f t="shared" si="374"/>
        <v>2000000</v>
      </c>
      <c r="K153" s="38">
        <f t="shared" si="375"/>
        <v>-2000000</v>
      </c>
      <c r="N153" s="46">
        <f t="shared" si="376"/>
        <v>0</v>
      </c>
      <c r="O153" s="33"/>
      <c r="P153" s="33"/>
      <c r="Q153" s="33"/>
      <c r="R153" s="33"/>
      <c r="S153" s="33">
        <f t="shared" si="377"/>
        <v>2000000</v>
      </c>
      <c r="T153" s="38">
        <f t="shared" si="378"/>
        <v>-2000000</v>
      </c>
      <c r="AA153" s="46">
        <f t="shared" si="379"/>
        <v>0</v>
      </c>
      <c r="AB153" s="33">
        <f t="shared" si="350"/>
        <v>0</v>
      </c>
      <c r="AC153" s="38">
        <f t="shared" si="351"/>
        <v>0</v>
      </c>
      <c r="AJ153" s="46">
        <f t="shared" si="380"/>
        <v>0</v>
      </c>
      <c r="AK153" s="33">
        <f t="shared" si="353"/>
        <v>0</v>
      </c>
      <c r="AL153" s="38">
        <f t="shared" si="354"/>
        <v>0</v>
      </c>
      <c r="AQ153" s="46">
        <f t="shared" si="381"/>
        <v>0</v>
      </c>
      <c r="AR153" s="33">
        <f t="shared" si="356"/>
        <v>0</v>
      </c>
      <c r="AS153" s="38">
        <f t="shared" si="357"/>
        <v>0</v>
      </c>
      <c r="AZ153" s="46">
        <f t="shared" si="382"/>
        <v>0</v>
      </c>
      <c r="BA153" s="33">
        <f t="shared" si="359"/>
        <v>0</v>
      </c>
      <c r="BB153" s="38">
        <f t="shared" si="360"/>
        <v>0</v>
      </c>
      <c r="BI153" s="46">
        <f t="shared" si="383"/>
        <v>0</v>
      </c>
      <c r="BJ153" s="33">
        <f t="shared" si="362"/>
        <v>0</v>
      </c>
      <c r="BK153" s="38">
        <f t="shared" si="363"/>
        <v>0</v>
      </c>
      <c r="BR153" s="46">
        <f t="shared" si="384"/>
        <v>0</v>
      </c>
      <c r="BS153" s="33">
        <f t="shared" si="365"/>
        <v>0</v>
      </c>
      <c r="BT153" s="38">
        <f t="shared" si="366"/>
        <v>0</v>
      </c>
      <c r="CA153" s="46">
        <f t="shared" si="385"/>
        <v>0</v>
      </c>
      <c r="CB153" s="33">
        <f t="shared" si="368"/>
        <v>0</v>
      </c>
      <c r="CC153" s="38">
        <f t="shared" si="369"/>
        <v>0</v>
      </c>
      <c r="CJ153" s="46">
        <f t="shared" si="386"/>
        <v>0</v>
      </c>
      <c r="CK153" s="33">
        <f t="shared" si="371"/>
        <v>0</v>
      </c>
      <c r="CL153" s="38">
        <f t="shared" si="372"/>
        <v>0</v>
      </c>
    </row>
    <row r="154" spans="5:90" x14ac:dyDescent="0.2">
      <c r="E154" s="46">
        <f t="shared" si="373"/>
        <v>0</v>
      </c>
      <c r="F154" s="33"/>
      <c r="G154" s="33"/>
      <c r="H154" s="33"/>
      <c r="I154" s="33"/>
      <c r="J154" s="33">
        <f t="shared" si="374"/>
        <v>0</v>
      </c>
      <c r="K154" s="38">
        <f t="shared" si="375"/>
        <v>0</v>
      </c>
      <c r="N154" s="46">
        <f t="shared" si="376"/>
        <v>0</v>
      </c>
      <c r="O154" s="33"/>
      <c r="P154" s="33"/>
      <c r="Q154" s="33"/>
      <c r="R154" s="33"/>
      <c r="S154" s="33">
        <f t="shared" si="377"/>
        <v>0</v>
      </c>
      <c r="T154" s="38">
        <f t="shared" si="378"/>
        <v>0</v>
      </c>
      <c r="AA154" s="46">
        <f t="shared" si="379"/>
        <v>0</v>
      </c>
      <c r="AB154" s="33">
        <f t="shared" si="350"/>
        <v>0</v>
      </c>
      <c r="AC154" s="38">
        <f t="shared" si="351"/>
        <v>0</v>
      </c>
      <c r="AJ154" s="46">
        <f t="shared" si="380"/>
        <v>0</v>
      </c>
      <c r="AK154" s="33">
        <f t="shared" si="353"/>
        <v>0</v>
      </c>
      <c r="AL154" s="38">
        <f t="shared" si="354"/>
        <v>0</v>
      </c>
      <c r="AQ154" s="46">
        <f t="shared" si="381"/>
        <v>0</v>
      </c>
      <c r="AR154" s="33">
        <f t="shared" si="356"/>
        <v>0</v>
      </c>
      <c r="AS154" s="38">
        <f t="shared" si="357"/>
        <v>0</v>
      </c>
      <c r="AZ154" s="46">
        <f t="shared" si="382"/>
        <v>0</v>
      </c>
      <c r="BA154" s="33">
        <f t="shared" si="359"/>
        <v>0</v>
      </c>
      <c r="BB154" s="38">
        <f t="shared" si="360"/>
        <v>0</v>
      </c>
      <c r="BI154" s="46">
        <f t="shared" si="383"/>
        <v>0</v>
      </c>
      <c r="BJ154" s="33">
        <f t="shared" si="362"/>
        <v>0</v>
      </c>
      <c r="BK154" s="38">
        <f t="shared" si="363"/>
        <v>0</v>
      </c>
      <c r="BR154" s="46">
        <f t="shared" si="384"/>
        <v>0</v>
      </c>
      <c r="BS154" s="33">
        <f t="shared" si="365"/>
        <v>0</v>
      </c>
      <c r="BT154" s="38">
        <f t="shared" si="366"/>
        <v>0</v>
      </c>
      <c r="CA154" s="46">
        <f t="shared" si="385"/>
        <v>0</v>
      </c>
      <c r="CB154" s="33">
        <f t="shared" si="368"/>
        <v>0</v>
      </c>
      <c r="CC154" s="38">
        <f t="shared" si="369"/>
        <v>0</v>
      </c>
      <c r="CJ154" s="46">
        <f t="shared" si="386"/>
        <v>0</v>
      </c>
      <c r="CK154" s="33">
        <f t="shared" si="371"/>
        <v>0</v>
      </c>
      <c r="CL154" s="38">
        <f t="shared" si="372"/>
        <v>0</v>
      </c>
    </row>
    <row r="155" spans="5:90" x14ac:dyDescent="0.2">
      <c r="E155" s="46">
        <f t="shared" si="373"/>
        <v>0</v>
      </c>
      <c r="F155" s="33"/>
      <c r="G155" s="33"/>
      <c r="H155" s="33"/>
      <c r="I155" s="33"/>
      <c r="J155" s="33">
        <f t="shared" si="374"/>
        <v>2605848</v>
      </c>
      <c r="K155" s="38">
        <f t="shared" si="375"/>
        <v>-2605848</v>
      </c>
      <c r="N155" s="46">
        <f t="shared" si="376"/>
        <v>0</v>
      </c>
      <c r="O155" s="33"/>
      <c r="P155" s="33"/>
      <c r="Q155" s="33"/>
      <c r="R155" s="33"/>
      <c r="S155" s="33">
        <f t="shared" si="377"/>
        <v>2605848</v>
      </c>
      <c r="T155" s="38">
        <f t="shared" si="378"/>
        <v>-2605848</v>
      </c>
      <c r="AA155" s="46">
        <f t="shared" si="379"/>
        <v>0</v>
      </c>
      <c r="AB155" s="33">
        <f t="shared" si="350"/>
        <v>0</v>
      </c>
      <c r="AC155" s="38">
        <f t="shared" si="351"/>
        <v>0</v>
      </c>
      <c r="AJ155" s="46">
        <f t="shared" si="380"/>
        <v>0</v>
      </c>
      <c r="AK155" s="33">
        <f t="shared" si="353"/>
        <v>0</v>
      </c>
      <c r="AL155" s="38">
        <f t="shared" si="354"/>
        <v>0</v>
      </c>
      <c r="AQ155" s="46">
        <f t="shared" si="381"/>
        <v>0</v>
      </c>
      <c r="AR155" s="33">
        <f t="shared" si="356"/>
        <v>0</v>
      </c>
      <c r="AS155" s="38">
        <f t="shared" si="357"/>
        <v>0</v>
      </c>
      <c r="AZ155" s="46">
        <f t="shared" si="382"/>
        <v>0</v>
      </c>
      <c r="BA155" s="33">
        <f t="shared" si="359"/>
        <v>0</v>
      </c>
      <c r="BB155" s="38">
        <f t="shared" si="360"/>
        <v>0</v>
      </c>
      <c r="BI155" s="46">
        <f t="shared" si="383"/>
        <v>0</v>
      </c>
      <c r="BJ155" s="33">
        <f t="shared" si="362"/>
        <v>0</v>
      </c>
      <c r="BK155" s="38">
        <f t="shared" si="363"/>
        <v>0</v>
      </c>
      <c r="BR155" s="46">
        <f t="shared" si="384"/>
        <v>0</v>
      </c>
      <c r="BS155" s="33">
        <f t="shared" si="365"/>
        <v>0</v>
      </c>
      <c r="BT155" s="38">
        <f t="shared" si="366"/>
        <v>0</v>
      </c>
      <c r="CA155" s="46">
        <f t="shared" si="385"/>
        <v>0</v>
      </c>
      <c r="CB155" s="33">
        <f t="shared" si="368"/>
        <v>0</v>
      </c>
      <c r="CC155" s="38">
        <f t="shared" si="369"/>
        <v>0</v>
      </c>
      <c r="CJ155" s="46">
        <f t="shared" si="386"/>
        <v>0</v>
      </c>
      <c r="CK155" s="33">
        <f t="shared" si="371"/>
        <v>0</v>
      </c>
      <c r="CL155" s="38">
        <f t="shared" si="372"/>
        <v>0</v>
      </c>
    </row>
    <row r="156" spans="5:90" x14ac:dyDescent="0.2">
      <c r="E156" s="46">
        <f t="shared" si="373"/>
        <v>0</v>
      </c>
      <c r="F156" s="33"/>
      <c r="G156" s="33"/>
      <c r="H156" s="33"/>
      <c r="I156" s="33"/>
      <c r="J156" s="33">
        <f t="shared" si="374"/>
        <v>0</v>
      </c>
      <c r="K156" s="38">
        <f t="shared" si="375"/>
        <v>0</v>
      </c>
      <c r="N156" s="46">
        <f t="shared" si="376"/>
        <v>0</v>
      </c>
      <c r="O156" s="33"/>
      <c r="P156" s="33"/>
      <c r="Q156" s="33"/>
      <c r="R156" s="33"/>
      <c r="S156" s="33">
        <f t="shared" si="377"/>
        <v>0</v>
      </c>
      <c r="T156" s="38">
        <f t="shared" si="378"/>
        <v>0</v>
      </c>
      <c r="AA156" s="46">
        <f t="shared" si="379"/>
        <v>0</v>
      </c>
      <c r="AB156" s="33">
        <f t="shared" si="350"/>
        <v>0</v>
      </c>
      <c r="AC156" s="38">
        <f t="shared" si="351"/>
        <v>0</v>
      </c>
      <c r="AJ156" s="46">
        <f t="shared" si="380"/>
        <v>0</v>
      </c>
      <c r="AK156" s="33">
        <f t="shared" si="353"/>
        <v>0</v>
      </c>
      <c r="AL156" s="38">
        <f t="shared" si="354"/>
        <v>0</v>
      </c>
      <c r="AQ156" s="46">
        <f t="shared" si="381"/>
        <v>0</v>
      </c>
      <c r="AR156" s="33">
        <f t="shared" si="356"/>
        <v>0</v>
      </c>
      <c r="AS156" s="38">
        <f t="shared" si="357"/>
        <v>0</v>
      </c>
      <c r="AZ156" s="46">
        <f t="shared" si="382"/>
        <v>0</v>
      </c>
      <c r="BA156" s="33">
        <f t="shared" si="359"/>
        <v>0</v>
      </c>
      <c r="BB156" s="38">
        <f t="shared" si="360"/>
        <v>0</v>
      </c>
      <c r="BI156" s="46">
        <f t="shared" si="383"/>
        <v>0</v>
      </c>
      <c r="BJ156" s="33">
        <f t="shared" si="362"/>
        <v>0</v>
      </c>
      <c r="BK156" s="38">
        <f t="shared" si="363"/>
        <v>0</v>
      </c>
      <c r="BR156" s="46">
        <f t="shared" si="384"/>
        <v>0</v>
      </c>
      <c r="BS156" s="33">
        <f t="shared" si="365"/>
        <v>0</v>
      </c>
      <c r="BT156" s="38">
        <f t="shared" si="366"/>
        <v>0</v>
      </c>
      <c r="CA156" s="46">
        <f t="shared" si="385"/>
        <v>0</v>
      </c>
      <c r="CB156" s="33">
        <f t="shared" si="368"/>
        <v>0</v>
      </c>
      <c r="CC156" s="38">
        <f t="shared" si="369"/>
        <v>0</v>
      </c>
      <c r="CJ156" s="46">
        <f t="shared" si="386"/>
        <v>0</v>
      </c>
      <c r="CK156" s="33">
        <f t="shared" si="371"/>
        <v>0</v>
      </c>
      <c r="CL156" s="38">
        <f t="shared" si="372"/>
        <v>0</v>
      </c>
    </row>
    <row r="157" spans="5:90" x14ac:dyDescent="0.2">
      <c r="E157" s="46">
        <f t="shared" si="373"/>
        <v>0</v>
      </c>
      <c r="F157" s="33"/>
      <c r="G157" s="33"/>
      <c r="H157" s="33"/>
      <c r="I157" s="33"/>
      <c r="J157" s="33">
        <f t="shared" si="374"/>
        <v>19519635</v>
      </c>
      <c r="K157" s="38">
        <f t="shared" si="375"/>
        <v>-19519635</v>
      </c>
      <c r="N157" s="46">
        <f t="shared" si="376"/>
        <v>0</v>
      </c>
      <c r="O157" s="33"/>
      <c r="P157" s="33"/>
      <c r="Q157" s="33"/>
      <c r="R157" s="33"/>
      <c r="S157" s="33">
        <f t="shared" si="377"/>
        <v>19519635</v>
      </c>
      <c r="T157" s="38">
        <f t="shared" si="378"/>
        <v>-19519635</v>
      </c>
      <c r="AA157" s="46">
        <f t="shared" si="379"/>
        <v>0</v>
      </c>
      <c r="AB157" s="33">
        <f t="shared" si="350"/>
        <v>0</v>
      </c>
      <c r="AC157" s="38">
        <f t="shared" si="351"/>
        <v>0</v>
      </c>
      <c r="AJ157" s="46">
        <f t="shared" si="380"/>
        <v>0</v>
      </c>
      <c r="AK157" s="33">
        <f t="shared" si="353"/>
        <v>0</v>
      </c>
      <c r="AL157" s="38">
        <f t="shared" si="354"/>
        <v>0</v>
      </c>
      <c r="AQ157" s="46">
        <f t="shared" si="381"/>
        <v>0</v>
      </c>
      <c r="AR157" s="33">
        <f t="shared" si="356"/>
        <v>0</v>
      </c>
      <c r="AS157" s="38">
        <f t="shared" si="357"/>
        <v>0</v>
      </c>
      <c r="AZ157" s="46">
        <f t="shared" si="382"/>
        <v>0</v>
      </c>
      <c r="BA157" s="33">
        <f t="shared" si="359"/>
        <v>0</v>
      </c>
      <c r="BB157" s="38">
        <f t="shared" si="360"/>
        <v>0</v>
      </c>
      <c r="BI157" s="46">
        <f t="shared" si="383"/>
        <v>0</v>
      </c>
      <c r="BJ157" s="33">
        <f t="shared" si="362"/>
        <v>0</v>
      </c>
      <c r="BK157" s="38">
        <f t="shared" si="363"/>
        <v>0</v>
      </c>
      <c r="BR157" s="46">
        <f t="shared" si="384"/>
        <v>0</v>
      </c>
      <c r="BS157" s="33">
        <f t="shared" si="365"/>
        <v>0</v>
      </c>
      <c r="BT157" s="38">
        <f t="shared" si="366"/>
        <v>0</v>
      </c>
      <c r="CA157" s="46">
        <f t="shared" si="385"/>
        <v>0</v>
      </c>
      <c r="CB157" s="33">
        <f t="shared" si="368"/>
        <v>0</v>
      </c>
      <c r="CC157" s="38">
        <f t="shared" si="369"/>
        <v>0</v>
      </c>
      <c r="CJ157" s="46">
        <f t="shared" si="386"/>
        <v>0</v>
      </c>
      <c r="CK157" s="33">
        <f t="shared" si="371"/>
        <v>0</v>
      </c>
      <c r="CL157" s="38">
        <f t="shared" si="372"/>
        <v>0</v>
      </c>
    </row>
    <row r="158" spans="5:90" x14ac:dyDescent="0.2">
      <c r="E158" s="46">
        <f t="shared" si="373"/>
        <v>0</v>
      </c>
      <c r="F158" s="33"/>
      <c r="G158" s="33"/>
      <c r="H158" s="33"/>
      <c r="I158" s="33"/>
      <c r="J158" s="33">
        <f t="shared" si="374"/>
        <v>4605848</v>
      </c>
      <c r="K158" s="38">
        <f t="shared" si="375"/>
        <v>-4605848</v>
      </c>
      <c r="N158" s="46">
        <f t="shared" si="376"/>
        <v>0</v>
      </c>
      <c r="O158" s="33"/>
      <c r="P158" s="33"/>
      <c r="Q158" s="33"/>
      <c r="R158" s="33"/>
      <c r="S158" s="33">
        <f t="shared" si="377"/>
        <v>4605848</v>
      </c>
      <c r="T158" s="38">
        <f t="shared" si="378"/>
        <v>-4605848</v>
      </c>
      <c r="AA158" s="46">
        <f t="shared" si="379"/>
        <v>0</v>
      </c>
      <c r="AB158" s="33">
        <f t="shared" si="350"/>
        <v>0</v>
      </c>
      <c r="AC158" s="38">
        <f t="shared" si="351"/>
        <v>0</v>
      </c>
      <c r="AJ158" s="46">
        <f t="shared" si="380"/>
        <v>0</v>
      </c>
      <c r="AK158" s="33">
        <f t="shared" si="353"/>
        <v>0</v>
      </c>
      <c r="AL158" s="38">
        <f t="shared" si="354"/>
        <v>0</v>
      </c>
      <c r="AQ158" s="46">
        <f t="shared" si="381"/>
        <v>0</v>
      </c>
      <c r="AR158" s="33">
        <f t="shared" si="356"/>
        <v>0</v>
      </c>
      <c r="AS158" s="38">
        <f t="shared" si="357"/>
        <v>0</v>
      </c>
      <c r="AZ158" s="46">
        <f t="shared" si="382"/>
        <v>0</v>
      </c>
      <c r="BA158" s="33">
        <f t="shared" si="359"/>
        <v>0</v>
      </c>
      <c r="BB158" s="38">
        <f t="shared" si="360"/>
        <v>0</v>
      </c>
      <c r="BI158" s="46">
        <f t="shared" si="383"/>
        <v>0</v>
      </c>
      <c r="BJ158" s="33">
        <f t="shared" si="362"/>
        <v>0</v>
      </c>
      <c r="BK158" s="38">
        <f t="shared" si="363"/>
        <v>0</v>
      </c>
      <c r="BR158" s="46">
        <f t="shared" si="384"/>
        <v>0</v>
      </c>
      <c r="BS158" s="33">
        <f t="shared" si="365"/>
        <v>0</v>
      </c>
      <c r="BT158" s="38">
        <f t="shared" si="366"/>
        <v>0</v>
      </c>
      <c r="CA158" s="46">
        <f t="shared" si="385"/>
        <v>0</v>
      </c>
      <c r="CB158" s="33">
        <f t="shared" si="368"/>
        <v>0</v>
      </c>
      <c r="CC158" s="38">
        <f t="shared" si="369"/>
        <v>0</v>
      </c>
      <c r="CJ158" s="46">
        <f t="shared" si="386"/>
        <v>0</v>
      </c>
      <c r="CK158" s="33">
        <f t="shared" si="371"/>
        <v>0</v>
      </c>
      <c r="CL158" s="38">
        <f t="shared" si="372"/>
        <v>0</v>
      </c>
    </row>
    <row r="159" spans="5:90" x14ac:dyDescent="0.2">
      <c r="E159" s="50">
        <f t="shared" si="373"/>
        <v>0</v>
      </c>
      <c r="F159" s="51"/>
      <c r="G159" s="51"/>
      <c r="H159" s="51"/>
      <c r="I159" s="51"/>
      <c r="J159" s="51">
        <f t="shared" si="374"/>
        <v>62378531</v>
      </c>
      <c r="K159" s="52">
        <f t="shared" si="375"/>
        <v>-62378531</v>
      </c>
      <c r="N159" s="50">
        <f t="shared" si="376"/>
        <v>0</v>
      </c>
      <c r="O159" s="51"/>
      <c r="P159" s="51"/>
      <c r="Q159" s="51"/>
      <c r="R159" s="51"/>
      <c r="S159" s="51">
        <f t="shared" si="377"/>
        <v>56119756</v>
      </c>
      <c r="T159" s="52">
        <f t="shared" si="378"/>
        <v>-56119756</v>
      </c>
      <c r="AA159" s="50">
        <f t="shared" si="379"/>
        <v>6747135</v>
      </c>
      <c r="AB159" s="51">
        <f t="shared" si="350"/>
        <v>6747135</v>
      </c>
      <c r="AC159" s="52">
        <f t="shared" si="351"/>
        <v>0</v>
      </c>
      <c r="AJ159" s="50">
        <f t="shared" si="380"/>
        <v>7018758</v>
      </c>
      <c r="AK159" s="51">
        <f t="shared" si="353"/>
        <v>7018758</v>
      </c>
      <c r="AL159" s="52">
        <f t="shared" si="354"/>
        <v>0</v>
      </c>
      <c r="AQ159" s="50">
        <f t="shared" si="381"/>
        <v>0</v>
      </c>
      <c r="AR159" s="51">
        <f t="shared" si="356"/>
        <v>0</v>
      </c>
      <c r="AS159" s="52">
        <f t="shared" si="357"/>
        <v>0</v>
      </c>
      <c r="AZ159" s="50">
        <f t="shared" si="382"/>
        <v>647374</v>
      </c>
      <c r="BA159" s="51">
        <f t="shared" si="359"/>
        <v>647374</v>
      </c>
      <c r="BB159" s="52">
        <f t="shared" si="360"/>
        <v>0</v>
      </c>
      <c r="BI159" s="50">
        <f t="shared" si="383"/>
        <v>5506683</v>
      </c>
      <c r="BJ159" s="51">
        <f t="shared" si="362"/>
        <v>5506683</v>
      </c>
      <c r="BK159" s="52">
        <f t="shared" si="363"/>
        <v>0</v>
      </c>
      <c r="BR159" s="50">
        <f t="shared" si="384"/>
        <v>3389700</v>
      </c>
      <c r="BS159" s="51">
        <f t="shared" si="365"/>
        <v>3389700</v>
      </c>
      <c r="BT159" s="52">
        <f t="shared" si="366"/>
        <v>0</v>
      </c>
      <c r="CA159" s="50">
        <f t="shared" si="385"/>
        <v>821164</v>
      </c>
      <c r="CB159" s="51">
        <f t="shared" si="368"/>
        <v>821164</v>
      </c>
      <c r="CC159" s="52">
        <f t="shared" si="369"/>
        <v>0</v>
      </c>
      <c r="CJ159" s="50">
        <f t="shared" si="386"/>
        <v>1295819</v>
      </c>
      <c r="CK159" s="51">
        <f t="shared" si="371"/>
        <v>1295819</v>
      </c>
      <c r="CL159" s="52">
        <f t="shared" si="372"/>
        <v>0</v>
      </c>
    </row>
    <row r="160" spans="5:90" ht="12" thickBot="1" x14ac:dyDescent="0.25">
      <c r="E160" s="53"/>
      <c r="F160" s="91"/>
      <c r="G160" s="91"/>
      <c r="H160" s="91"/>
      <c r="I160" s="91"/>
      <c r="J160" s="40"/>
      <c r="K160" s="41"/>
      <c r="N160" s="53"/>
      <c r="O160" s="91"/>
      <c r="P160" s="91"/>
      <c r="Q160" s="91"/>
      <c r="R160" s="91"/>
      <c r="S160" s="40"/>
      <c r="T160" s="41"/>
      <c r="AA160" s="53"/>
      <c r="AB160" s="40"/>
      <c r="AC160" s="41"/>
      <c r="AJ160" s="53"/>
      <c r="AK160" s="40"/>
      <c r="AL160" s="41"/>
      <c r="AQ160" s="53"/>
      <c r="AR160" s="40"/>
      <c r="AS160" s="41"/>
      <c r="AZ160" s="53"/>
      <c r="BA160" s="40"/>
      <c r="BB160" s="41"/>
      <c r="BI160" s="53"/>
      <c r="BJ160" s="40"/>
      <c r="BK160" s="41"/>
      <c r="BR160" s="53"/>
      <c r="BS160" s="40"/>
      <c r="BT160" s="41"/>
      <c r="CA160" s="53"/>
      <c r="CB160" s="40"/>
      <c r="CC160" s="41"/>
      <c r="CJ160" s="53"/>
      <c r="CK160" s="40"/>
      <c r="CL160" s="41"/>
    </row>
    <row r="161" spans="5:91" x14ac:dyDescent="0.2">
      <c r="E161" s="33"/>
      <c r="F161" s="33"/>
      <c r="G161" s="33"/>
      <c r="H161" s="33"/>
      <c r="I161" s="33"/>
    </row>
    <row r="162" spans="5:91" x14ac:dyDescent="0.2">
      <c r="E162" s="33"/>
      <c r="F162" s="33"/>
      <c r="G162" s="33"/>
      <c r="H162" s="33"/>
      <c r="I162" s="33"/>
    </row>
    <row r="163" spans="5:91" x14ac:dyDescent="0.2">
      <c r="E163" s="33"/>
      <c r="F163" s="33"/>
      <c r="G163" s="33"/>
      <c r="H163" s="33"/>
      <c r="I163" s="33"/>
    </row>
    <row r="164" spans="5:91" x14ac:dyDescent="0.2">
      <c r="E164" s="33"/>
      <c r="F164" s="33"/>
      <c r="G164" s="33"/>
      <c r="H164" s="33"/>
      <c r="I164" s="33"/>
      <c r="S164" s="33">
        <f>S41-S72</f>
        <v>5961711</v>
      </c>
      <c r="T164" s="33">
        <f>T41-T72</f>
        <v>-5961527</v>
      </c>
      <c r="U164" s="33">
        <f>U41-U72</f>
        <v>-184</v>
      </c>
      <c r="AB164" s="33">
        <f>AB41-AB72</f>
        <v>204459</v>
      </c>
      <c r="AC164" s="33">
        <f>AC41-AC72</f>
        <v>-219171</v>
      </c>
      <c r="AD164" s="33">
        <f>AD41-AD72</f>
        <v>14712</v>
      </c>
      <c r="AK164" s="33">
        <f>AK41-AK72</f>
        <v>0</v>
      </c>
      <c r="AL164" s="33">
        <f>AL41-AL72</f>
        <v>0</v>
      </c>
      <c r="AM164" s="33">
        <f>AM41-AM72</f>
        <v>0</v>
      </c>
      <c r="AR164" s="33">
        <f>AR41-AR72</f>
        <v>0</v>
      </c>
      <c r="AS164" s="33">
        <f>AS41-AS72</f>
        <v>0</v>
      </c>
      <c r="AT164" s="33">
        <f>AT41-AT72</f>
        <v>0</v>
      </c>
      <c r="BA164" s="33">
        <f>BA41-BA72</f>
        <v>0</v>
      </c>
      <c r="BB164" s="33">
        <f>BB41-BB72</f>
        <v>0</v>
      </c>
      <c r="BC164" s="33">
        <f>BC41-BC72</f>
        <v>0</v>
      </c>
      <c r="BJ164" s="33">
        <f>BJ41-BJ72</f>
        <v>0</v>
      </c>
      <c r="BK164" s="33">
        <f>BK41-BK72</f>
        <v>0</v>
      </c>
      <c r="BL164" s="33">
        <f>BL41-BL72</f>
        <v>0</v>
      </c>
      <c r="BS164" s="33">
        <f>BS41-BS72</f>
        <v>0</v>
      </c>
      <c r="BT164" s="33">
        <f>BT41-BT72</f>
        <v>0</v>
      </c>
      <c r="BU164" s="33">
        <f>BU41-BU72</f>
        <v>0</v>
      </c>
      <c r="CB164" s="33">
        <f>CB41-CB72</f>
        <v>0</v>
      </c>
      <c r="CC164" s="33">
        <f>CC41-CC72</f>
        <v>0</v>
      </c>
      <c r="CD164" s="33">
        <f>CD41-CD72</f>
        <v>0</v>
      </c>
      <c r="CK164" s="33">
        <f>CK41-CK72</f>
        <v>0</v>
      </c>
      <c r="CL164" s="33">
        <f>CL41-CL72</f>
        <v>0</v>
      </c>
      <c r="CM164" s="33">
        <f>CM41-CM72</f>
        <v>0</v>
      </c>
    </row>
    <row r="165" spans="5:91" x14ac:dyDescent="0.2">
      <c r="E165" s="33"/>
      <c r="F165" s="33"/>
      <c r="G165" s="33"/>
      <c r="H165" s="33"/>
      <c r="I165" s="33"/>
    </row>
    <row r="166" spans="5:91" x14ac:dyDescent="0.2">
      <c r="E166" s="33"/>
      <c r="F166" s="33"/>
      <c r="G166" s="33"/>
      <c r="H166" s="33"/>
      <c r="I166" s="33"/>
    </row>
    <row r="167" spans="5:91" x14ac:dyDescent="0.2">
      <c r="E167" s="33"/>
      <c r="F167" s="33"/>
      <c r="G167" s="33"/>
      <c r="H167" s="33"/>
      <c r="I167" s="33"/>
    </row>
    <row r="168" spans="5:91" x14ac:dyDescent="0.2">
      <c r="E168" s="33"/>
      <c r="F168" s="33"/>
      <c r="G168" s="33"/>
      <c r="H168" s="33"/>
      <c r="I168" s="33"/>
    </row>
    <row r="169" spans="5:91" x14ac:dyDescent="0.2">
      <c r="E169" s="33"/>
      <c r="F169" s="33"/>
      <c r="G169" s="33"/>
      <c r="H169" s="33"/>
      <c r="I169" s="33"/>
    </row>
    <row r="170" spans="5:91" x14ac:dyDescent="0.2">
      <c r="E170" s="33"/>
      <c r="F170" s="33"/>
      <c r="G170" s="33"/>
      <c r="H170" s="33"/>
      <c r="I170" s="33"/>
    </row>
    <row r="171" spans="5:91" x14ac:dyDescent="0.2">
      <c r="E171" s="33"/>
      <c r="F171" s="33"/>
      <c r="G171" s="33"/>
      <c r="H171" s="33"/>
      <c r="I171" s="33"/>
    </row>
    <row r="172" spans="5:91" x14ac:dyDescent="0.2">
      <c r="E172" s="33"/>
      <c r="F172" s="33"/>
      <c r="G172" s="33"/>
      <c r="H172" s="33"/>
      <c r="I172" s="33"/>
    </row>
    <row r="173" spans="5:91" x14ac:dyDescent="0.2">
      <c r="E173" s="33"/>
      <c r="F173" s="33"/>
      <c r="G173" s="33"/>
      <c r="H173" s="33"/>
      <c r="I173" s="33"/>
    </row>
    <row r="174" spans="5:91" x14ac:dyDescent="0.2">
      <c r="E174" s="33"/>
      <c r="F174" s="33"/>
      <c r="G174" s="33"/>
      <c r="H174" s="33"/>
      <c r="I174" s="33"/>
    </row>
    <row r="175" spans="5:91" x14ac:dyDescent="0.2">
      <c r="E175" s="33"/>
      <c r="F175" s="33"/>
      <c r="G175" s="33"/>
      <c r="H175" s="33"/>
      <c r="I175" s="33"/>
    </row>
    <row r="176" spans="5:91" x14ac:dyDescent="0.2">
      <c r="E176" s="33"/>
      <c r="F176" s="33"/>
      <c r="G176" s="33"/>
      <c r="H176" s="33"/>
      <c r="I176" s="33"/>
    </row>
    <row r="177" spans="5:9" x14ac:dyDescent="0.2">
      <c r="E177" s="33"/>
      <c r="F177" s="33"/>
      <c r="G177" s="33"/>
      <c r="H177" s="33"/>
      <c r="I177" s="33"/>
    </row>
    <row r="178" spans="5:9" x14ac:dyDescent="0.2">
      <c r="E178" s="33"/>
      <c r="F178" s="33"/>
      <c r="G178" s="33"/>
      <c r="H178" s="33"/>
      <c r="I178" s="33"/>
    </row>
    <row r="179" spans="5:9" x14ac:dyDescent="0.2">
      <c r="E179" s="33"/>
      <c r="F179" s="33"/>
      <c r="G179" s="33"/>
      <c r="H179" s="33"/>
      <c r="I179" s="33"/>
    </row>
    <row r="180" spans="5:9" x14ac:dyDescent="0.2">
      <c r="E180" s="33"/>
      <c r="F180" s="33"/>
      <c r="G180" s="33"/>
      <c r="H180" s="33"/>
      <c r="I180" s="33"/>
    </row>
    <row r="181" spans="5:9" x14ac:dyDescent="0.2">
      <c r="E181" s="33"/>
      <c r="F181" s="33"/>
      <c r="G181" s="33"/>
      <c r="H181" s="33"/>
      <c r="I181" s="33"/>
    </row>
    <row r="182" spans="5:9" x14ac:dyDescent="0.2">
      <c r="E182" s="33"/>
      <c r="F182" s="33"/>
      <c r="G182" s="33"/>
      <c r="H182" s="33"/>
      <c r="I182" s="33"/>
    </row>
    <row r="183" spans="5:9" x14ac:dyDescent="0.2">
      <c r="E183" s="33"/>
      <c r="F183" s="33"/>
      <c r="G183" s="33"/>
      <c r="H183" s="33"/>
      <c r="I183" s="33"/>
    </row>
    <row r="184" spans="5:9" x14ac:dyDescent="0.2">
      <c r="E184" s="33"/>
      <c r="F184" s="33"/>
      <c r="G184" s="33"/>
      <c r="H184" s="33"/>
      <c r="I184" s="33"/>
    </row>
    <row r="185" spans="5:9" x14ac:dyDescent="0.2">
      <c r="E185" s="33"/>
      <c r="F185" s="33"/>
      <c r="G185" s="33"/>
      <c r="H185" s="33"/>
      <c r="I185" s="33"/>
    </row>
    <row r="186" spans="5:9" x14ac:dyDescent="0.2">
      <c r="E186" s="33"/>
      <c r="F186" s="33"/>
      <c r="G186" s="33"/>
      <c r="H186" s="33"/>
      <c r="I186" s="33"/>
    </row>
    <row r="187" spans="5:9" x14ac:dyDescent="0.2">
      <c r="E187" s="33"/>
      <c r="F187" s="33"/>
      <c r="G187" s="33"/>
      <c r="H187" s="33"/>
      <c r="I187" s="33"/>
    </row>
    <row r="188" spans="5:9" x14ac:dyDescent="0.2">
      <c r="E188" s="33"/>
      <c r="F188" s="33"/>
      <c r="G188" s="33"/>
      <c r="H188" s="33"/>
      <c r="I188" s="33"/>
    </row>
    <row r="189" spans="5:9" x14ac:dyDescent="0.2">
      <c r="E189" s="33"/>
      <c r="F189" s="33"/>
      <c r="G189" s="33"/>
      <c r="H189" s="33"/>
      <c r="I189" s="33"/>
    </row>
    <row r="190" spans="5:9" x14ac:dyDescent="0.2">
      <c r="E190" s="33"/>
      <c r="F190" s="33"/>
      <c r="G190" s="33"/>
      <c r="H190" s="33"/>
      <c r="I190" s="33"/>
    </row>
    <row r="191" spans="5:9" x14ac:dyDescent="0.2">
      <c r="E191" s="33"/>
      <c r="F191" s="33"/>
      <c r="G191" s="33"/>
      <c r="H191" s="33"/>
      <c r="I191" s="33"/>
    </row>
    <row r="192" spans="5:9" x14ac:dyDescent="0.2">
      <c r="E192" s="33"/>
      <c r="F192" s="33"/>
      <c r="G192" s="33"/>
      <c r="H192" s="33"/>
      <c r="I192" s="33"/>
    </row>
    <row r="193" spans="5:9" x14ac:dyDescent="0.2">
      <c r="E193" s="33"/>
      <c r="F193" s="33"/>
      <c r="G193" s="33"/>
      <c r="H193" s="33"/>
      <c r="I193" s="33"/>
    </row>
    <row r="194" spans="5:9" x14ac:dyDescent="0.2">
      <c r="E194" s="33"/>
      <c r="F194" s="33"/>
      <c r="G194" s="33"/>
      <c r="H194" s="33"/>
      <c r="I194" s="33"/>
    </row>
    <row r="195" spans="5:9" x14ac:dyDescent="0.2">
      <c r="E195" s="33"/>
      <c r="F195" s="33"/>
      <c r="G195" s="33"/>
      <c r="H195" s="33"/>
      <c r="I195" s="33"/>
    </row>
    <row r="196" spans="5:9" x14ac:dyDescent="0.2">
      <c r="E196" s="33"/>
      <c r="F196" s="33"/>
      <c r="G196" s="33"/>
      <c r="H196" s="33"/>
      <c r="I196" s="33"/>
    </row>
    <row r="197" spans="5:9" x14ac:dyDescent="0.2">
      <c r="E197" s="33"/>
      <c r="F197" s="33"/>
      <c r="G197" s="33"/>
      <c r="H197" s="33"/>
      <c r="I197" s="33"/>
    </row>
    <row r="198" spans="5:9" x14ac:dyDescent="0.2">
      <c r="E198" s="33"/>
      <c r="F198" s="33"/>
      <c r="G198" s="33"/>
      <c r="H198" s="33"/>
      <c r="I198" s="33"/>
    </row>
    <row r="199" spans="5:9" x14ac:dyDescent="0.2">
      <c r="E199" s="33"/>
      <c r="F199" s="33"/>
      <c r="G199" s="33"/>
      <c r="H199" s="33"/>
      <c r="I199" s="33"/>
    </row>
    <row r="200" spans="5:9" x14ac:dyDescent="0.2">
      <c r="E200" s="33"/>
      <c r="F200" s="33"/>
      <c r="G200" s="33"/>
      <c r="H200" s="33"/>
      <c r="I200" s="33"/>
    </row>
    <row r="201" spans="5:9" x14ac:dyDescent="0.2">
      <c r="E201" s="33"/>
      <c r="F201" s="33"/>
      <c r="G201" s="33"/>
      <c r="H201" s="33"/>
      <c r="I201" s="33"/>
    </row>
    <row r="202" spans="5:9" x14ac:dyDescent="0.2">
      <c r="E202" s="33"/>
      <c r="F202" s="33"/>
      <c r="G202" s="33"/>
      <c r="H202" s="33"/>
      <c r="I202" s="33"/>
    </row>
    <row r="203" spans="5:9" x14ac:dyDescent="0.2">
      <c r="E203" s="33"/>
      <c r="F203" s="33"/>
      <c r="G203" s="33"/>
      <c r="H203" s="33"/>
      <c r="I203" s="33"/>
    </row>
    <row r="204" spans="5:9" x14ac:dyDescent="0.2">
      <c r="E204" s="33"/>
      <c r="F204" s="33"/>
      <c r="G204" s="33"/>
      <c r="H204" s="33"/>
      <c r="I204" s="33"/>
    </row>
    <row r="205" spans="5:9" x14ac:dyDescent="0.2">
      <c r="E205" s="33"/>
      <c r="F205" s="33"/>
      <c r="G205" s="33"/>
      <c r="H205" s="33"/>
      <c r="I205" s="33"/>
    </row>
    <row r="206" spans="5:9" x14ac:dyDescent="0.2">
      <c r="E206" s="33"/>
      <c r="F206" s="33"/>
      <c r="G206" s="33"/>
      <c r="H206" s="33"/>
      <c r="I206" s="33"/>
    </row>
    <row r="207" spans="5:9" x14ac:dyDescent="0.2">
      <c r="E207" s="33"/>
      <c r="F207" s="33"/>
      <c r="G207" s="33"/>
      <c r="H207" s="33"/>
      <c r="I207" s="33"/>
    </row>
    <row r="208" spans="5:9" x14ac:dyDescent="0.2">
      <c r="E208" s="33"/>
      <c r="F208" s="33"/>
      <c r="G208" s="33"/>
      <c r="H208" s="33"/>
      <c r="I208" s="33"/>
    </row>
    <row r="209" spans="5:9" x14ac:dyDescent="0.2">
      <c r="E209" s="33"/>
      <c r="F209" s="33"/>
      <c r="G209" s="33"/>
      <c r="H209" s="33"/>
      <c r="I209" s="33"/>
    </row>
    <row r="210" spans="5:9" x14ac:dyDescent="0.2">
      <c r="E210" s="33"/>
      <c r="F210" s="33"/>
      <c r="G210" s="33"/>
      <c r="H210" s="33"/>
      <c r="I210" s="33"/>
    </row>
    <row r="211" spans="5:9" x14ac:dyDescent="0.2">
      <c r="E211" s="33"/>
      <c r="F211" s="33"/>
      <c r="G211" s="33"/>
      <c r="H211" s="33"/>
      <c r="I211" s="33"/>
    </row>
    <row r="212" spans="5:9" x14ac:dyDescent="0.2">
      <c r="E212" s="33"/>
      <c r="F212" s="33"/>
      <c r="G212" s="33"/>
      <c r="H212" s="33"/>
      <c r="I212" s="33"/>
    </row>
    <row r="213" spans="5:9" x14ac:dyDescent="0.2">
      <c r="E213" s="33"/>
      <c r="F213" s="33"/>
      <c r="G213" s="33"/>
      <c r="H213" s="33"/>
      <c r="I213" s="33"/>
    </row>
    <row r="214" spans="5:9" x14ac:dyDescent="0.2">
      <c r="E214" s="33"/>
      <c r="F214" s="33"/>
      <c r="G214" s="33"/>
      <c r="H214" s="33"/>
      <c r="I214" s="33"/>
    </row>
    <row r="215" spans="5:9" x14ac:dyDescent="0.2">
      <c r="E215" s="33"/>
      <c r="F215" s="33"/>
      <c r="G215" s="33"/>
      <c r="H215" s="33"/>
      <c r="I215" s="33"/>
    </row>
    <row r="216" spans="5:9" x14ac:dyDescent="0.2">
      <c r="E216" s="33"/>
      <c r="F216" s="33"/>
      <c r="G216" s="33"/>
      <c r="H216" s="33"/>
      <c r="I216" s="33"/>
    </row>
    <row r="217" spans="5:9" x14ac:dyDescent="0.2">
      <c r="E217" s="33"/>
      <c r="F217" s="33"/>
      <c r="G217" s="33"/>
      <c r="H217" s="33"/>
      <c r="I217" s="33"/>
    </row>
    <row r="218" spans="5:9" x14ac:dyDescent="0.2">
      <c r="E218" s="33"/>
      <c r="F218" s="33"/>
      <c r="G218" s="33"/>
      <c r="H218" s="33"/>
      <c r="I218" s="33"/>
    </row>
    <row r="219" spans="5:9" x14ac:dyDescent="0.2">
      <c r="E219" s="33"/>
      <c r="F219" s="33"/>
      <c r="G219" s="33"/>
      <c r="H219" s="33"/>
      <c r="I219" s="33"/>
    </row>
    <row r="220" spans="5:9" x14ac:dyDescent="0.2">
      <c r="E220" s="33"/>
      <c r="F220" s="33"/>
      <c r="G220" s="33"/>
      <c r="H220" s="33"/>
      <c r="I220" s="33"/>
    </row>
    <row r="221" spans="5:9" x14ac:dyDescent="0.2">
      <c r="E221" s="33"/>
      <c r="F221" s="33"/>
      <c r="G221" s="33"/>
      <c r="H221" s="33"/>
      <c r="I221" s="33"/>
    </row>
    <row r="222" spans="5:9" x14ac:dyDescent="0.2">
      <c r="E222" s="33"/>
      <c r="F222" s="33"/>
      <c r="G222" s="33"/>
      <c r="H222" s="33"/>
      <c r="I222" s="33"/>
    </row>
    <row r="223" spans="5:9" x14ac:dyDescent="0.2">
      <c r="E223" s="33"/>
      <c r="F223" s="33"/>
      <c r="G223" s="33"/>
      <c r="H223" s="33"/>
      <c r="I223" s="33"/>
    </row>
    <row r="224" spans="5:9" x14ac:dyDescent="0.2">
      <c r="E224" s="33"/>
      <c r="F224" s="33"/>
      <c r="G224" s="33"/>
      <c r="H224" s="33"/>
      <c r="I224" s="33"/>
    </row>
    <row r="225" spans="5:9" x14ac:dyDescent="0.2">
      <c r="E225" s="33"/>
      <c r="F225" s="33"/>
      <c r="G225" s="33"/>
      <c r="H225" s="33"/>
      <c r="I225" s="33"/>
    </row>
    <row r="226" spans="5:9" x14ac:dyDescent="0.2">
      <c r="E226" s="33"/>
      <c r="F226" s="33"/>
      <c r="G226" s="33"/>
      <c r="H226" s="33"/>
      <c r="I226" s="33"/>
    </row>
    <row r="227" spans="5:9" x14ac:dyDescent="0.2">
      <c r="E227" s="33"/>
      <c r="F227" s="33"/>
      <c r="G227" s="33"/>
      <c r="H227" s="33"/>
      <c r="I227" s="33"/>
    </row>
    <row r="228" spans="5:9" x14ac:dyDescent="0.2">
      <c r="E228" s="33"/>
      <c r="F228" s="33"/>
      <c r="G228" s="33"/>
      <c r="H228" s="33"/>
      <c r="I228" s="33"/>
    </row>
    <row r="229" spans="5:9" x14ac:dyDescent="0.2">
      <c r="E229" s="33"/>
      <c r="F229" s="33"/>
      <c r="G229" s="33"/>
      <c r="H229" s="33"/>
      <c r="I229" s="33"/>
    </row>
    <row r="230" spans="5:9" x14ac:dyDescent="0.2">
      <c r="E230" s="33"/>
      <c r="F230" s="33"/>
      <c r="G230" s="33"/>
      <c r="H230" s="33"/>
      <c r="I230" s="33"/>
    </row>
    <row r="231" spans="5:9" x14ac:dyDescent="0.2">
      <c r="E231" s="33"/>
      <c r="F231" s="33"/>
      <c r="G231" s="33"/>
      <c r="H231" s="33"/>
      <c r="I231" s="33"/>
    </row>
    <row r="232" spans="5:9" x14ac:dyDescent="0.2">
      <c r="E232" s="33"/>
      <c r="F232" s="33"/>
      <c r="G232" s="33"/>
      <c r="H232" s="33"/>
      <c r="I232" s="33"/>
    </row>
    <row r="233" spans="5:9" x14ac:dyDescent="0.2">
      <c r="E233" s="33"/>
      <c r="F233" s="33"/>
      <c r="G233" s="33"/>
      <c r="H233" s="33"/>
      <c r="I233" s="33"/>
    </row>
    <row r="234" spans="5:9" x14ac:dyDescent="0.2">
      <c r="E234" s="33"/>
      <c r="F234" s="33"/>
      <c r="G234" s="33"/>
      <c r="H234" s="33"/>
      <c r="I234" s="33"/>
    </row>
    <row r="235" spans="5:9" x14ac:dyDescent="0.2">
      <c r="E235" s="33"/>
      <c r="F235" s="33"/>
      <c r="G235" s="33"/>
      <c r="H235" s="33"/>
      <c r="I235" s="33"/>
    </row>
    <row r="236" spans="5:9" x14ac:dyDescent="0.2">
      <c r="E236" s="33"/>
      <c r="F236" s="33"/>
      <c r="G236" s="33"/>
      <c r="H236" s="33"/>
      <c r="I236" s="33"/>
    </row>
    <row r="237" spans="5:9" x14ac:dyDescent="0.2">
      <c r="E237" s="33"/>
      <c r="F237" s="33"/>
      <c r="G237" s="33"/>
      <c r="H237" s="33"/>
      <c r="I237" s="33"/>
    </row>
    <row r="238" spans="5:9" x14ac:dyDescent="0.2">
      <c r="E238" s="33"/>
      <c r="F238" s="33"/>
      <c r="G238" s="33"/>
      <c r="H238" s="33"/>
      <c r="I238" s="33"/>
    </row>
    <row r="239" spans="5:9" x14ac:dyDescent="0.2">
      <c r="E239" s="33"/>
      <c r="F239" s="33"/>
      <c r="G239" s="33"/>
      <c r="H239" s="33"/>
      <c r="I239" s="33"/>
    </row>
    <row r="240" spans="5:9" x14ac:dyDescent="0.2">
      <c r="E240" s="33"/>
      <c r="F240" s="33"/>
      <c r="G240" s="33"/>
      <c r="H240" s="33"/>
      <c r="I240" s="33"/>
    </row>
    <row r="241" spans="5:9" x14ac:dyDescent="0.2">
      <c r="E241" s="33"/>
      <c r="F241" s="33"/>
      <c r="G241" s="33"/>
      <c r="H241" s="33"/>
      <c r="I241" s="33"/>
    </row>
    <row r="242" spans="5:9" x14ac:dyDescent="0.2">
      <c r="E242" s="33"/>
      <c r="F242" s="33"/>
      <c r="G242" s="33"/>
      <c r="H242" s="33"/>
      <c r="I242" s="33"/>
    </row>
    <row r="243" spans="5:9" x14ac:dyDescent="0.2">
      <c r="E243" s="33"/>
      <c r="F243" s="33"/>
      <c r="G243" s="33"/>
      <c r="H243" s="33"/>
      <c r="I243" s="33"/>
    </row>
    <row r="244" spans="5:9" x14ac:dyDescent="0.2">
      <c r="E244" s="33"/>
      <c r="F244" s="33"/>
      <c r="G244" s="33"/>
      <c r="H244" s="33"/>
      <c r="I244" s="33"/>
    </row>
    <row r="245" spans="5:9" x14ac:dyDescent="0.2">
      <c r="E245" s="33"/>
      <c r="F245" s="33"/>
      <c r="G245" s="33"/>
      <c r="H245" s="33"/>
      <c r="I245" s="33"/>
    </row>
    <row r="246" spans="5:9" x14ac:dyDescent="0.2">
      <c r="E246" s="33"/>
      <c r="F246" s="33"/>
      <c r="G246" s="33"/>
      <c r="H246" s="33"/>
      <c r="I246" s="33"/>
    </row>
    <row r="247" spans="5:9" x14ac:dyDescent="0.2">
      <c r="E247" s="33"/>
      <c r="F247" s="33"/>
      <c r="G247" s="33"/>
      <c r="H247" s="33"/>
      <c r="I247" s="33"/>
    </row>
    <row r="248" spans="5:9" x14ac:dyDescent="0.2">
      <c r="E248" s="33"/>
      <c r="F248" s="33"/>
      <c r="G248" s="33"/>
      <c r="H248" s="33"/>
      <c r="I248" s="33"/>
    </row>
    <row r="249" spans="5:9" x14ac:dyDescent="0.2">
      <c r="E249" s="33"/>
      <c r="F249" s="33"/>
      <c r="G249" s="33"/>
      <c r="H249" s="33"/>
      <c r="I249" s="33"/>
    </row>
    <row r="250" spans="5:9" x14ac:dyDescent="0.2">
      <c r="E250" s="33"/>
      <c r="F250" s="33"/>
      <c r="G250" s="33"/>
      <c r="H250" s="33"/>
      <c r="I250" s="33"/>
    </row>
    <row r="251" spans="5:9" x14ac:dyDescent="0.2">
      <c r="E251" s="33"/>
      <c r="F251" s="33"/>
      <c r="G251" s="33"/>
      <c r="H251" s="33"/>
      <c r="I251" s="33"/>
    </row>
    <row r="252" spans="5:9" x14ac:dyDescent="0.2">
      <c r="E252" s="33"/>
      <c r="F252" s="33"/>
      <c r="G252" s="33"/>
      <c r="H252" s="33"/>
      <c r="I252" s="33"/>
    </row>
    <row r="253" spans="5:9" x14ac:dyDescent="0.2">
      <c r="E253" s="33"/>
      <c r="F253" s="33"/>
      <c r="G253" s="33"/>
      <c r="H253" s="33"/>
      <c r="I253" s="33"/>
    </row>
    <row r="254" spans="5:9" x14ac:dyDescent="0.2">
      <c r="E254" s="33"/>
      <c r="F254" s="33"/>
      <c r="G254" s="33"/>
      <c r="H254" s="33"/>
      <c r="I254" s="33"/>
    </row>
    <row r="255" spans="5:9" x14ac:dyDescent="0.2">
      <c r="E255" s="33"/>
      <c r="F255" s="33"/>
      <c r="G255" s="33"/>
      <c r="H255" s="33"/>
      <c r="I255" s="33"/>
    </row>
    <row r="256" spans="5:9" x14ac:dyDescent="0.2">
      <c r="E256" s="33"/>
      <c r="F256" s="33"/>
      <c r="G256" s="33"/>
      <c r="H256" s="33"/>
      <c r="I256" s="33"/>
    </row>
    <row r="257" spans="5:9" x14ac:dyDescent="0.2">
      <c r="E257" s="33"/>
      <c r="F257" s="33"/>
      <c r="G257" s="33"/>
      <c r="H257" s="33"/>
      <c r="I257" s="33"/>
    </row>
    <row r="258" spans="5:9" x14ac:dyDescent="0.2">
      <c r="E258" s="33"/>
      <c r="F258" s="33"/>
      <c r="G258" s="33"/>
      <c r="H258" s="33"/>
      <c r="I258" s="33"/>
    </row>
    <row r="259" spans="5:9" x14ac:dyDescent="0.2">
      <c r="E259" s="33"/>
      <c r="F259" s="33"/>
      <c r="G259" s="33"/>
      <c r="H259" s="33"/>
      <c r="I259" s="33"/>
    </row>
    <row r="260" spans="5:9" x14ac:dyDescent="0.2">
      <c r="E260" s="33"/>
      <c r="F260" s="33"/>
      <c r="G260" s="33"/>
      <c r="H260" s="33"/>
      <c r="I260" s="33"/>
    </row>
    <row r="261" spans="5:9" x14ac:dyDescent="0.2">
      <c r="E261" s="33"/>
      <c r="F261" s="33"/>
      <c r="G261" s="33"/>
      <c r="H261" s="33"/>
      <c r="I261" s="33"/>
    </row>
    <row r="262" spans="5:9" x14ac:dyDescent="0.2">
      <c r="E262" s="33"/>
      <c r="F262" s="33"/>
      <c r="G262" s="33"/>
      <c r="H262" s="33"/>
      <c r="I262" s="33"/>
    </row>
    <row r="263" spans="5:9" x14ac:dyDescent="0.2">
      <c r="E263" s="33"/>
      <c r="F263" s="33"/>
      <c r="G263" s="33"/>
      <c r="H263" s="33"/>
      <c r="I263" s="33"/>
    </row>
    <row r="264" spans="5:9" x14ac:dyDescent="0.2">
      <c r="E264" s="33"/>
      <c r="F264" s="33"/>
      <c r="G264" s="33"/>
      <c r="H264" s="33"/>
      <c r="I264" s="33"/>
    </row>
    <row r="265" spans="5:9" x14ac:dyDescent="0.2">
      <c r="E265" s="33"/>
      <c r="F265" s="33"/>
      <c r="G265" s="33"/>
      <c r="H265" s="33"/>
      <c r="I265" s="33"/>
    </row>
    <row r="266" spans="5:9" x14ac:dyDescent="0.2">
      <c r="E266" s="33"/>
      <c r="F266" s="33"/>
      <c r="G266" s="33"/>
      <c r="H266" s="33"/>
      <c r="I266" s="33"/>
    </row>
    <row r="267" spans="5:9" x14ac:dyDescent="0.2">
      <c r="E267" s="33"/>
      <c r="F267" s="33"/>
      <c r="G267" s="33"/>
      <c r="H267" s="33"/>
      <c r="I267" s="33"/>
    </row>
    <row r="268" spans="5:9" x14ac:dyDescent="0.2">
      <c r="E268" s="33"/>
      <c r="F268" s="33"/>
      <c r="G268" s="33"/>
      <c r="H268" s="33"/>
      <c r="I268" s="33"/>
    </row>
    <row r="269" spans="5:9" x14ac:dyDescent="0.2">
      <c r="E269" s="33"/>
      <c r="F269" s="33"/>
      <c r="G269" s="33"/>
      <c r="H269" s="33"/>
      <c r="I269" s="33"/>
    </row>
    <row r="270" spans="5:9" x14ac:dyDescent="0.2">
      <c r="E270" s="33"/>
      <c r="F270" s="33"/>
      <c r="G270" s="33"/>
      <c r="H270" s="33"/>
      <c r="I270" s="33"/>
    </row>
    <row r="271" spans="5:9" x14ac:dyDescent="0.2">
      <c r="E271" s="33"/>
      <c r="F271" s="33"/>
      <c r="G271" s="33"/>
      <c r="H271" s="33"/>
      <c r="I271" s="33"/>
    </row>
    <row r="272" spans="5:9" x14ac:dyDescent="0.2">
      <c r="E272" s="33"/>
      <c r="F272" s="33"/>
      <c r="G272" s="33"/>
      <c r="H272" s="33"/>
      <c r="I272" s="33"/>
    </row>
    <row r="273" spans="5:9" x14ac:dyDescent="0.2">
      <c r="E273" s="33"/>
      <c r="F273" s="33"/>
      <c r="G273" s="33"/>
      <c r="H273" s="33"/>
      <c r="I273" s="33"/>
    </row>
    <row r="274" spans="5:9" x14ac:dyDescent="0.2">
      <c r="E274" s="33"/>
      <c r="F274" s="33"/>
      <c r="G274" s="33"/>
      <c r="H274" s="33"/>
      <c r="I274" s="33"/>
    </row>
    <row r="275" spans="5:9" x14ac:dyDescent="0.2">
      <c r="E275" s="33"/>
      <c r="F275" s="33"/>
      <c r="G275" s="33"/>
      <c r="H275" s="33"/>
      <c r="I275" s="33"/>
    </row>
    <row r="276" spans="5:9" x14ac:dyDescent="0.2">
      <c r="E276" s="33"/>
      <c r="F276" s="33"/>
      <c r="G276" s="33"/>
      <c r="H276" s="33"/>
      <c r="I276" s="33"/>
    </row>
    <row r="277" spans="5:9" x14ac:dyDescent="0.2">
      <c r="E277" s="33"/>
      <c r="F277" s="33"/>
      <c r="G277" s="33"/>
      <c r="H277" s="33"/>
      <c r="I277" s="33"/>
    </row>
    <row r="278" spans="5:9" x14ac:dyDescent="0.2">
      <c r="E278" s="33"/>
      <c r="F278" s="33"/>
      <c r="G278" s="33"/>
      <c r="H278" s="33"/>
      <c r="I278" s="33"/>
    </row>
    <row r="279" spans="5:9" x14ac:dyDescent="0.2">
      <c r="E279" s="33"/>
      <c r="F279" s="33"/>
      <c r="G279" s="33"/>
      <c r="H279" s="33"/>
      <c r="I279" s="33"/>
    </row>
    <row r="280" spans="5:9" x14ac:dyDescent="0.2">
      <c r="E280" s="33"/>
      <c r="F280" s="33"/>
      <c r="G280" s="33"/>
      <c r="H280" s="33"/>
      <c r="I280" s="33"/>
    </row>
    <row r="281" spans="5:9" x14ac:dyDescent="0.2">
      <c r="E281" s="33"/>
      <c r="F281" s="33"/>
      <c r="G281" s="33"/>
      <c r="H281" s="33"/>
      <c r="I281" s="33"/>
    </row>
    <row r="282" spans="5:9" x14ac:dyDescent="0.2">
      <c r="E282" s="33"/>
      <c r="F282" s="33"/>
      <c r="G282" s="33"/>
      <c r="H282" s="33"/>
      <c r="I282" s="33"/>
    </row>
    <row r="283" spans="5:9" x14ac:dyDescent="0.2">
      <c r="E283" s="33"/>
      <c r="F283" s="33"/>
      <c r="G283" s="33"/>
      <c r="H283" s="33"/>
      <c r="I283" s="33"/>
    </row>
    <row r="284" spans="5:9" x14ac:dyDescent="0.2">
      <c r="E284" s="33"/>
      <c r="F284" s="33"/>
      <c r="G284" s="33"/>
      <c r="H284" s="33"/>
      <c r="I284" s="33"/>
    </row>
    <row r="285" spans="5:9" x14ac:dyDescent="0.2">
      <c r="E285" s="33"/>
      <c r="F285" s="33"/>
      <c r="G285" s="33"/>
      <c r="H285" s="33"/>
      <c r="I285" s="33"/>
    </row>
    <row r="286" spans="5:9" x14ac:dyDescent="0.2">
      <c r="E286" s="33"/>
      <c r="F286" s="33"/>
      <c r="G286" s="33"/>
      <c r="H286" s="33"/>
      <c r="I286" s="33"/>
    </row>
    <row r="287" spans="5:9" x14ac:dyDescent="0.2">
      <c r="E287" s="33"/>
      <c r="F287" s="33"/>
      <c r="G287" s="33"/>
      <c r="H287" s="33"/>
      <c r="I287" s="33"/>
    </row>
    <row r="288" spans="5:9" x14ac:dyDescent="0.2">
      <c r="E288" s="33"/>
      <c r="F288" s="33"/>
      <c r="G288" s="33"/>
      <c r="H288" s="33"/>
      <c r="I288" s="33"/>
    </row>
    <row r="289" spans="5:9" x14ac:dyDescent="0.2">
      <c r="E289" s="33"/>
      <c r="F289" s="33"/>
      <c r="G289" s="33"/>
      <c r="H289" s="33"/>
      <c r="I289" s="33"/>
    </row>
    <row r="290" spans="5:9" x14ac:dyDescent="0.2">
      <c r="E290" s="33"/>
      <c r="F290" s="33"/>
      <c r="G290" s="33"/>
      <c r="H290" s="33"/>
      <c r="I290" s="33"/>
    </row>
    <row r="291" spans="5:9" x14ac:dyDescent="0.2">
      <c r="E291" s="33"/>
      <c r="F291" s="33"/>
      <c r="G291" s="33"/>
      <c r="H291" s="33"/>
      <c r="I291" s="33"/>
    </row>
    <row r="292" spans="5:9" x14ac:dyDescent="0.2">
      <c r="E292" s="33"/>
      <c r="F292" s="33"/>
      <c r="G292" s="33"/>
      <c r="H292" s="33"/>
      <c r="I292" s="33"/>
    </row>
    <row r="293" spans="5:9" x14ac:dyDescent="0.2">
      <c r="E293" s="33"/>
      <c r="F293" s="33"/>
      <c r="G293" s="33"/>
      <c r="H293" s="33"/>
      <c r="I293" s="33"/>
    </row>
    <row r="294" spans="5:9" x14ac:dyDescent="0.2">
      <c r="E294" s="33"/>
      <c r="F294" s="33"/>
      <c r="G294" s="33"/>
      <c r="H294" s="33"/>
      <c r="I294" s="33"/>
    </row>
    <row r="295" spans="5:9" x14ac:dyDescent="0.2">
      <c r="E295" s="33"/>
      <c r="F295" s="33"/>
      <c r="G295" s="33"/>
      <c r="H295" s="33"/>
      <c r="I295" s="33"/>
    </row>
    <row r="296" spans="5:9" x14ac:dyDescent="0.2">
      <c r="E296" s="33"/>
      <c r="F296" s="33"/>
      <c r="G296" s="33"/>
      <c r="H296" s="33"/>
      <c r="I296" s="33"/>
    </row>
    <row r="297" spans="5:9" x14ac:dyDescent="0.2">
      <c r="E297" s="33"/>
      <c r="F297" s="33"/>
      <c r="G297" s="33"/>
      <c r="H297" s="33"/>
      <c r="I297" s="33"/>
    </row>
    <row r="298" spans="5:9" x14ac:dyDescent="0.2">
      <c r="E298" s="33"/>
      <c r="F298" s="33"/>
      <c r="G298" s="33"/>
      <c r="H298" s="33"/>
      <c r="I298" s="33"/>
    </row>
    <row r="299" spans="5:9" x14ac:dyDescent="0.2">
      <c r="E299" s="33"/>
      <c r="F299" s="33"/>
      <c r="G299" s="33"/>
      <c r="H299" s="33"/>
      <c r="I299" s="33"/>
    </row>
    <row r="300" spans="5:9" x14ac:dyDescent="0.2">
      <c r="E300" s="33"/>
      <c r="F300" s="33"/>
      <c r="G300" s="33"/>
      <c r="H300" s="33"/>
      <c r="I300" s="33"/>
    </row>
    <row r="301" spans="5:9" x14ac:dyDescent="0.2">
      <c r="E301" s="33"/>
      <c r="F301" s="33"/>
      <c r="G301" s="33"/>
      <c r="H301" s="33"/>
      <c r="I301" s="33"/>
    </row>
    <row r="302" spans="5:9" x14ac:dyDescent="0.2">
      <c r="E302" s="33"/>
      <c r="F302" s="33"/>
      <c r="G302" s="33"/>
      <c r="H302" s="33"/>
      <c r="I302" s="33"/>
    </row>
    <row r="303" spans="5:9" x14ac:dyDescent="0.2">
      <c r="E303" s="33"/>
      <c r="F303" s="33"/>
      <c r="G303" s="33"/>
      <c r="H303" s="33"/>
      <c r="I303" s="33"/>
    </row>
    <row r="304" spans="5:9" x14ac:dyDescent="0.2">
      <c r="E304" s="33"/>
      <c r="F304" s="33"/>
      <c r="G304" s="33"/>
      <c r="H304" s="33"/>
      <c r="I304" s="33"/>
    </row>
    <row r="305" spans="5:9" x14ac:dyDescent="0.2">
      <c r="E305" s="33"/>
      <c r="F305" s="33"/>
      <c r="G305" s="33"/>
      <c r="H305" s="33"/>
      <c r="I305" s="33"/>
    </row>
    <row r="306" spans="5:9" x14ac:dyDescent="0.2">
      <c r="E306" s="33"/>
      <c r="F306" s="33"/>
      <c r="G306" s="33"/>
      <c r="H306" s="33"/>
      <c r="I306" s="33"/>
    </row>
    <row r="307" spans="5:9" x14ac:dyDescent="0.2">
      <c r="E307" s="33"/>
      <c r="F307" s="33"/>
      <c r="G307" s="33"/>
      <c r="H307" s="33"/>
      <c r="I307" s="33"/>
    </row>
    <row r="308" spans="5:9" x14ac:dyDescent="0.2">
      <c r="E308" s="33"/>
      <c r="F308" s="33"/>
      <c r="G308" s="33"/>
      <c r="H308" s="33"/>
      <c r="I308" s="33"/>
    </row>
    <row r="309" spans="5:9" x14ac:dyDescent="0.2">
      <c r="E309" s="33"/>
      <c r="F309" s="33"/>
      <c r="G309" s="33"/>
      <c r="H309" s="33"/>
      <c r="I309" s="33"/>
    </row>
    <row r="310" spans="5:9" x14ac:dyDescent="0.2">
      <c r="E310" s="33"/>
      <c r="F310" s="33"/>
      <c r="G310" s="33"/>
      <c r="H310" s="33"/>
      <c r="I310" s="33"/>
    </row>
    <row r="311" spans="5:9" x14ac:dyDescent="0.2">
      <c r="E311" s="33"/>
      <c r="F311" s="33"/>
      <c r="G311" s="33"/>
      <c r="H311" s="33"/>
      <c r="I311" s="33"/>
    </row>
    <row r="312" spans="5:9" x14ac:dyDescent="0.2">
      <c r="E312" s="33"/>
      <c r="F312" s="33"/>
      <c r="G312" s="33"/>
      <c r="H312" s="33"/>
      <c r="I312" s="33"/>
    </row>
    <row r="313" spans="5:9" x14ac:dyDescent="0.2">
      <c r="E313" s="33"/>
      <c r="F313" s="33"/>
      <c r="G313" s="33"/>
      <c r="H313" s="33"/>
      <c r="I313" s="33"/>
    </row>
    <row r="314" spans="5:9" x14ac:dyDescent="0.2">
      <c r="E314" s="33"/>
      <c r="F314" s="33"/>
      <c r="G314" s="33"/>
      <c r="H314" s="33"/>
      <c r="I314" s="33"/>
    </row>
    <row r="315" spans="5:9" x14ac:dyDescent="0.2">
      <c r="E315" s="33"/>
      <c r="F315" s="33"/>
      <c r="G315" s="33"/>
      <c r="H315" s="33"/>
      <c r="I315" s="33"/>
    </row>
    <row r="316" spans="5:9" x14ac:dyDescent="0.2">
      <c r="E316" s="33"/>
      <c r="F316" s="33"/>
      <c r="G316" s="33"/>
      <c r="H316" s="33"/>
      <c r="I316" s="33"/>
    </row>
    <row r="317" spans="5:9" x14ac:dyDescent="0.2">
      <c r="E317" s="33"/>
      <c r="F317" s="33"/>
      <c r="G317" s="33"/>
      <c r="H317" s="33"/>
      <c r="I317" s="33"/>
    </row>
    <row r="318" spans="5:9" x14ac:dyDescent="0.2">
      <c r="E318" s="33"/>
      <c r="F318" s="33"/>
      <c r="G318" s="33"/>
      <c r="H318" s="33"/>
      <c r="I318" s="33"/>
    </row>
    <row r="319" spans="5:9" x14ac:dyDescent="0.2">
      <c r="E319" s="33"/>
      <c r="F319" s="33"/>
      <c r="G319" s="33"/>
      <c r="H319" s="33"/>
      <c r="I319" s="33"/>
    </row>
    <row r="320" spans="5:9" x14ac:dyDescent="0.2">
      <c r="E320" s="33"/>
      <c r="F320" s="33"/>
      <c r="G320" s="33"/>
      <c r="H320" s="33"/>
      <c r="I320" s="33"/>
    </row>
    <row r="321" spans="5:9" x14ac:dyDescent="0.2">
      <c r="E321" s="33"/>
      <c r="F321" s="33"/>
      <c r="G321" s="33"/>
      <c r="H321" s="33"/>
      <c r="I321" s="33"/>
    </row>
    <row r="322" spans="5:9" x14ac:dyDescent="0.2">
      <c r="E322" s="33"/>
      <c r="F322" s="33"/>
      <c r="G322" s="33"/>
      <c r="H322" s="33"/>
      <c r="I322" s="33"/>
    </row>
    <row r="323" spans="5:9" x14ac:dyDescent="0.2">
      <c r="E323" s="33"/>
      <c r="F323" s="33"/>
      <c r="G323" s="33"/>
      <c r="H323" s="33"/>
      <c r="I323" s="33"/>
    </row>
    <row r="324" spans="5:9" x14ac:dyDescent="0.2">
      <c r="E324" s="33"/>
      <c r="F324" s="33"/>
      <c r="G324" s="33"/>
      <c r="H324" s="33"/>
      <c r="I324" s="33"/>
    </row>
    <row r="325" spans="5:9" x14ac:dyDescent="0.2">
      <c r="E325" s="33"/>
      <c r="F325" s="33"/>
      <c r="G325" s="33"/>
      <c r="H325" s="33"/>
      <c r="I325" s="33"/>
    </row>
    <row r="326" spans="5:9" x14ac:dyDescent="0.2">
      <c r="E326" s="33"/>
      <c r="F326" s="33"/>
      <c r="G326" s="33"/>
      <c r="H326" s="33"/>
      <c r="I326" s="33"/>
    </row>
    <row r="327" spans="5:9" x14ac:dyDescent="0.2">
      <c r="E327" s="33"/>
      <c r="F327" s="33"/>
      <c r="G327" s="33"/>
      <c r="H327" s="33"/>
      <c r="I327" s="33"/>
    </row>
    <row r="328" spans="5:9" x14ac:dyDescent="0.2">
      <c r="E328" s="33"/>
      <c r="F328" s="33"/>
      <c r="G328" s="33"/>
      <c r="H328" s="33"/>
      <c r="I328" s="33"/>
    </row>
    <row r="329" spans="5:9" x14ac:dyDescent="0.2">
      <c r="E329" s="33"/>
      <c r="F329" s="33"/>
      <c r="G329" s="33"/>
      <c r="H329" s="33"/>
      <c r="I329" s="33"/>
    </row>
    <row r="330" spans="5:9" x14ac:dyDescent="0.2">
      <c r="E330" s="33"/>
      <c r="F330" s="33"/>
      <c r="G330" s="33"/>
      <c r="H330" s="33"/>
      <c r="I330" s="33"/>
    </row>
    <row r="331" spans="5:9" x14ac:dyDescent="0.2">
      <c r="E331" s="33"/>
      <c r="F331" s="33"/>
      <c r="G331" s="33"/>
      <c r="H331" s="33"/>
      <c r="I331" s="33"/>
    </row>
    <row r="332" spans="5:9" x14ac:dyDescent="0.2">
      <c r="E332" s="33"/>
      <c r="F332" s="33"/>
      <c r="G332" s="33"/>
      <c r="H332" s="33"/>
      <c r="I332" s="33"/>
    </row>
    <row r="333" spans="5:9" x14ac:dyDescent="0.2">
      <c r="E333" s="33"/>
      <c r="F333" s="33"/>
      <c r="G333" s="33"/>
      <c r="H333" s="33"/>
      <c r="I333" s="33"/>
    </row>
    <row r="334" spans="5:9" x14ac:dyDescent="0.2">
      <c r="E334" s="33"/>
      <c r="F334" s="33"/>
      <c r="G334" s="33"/>
      <c r="H334" s="33"/>
      <c r="I334" s="33"/>
    </row>
    <row r="335" spans="5:9" x14ac:dyDescent="0.2">
      <c r="E335" s="33"/>
      <c r="F335" s="33"/>
      <c r="G335" s="33"/>
      <c r="H335" s="33"/>
      <c r="I335" s="33"/>
    </row>
    <row r="336" spans="5:9" x14ac:dyDescent="0.2">
      <c r="E336" s="33"/>
      <c r="F336" s="33"/>
      <c r="G336" s="33"/>
      <c r="H336" s="33"/>
      <c r="I336" s="33"/>
    </row>
    <row r="337" spans="5:9" x14ac:dyDescent="0.2">
      <c r="E337" s="33"/>
      <c r="F337" s="33"/>
      <c r="G337" s="33"/>
      <c r="H337" s="33"/>
      <c r="I337" s="33"/>
    </row>
    <row r="338" spans="5:9" x14ac:dyDescent="0.2">
      <c r="E338" s="33"/>
      <c r="F338" s="33"/>
      <c r="G338" s="33"/>
      <c r="H338" s="33"/>
      <c r="I338" s="33"/>
    </row>
    <row r="339" spans="5:9" x14ac:dyDescent="0.2">
      <c r="E339" s="33"/>
      <c r="F339" s="33"/>
      <c r="G339" s="33"/>
      <c r="H339" s="33"/>
      <c r="I339" s="33"/>
    </row>
    <row r="340" spans="5:9" x14ac:dyDescent="0.2">
      <c r="E340" s="33"/>
      <c r="F340" s="33"/>
      <c r="G340" s="33"/>
      <c r="H340" s="33"/>
      <c r="I340" s="33"/>
    </row>
    <row r="341" spans="5:9" x14ac:dyDescent="0.2">
      <c r="E341" s="33"/>
      <c r="F341" s="33"/>
      <c r="G341" s="33"/>
      <c r="H341" s="33"/>
      <c r="I341" s="33"/>
    </row>
    <row r="342" spans="5:9" x14ac:dyDescent="0.2">
      <c r="E342" s="33"/>
      <c r="F342" s="33"/>
      <c r="G342" s="33"/>
      <c r="H342" s="33"/>
      <c r="I342" s="33"/>
    </row>
    <row r="343" spans="5:9" x14ac:dyDescent="0.2">
      <c r="E343" s="33"/>
      <c r="F343" s="33"/>
      <c r="G343" s="33"/>
      <c r="H343" s="33"/>
      <c r="I343" s="33"/>
    </row>
    <row r="344" spans="5:9" x14ac:dyDescent="0.2">
      <c r="E344" s="33"/>
      <c r="F344" s="33"/>
      <c r="G344" s="33"/>
      <c r="H344" s="33"/>
      <c r="I344" s="33"/>
    </row>
    <row r="345" spans="5:9" x14ac:dyDescent="0.2">
      <c r="E345" s="33"/>
      <c r="F345" s="33"/>
      <c r="G345" s="33"/>
      <c r="H345" s="33"/>
      <c r="I345" s="33"/>
    </row>
    <row r="346" spans="5:9" x14ac:dyDescent="0.2">
      <c r="E346" s="33"/>
      <c r="F346" s="33"/>
      <c r="G346" s="33"/>
      <c r="H346" s="33"/>
      <c r="I346" s="33"/>
    </row>
    <row r="347" spans="5:9" x14ac:dyDescent="0.2">
      <c r="E347" s="33"/>
      <c r="F347" s="33"/>
      <c r="G347" s="33"/>
      <c r="H347" s="33"/>
      <c r="I347" s="33"/>
    </row>
    <row r="348" spans="5:9" x14ac:dyDescent="0.2">
      <c r="E348" s="33"/>
      <c r="F348" s="33"/>
      <c r="G348" s="33"/>
      <c r="H348" s="33"/>
      <c r="I348" s="33"/>
    </row>
    <row r="349" spans="5:9" x14ac:dyDescent="0.2">
      <c r="E349" s="33"/>
      <c r="F349" s="33"/>
      <c r="G349" s="33"/>
      <c r="H349" s="33"/>
      <c r="I349" s="33"/>
    </row>
    <row r="350" spans="5:9" x14ac:dyDescent="0.2">
      <c r="E350" s="33"/>
      <c r="F350" s="33"/>
      <c r="G350" s="33"/>
      <c r="H350" s="33"/>
      <c r="I350" s="33"/>
    </row>
    <row r="351" spans="5:9" x14ac:dyDescent="0.2">
      <c r="E351" s="33"/>
      <c r="F351" s="33"/>
      <c r="G351" s="33"/>
      <c r="H351" s="33"/>
      <c r="I351" s="33"/>
    </row>
    <row r="352" spans="5:9" x14ac:dyDescent="0.2">
      <c r="E352" s="33"/>
      <c r="F352" s="33"/>
      <c r="G352" s="33"/>
      <c r="H352" s="33"/>
      <c r="I352" s="33"/>
    </row>
    <row r="353" spans="5:9" x14ac:dyDescent="0.2">
      <c r="E353" s="33"/>
      <c r="F353" s="33"/>
      <c r="G353" s="33"/>
      <c r="H353" s="33"/>
      <c r="I353" s="33"/>
    </row>
    <row r="354" spans="5:9" x14ac:dyDescent="0.2">
      <c r="E354" s="33"/>
      <c r="F354" s="33"/>
      <c r="G354" s="33"/>
      <c r="H354" s="33"/>
      <c r="I354" s="33"/>
    </row>
    <row r="355" spans="5:9" x14ac:dyDescent="0.2">
      <c r="E355" s="33"/>
      <c r="F355" s="33"/>
      <c r="G355" s="33"/>
      <c r="H355" s="33"/>
      <c r="I355" s="33"/>
    </row>
    <row r="356" spans="5:9" x14ac:dyDescent="0.2">
      <c r="E356" s="33"/>
      <c r="F356" s="33"/>
      <c r="G356" s="33"/>
      <c r="H356" s="33"/>
      <c r="I356" s="33"/>
    </row>
    <row r="357" spans="5:9" x14ac:dyDescent="0.2">
      <c r="E357" s="33"/>
      <c r="F357" s="33"/>
      <c r="G357" s="33"/>
      <c r="H357" s="33"/>
      <c r="I357" s="33"/>
    </row>
    <row r="358" spans="5:9" x14ac:dyDescent="0.2">
      <c r="E358" s="33"/>
      <c r="F358" s="33"/>
      <c r="G358" s="33"/>
      <c r="H358" s="33"/>
      <c r="I358" s="33"/>
    </row>
    <row r="359" spans="5:9" x14ac:dyDescent="0.2">
      <c r="E359" s="33"/>
      <c r="F359" s="33"/>
      <c r="G359" s="33"/>
      <c r="H359" s="33"/>
      <c r="I359" s="33"/>
    </row>
    <row r="360" spans="5:9" x14ac:dyDescent="0.2">
      <c r="E360" s="33"/>
      <c r="F360" s="33"/>
      <c r="G360" s="33"/>
      <c r="H360" s="33"/>
      <c r="I360" s="33"/>
    </row>
    <row r="361" spans="5:9" x14ac:dyDescent="0.2">
      <c r="E361" s="33"/>
      <c r="F361" s="33"/>
      <c r="G361" s="33"/>
      <c r="H361" s="33"/>
      <c r="I361" s="33"/>
    </row>
    <row r="362" spans="5:9" x14ac:dyDescent="0.2">
      <c r="E362" s="33"/>
      <c r="F362" s="33"/>
      <c r="G362" s="33"/>
      <c r="H362" s="33"/>
      <c r="I362" s="33"/>
    </row>
    <row r="363" spans="5:9" x14ac:dyDescent="0.2">
      <c r="E363" s="33"/>
      <c r="F363" s="33"/>
      <c r="G363" s="33"/>
      <c r="H363" s="33"/>
      <c r="I363" s="33"/>
    </row>
    <row r="364" spans="5:9" x14ac:dyDescent="0.2">
      <c r="E364" s="33"/>
      <c r="F364" s="33"/>
      <c r="G364" s="33"/>
      <c r="H364" s="33"/>
      <c r="I364" s="33"/>
    </row>
    <row r="365" spans="5:9" x14ac:dyDescent="0.2">
      <c r="E365" s="33"/>
      <c r="F365" s="33"/>
      <c r="G365" s="33"/>
      <c r="H365" s="33"/>
      <c r="I365" s="33"/>
    </row>
    <row r="366" spans="5:9" x14ac:dyDescent="0.2">
      <c r="E366" s="33"/>
      <c r="F366" s="33"/>
      <c r="G366" s="33"/>
      <c r="H366" s="33"/>
      <c r="I366" s="33"/>
    </row>
    <row r="367" spans="5:9" x14ac:dyDescent="0.2">
      <c r="E367" s="33"/>
      <c r="F367" s="33"/>
      <c r="G367" s="33"/>
      <c r="H367" s="33"/>
      <c r="I367" s="33"/>
    </row>
    <row r="368" spans="5:9" x14ac:dyDescent="0.2">
      <c r="E368" s="33"/>
      <c r="F368" s="33"/>
      <c r="G368" s="33"/>
      <c r="H368" s="33"/>
      <c r="I368" s="33"/>
    </row>
    <row r="369" spans="5:9" x14ac:dyDescent="0.2">
      <c r="E369" s="33"/>
      <c r="F369" s="33"/>
      <c r="G369" s="33"/>
      <c r="H369" s="33"/>
      <c r="I369" s="33"/>
    </row>
    <row r="370" spans="5:9" x14ac:dyDescent="0.2">
      <c r="E370" s="33"/>
      <c r="F370" s="33"/>
      <c r="G370" s="33"/>
      <c r="H370" s="33"/>
      <c r="I370" s="33"/>
    </row>
    <row r="371" spans="5:9" x14ac:dyDescent="0.2">
      <c r="E371" s="33"/>
      <c r="F371" s="33"/>
      <c r="G371" s="33"/>
      <c r="H371" s="33"/>
      <c r="I371" s="33"/>
    </row>
    <row r="372" spans="5:9" x14ac:dyDescent="0.2">
      <c r="E372" s="33"/>
      <c r="F372" s="33"/>
      <c r="G372" s="33"/>
      <c r="H372" s="33"/>
      <c r="I372" s="33"/>
    </row>
    <row r="373" spans="5:9" x14ac:dyDescent="0.2">
      <c r="E373" s="33"/>
      <c r="F373" s="33"/>
      <c r="G373" s="33"/>
      <c r="H373" s="33"/>
      <c r="I373" s="33"/>
    </row>
    <row r="374" spans="5:9" x14ac:dyDescent="0.2">
      <c r="E374" s="33"/>
      <c r="F374" s="33"/>
      <c r="G374" s="33"/>
      <c r="H374" s="33"/>
      <c r="I374" s="33"/>
    </row>
    <row r="375" spans="5:9" x14ac:dyDescent="0.2">
      <c r="E375" s="33"/>
      <c r="F375" s="33"/>
      <c r="G375" s="33"/>
      <c r="H375" s="33"/>
      <c r="I375" s="33"/>
    </row>
    <row r="376" spans="5:9" x14ac:dyDescent="0.2">
      <c r="E376" s="33"/>
      <c r="F376" s="33"/>
      <c r="G376" s="33"/>
      <c r="H376" s="33"/>
      <c r="I376" s="33"/>
    </row>
    <row r="377" spans="5:9" x14ac:dyDescent="0.2">
      <c r="E377" s="33"/>
      <c r="F377" s="33"/>
      <c r="G377" s="33"/>
      <c r="H377" s="33"/>
      <c r="I377" s="33"/>
    </row>
    <row r="378" spans="5:9" x14ac:dyDescent="0.2">
      <c r="E378" s="33"/>
      <c r="F378" s="33"/>
      <c r="G378" s="33"/>
      <c r="H378" s="33"/>
      <c r="I378" s="33"/>
    </row>
    <row r="379" spans="5:9" x14ac:dyDescent="0.2">
      <c r="E379" s="33"/>
      <c r="F379" s="33"/>
      <c r="G379" s="33"/>
      <c r="H379" s="33"/>
      <c r="I379" s="33"/>
    </row>
    <row r="380" spans="5:9" x14ac:dyDescent="0.2">
      <c r="E380" s="33"/>
      <c r="F380" s="33"/>
      <c r="G380" s="33"/>
      <c r="H380" s="33"/>
      <c r="I380" s="33"/>
    </row>
    <row r="381" spans="5:9" x14ac:dyDescent="0.2">
      <c r="E381" s="33"/>
      <c r="F381" s="33"/>
      <c r="G381" s="33"/>
      <c r="H381" s="33"/>
      <c r="I381" s="33"/>
    </row>
    <row r="382" spans="5:9" x14ac:dyDescent="0.2">
      <c r="E382" s="33"/>
      <c r="F382" s="33"/>
      <c r="G382" s="33"/>
      <c r="H382" s="33"/>
      <c r="I382" s="33"/>
    </row>
    <row r="383" spans="5:9" x14ac:dyDescent="0.2">
      <c r="E383" s="33"/>
      <c r="F383" s="33"/>
      <c r="G383" s="33"/>
      <c r="H383" s="33"/>
      <c r="I383" s="33"/>
    </row>
    <row r="384" spans="5:9" x14ac:dyDescent="0.2">
      <c r="E384" s="33"/>
      <c r="F384" s="33"/>
      <c r="G384" s="33"/>
      <c r="H384" s="33"/>
      <c r="I384" s="33"/>
    </row>
    <row r="385" spans="5:9" x14ac:dyDescent="0.2">
      <c r="E385" s="33"/>
      <c r="F385" s="33"/>
      <c r="G385" s="33"/>
      <c r="H385" s="33"/>
      <c r="I385" s="33"/>
    </row>
    <row r="386" spans="5:9" x14ac:dyDescent="0.2">
      <c r="E386" s="33"/>
      <c r="F386" s="33"/>
      <c r="G386" s="33"/>
      <c r="H386" s="33"/>
      <c r="I386" s="33"/>
    </row>
    <row r="387" spans="5:9" x14ac:dyDescent="0.2">
      <c r="E387" s="33"/>
      <c r="F387" s="33"/>
      <c r="G387" s="33"/>
      <c r="H387" s="33"/>
      <c r="I387" s="33"/>
    </row>
    <row r="388" spans="5:9" x14ac:dyDescent="0.2">
      <c r="E388" s="33"/>
      <c r="F388" s="33"/>
      <c r="G388" s="33"/>
      <c r="H388" s="33"/>
      <c r="I388" s="33"/>
    </row>
    <row r="389" spans="5:9" x14ac:dyDescent="0.2">
      <c r="E389" s="33"/>
      <c r="F389" s="33"/>
      <c r="G389" s="33"/>
      <c r="H389" s="33"/>
      <c r="I389" s="33"/>
    </row>
    <row r="390" spans="5:9" x14ac:dyDescent="0.2">
      <c r="E390" s="33"/>
      <c r="F390" s="33"/>
      <c r="G390" s="33"/>
      <c r="H390" s="33"/>
      <c r="I390" s="33"/>
    </row>
    <row r="391" spans="5:9" x14ac:dyDescent="0.2">
      <c r="E391" s="33"/>
      <c r="F391" s="33"/>
      <c r="G391" s="33"/>
      <c r="H391" s="33"/>
      <c r="I391" s="33"/>
    </row>
    <row r="392" spans="5:9" x14ac:dyDescent="0.2">
      <c r="E392" s="33"/>
      <c r="F392" s="33"/>
      <c r="G392" s="33"/>
      <c r="H392" s="33"/>
      <c r="I392" s="33"/>
    </row>
    <row r="393" spans="5:9" x14ac:dyDescent="0.2">
      <c r="E393" s="33"/>
      <c r="F393" s="33"/>
      <c r="G393" s="33"/>
      <c r="H393" s="33"/>
      <c r="I393" s="33"/>
    </row>
    <row r="394" spans="5:9" x14ac:dyDescent="0.2">
      <c r="E394" s="33"/>
      <c r="F394" s="33"/>
      <c r="G394" s="33"/>
      <c r="H394" s="33"/>
      <c r="I394" s="33"/>
    </row>
    <row r="395" spans="5:9" x14ac:dyDescent="0.2">
      <c r="E395" s="33"/>
      <c r="F395" s="33"/>
      <c r="G395" s="33"/>
      <c r="H395" s="33"/>
      <c r="I395" s="33"/>
    </row>
    <row r="396" spans="5:9" x14ac:dyDescent="0.2">
      <c r="E396" s="33"/>
      <c r="F396" s="33"/>
      <c r="G396" s="33"/>
      <c r="H396" s="33"/>
      <c r="I396" s="33"/>
    </row>
    <row r="397" spans="5:9" x14ac:dyDescent="0.2">
      <c r="E397" s="33"/>
      <c r="F397" s="33"/>
      <c r="G397" s="33"/>
      <c r="H397" s="33"/>
      <c r="I397" s="33"/>
    </row>
    <row r="398" spans="5:9" x14ac:dyDescent="0.2">
      <c r="E398" s="33"/>
      <c r="F398" s="33"/>
      <c r="G398" s="33"/>
      <c r="H398" s="33"/>
      <c r="I398" s="33"/>
    </row>
    <row r="399" spans="5:9" x14ac:dyDescent="0.2">
      <c r="E399" s="33"/>
      <c r="F399" s="33"/>
      <c r="G399" s="33"/>
      <c r="H399" s="33"/>
      <c r="I399" s="33"/>
    </row>
    <row r="400" spans="5:9" x14ac:dyDescent="0.2">
      <c r="E400" s="33"/>
      <c r="F400" s="33"/>
      <c r="G400" s="33"/>
      <c r="H400" s="33"/>
      <c r="I400" s="33"/>
    </row>
    <row r="401" spans="5:9" x14ac:dyDescent="0.2">
      <c r="E401" s="33"/>
      <c r="F401" s="33"/>
      <c r="G401" s="33"/>
      <c r="H401" s="33"/>
      <c r="I401" s="33"/>
    </row>
    <row r="402" spans="5:9" x14ac:dyDescent="0.2">
      <c r="E402" s="33"/>
      <c r="F402" s="33"/>
      <c r="G402" s="33"/>
      <c r="H402" s="33"/>
      <c r="I402" s="33"/>
    </row>
    <row r="403" spans="5:9" x14ac:dyDescent="0.2">
      <c r="E403" s="33"/>
      <c r="F403" s="33"/>
      <c r="G403" s="33"/>
      <c r="H403" s="33"/>
      <c r="I403" s="33"/>
    </row>
    <row r="404" spans="5:9" x14ac:dyDescent="0.2">
      <c r="E404" s="33"/>
      <c r="F404" s="33"/>
      <c r="G404" s="33"/>
      <c r="H404" s="33"/>
      <c r="I404" s="33"/>
    </row>
    <row r="405" spans="5:9" x14ac:dyDescent="0.2">
      <c r="E405" s="33"/>
      <c r="F405" s="33"/>
      <c r="G405" s="33"/>
      <c r="H405" s="33"/>
      <c r="I405" s="33"/>
    </row>
    <row r="406" spans="5:9" x14ac:dyDescent="0.2">
      <c r="E406" s="33"/>
      <c r="F406" s="33"/>
      <c r="G406" s="33"/>
      <c r="H406" s="33"/>
      <c r="I406" s="33"/>
    </row>
    <row r="407" spans="5:9" x14ac:dyDescent="0.2">
      <c r="E407" s="33"/>
      <c r="F407" s="33"/>
      <c r="G407" s="33"/>
      <c r="H407" s="33"/>
      <c r="I407" s="33"/>
    </row>
    <row r="408" spans="5:9" x14ac:dyDescent="0.2">
      <c r="E408" s="33"/>
      <c r="F408" s="33"/>
      <c r="G408" s="33"/>
      <c r="H408" s="33"/>
      <c r="I408" s="33"/>
    </row>
    <row r="409" spans="5:9" x14ac:dyDescent="0.2">
      <c r="E409" s="33"/>
      <c r="F409" s="33"/>
      <c r="G409" s="33"/>
      <c r="H409" s="33"/>
      <c r="I409" s="33"/>
    </row>
    <row r="410" spans="5:9" x14ac:dyDescent="0.2">
      <c r="E410" s="33"/>
      <c r="F410" s="33"/>
      <c r="G410" s="33"/>
      <c r="H410" s="33"/>
      <c r="I410" s="33"/>
    </row>
    <row r="411" spans="5:9" x14ac:dyDescent="0.2">
      <c r="E411" s="33"/>
      <c r="F411" s="33"/>
      <c r="G411" s="33"/>
      <c r="H411" s="33"/>
      <c r="I411" s="33"/>
    </row>
    <row r="412" spans="5:9" x14ac:dyDescent="0.2">
      <c r="E412" s="33"/>
      <c r="F412" s="33"/>
      <c r="G412" s="33"/>
      <c r="H412" s="33"/>
      <c r="I412" s="33"/>
    </row>
    <row r="413" spans="5:9" x14ac:dyDescent="0.2">
      <c r="E413" s="33"/>
      <c r="F413" s="33"/>
      <c r="G413" s="33"/>
      <c r="H413" s="33"/>
      <c r="I413" s="33"/>
    </row>
    <row r="414" spans="5:9" x14ac:dyDescent="0.2">
      <c r="E414" s="33"/>
      <c r="F414" s="33"/>
      <c r="G414" s="33"/>
      <c r="H414" s="33"/>
      <c r="I414" s="33"/>
    </row>
    <row r="415" spans="5:9" x14ac:dyDescent="0.2">
      <c r="E415" s="33"/>
      <c r="F415" s="33"/>
      <c r="G415" s="33"/>
      <c r="H415" s="33"/>
      <c r="I415" s="33"/>
    </row>
    <row r="416" spans="5:9" x14ac:dyDescent="0.2">
      <c r="E416" s="33"/>
      <c r="F416" s="33"/>
      <c r="G416" s="33"/>
      <c r="H416" s="33"/>
      <c r="I416" s="33"/>
    </row>
    <row r="417" spans="5:9" x14ac:dyDescent="0.2">
      <c r="E417" s="33"/>
      <c r="F417" s="33"/>
      <c r="G417" s="33"/>
      <c r="H417" s="33"/>
      <c r="I417" s="33"/>
    </row>
    <row r="418" spans="5:9" x14ac:dyDescent="0.2">
      <c r="E418" s="33"/>
      <c r="F418" s="33"/>
      <c r="G418" s="33"/>
      <c r="H418" s="33"/>
      <c r="I418" s="33"/>
    </row>
    <row r="419" spans="5:9" x14ac:dyDescent="0.2">
      <c r="E419" s="33"/>
      <c r="F419" s="33"/>
      <c r="G419" s="33"/>
      <c r="H419" s="33"/>
      <c r="I419" s="33"/>
    </row>
    <row r="420" spans="5:9" x14ac:dyDescent="0.2">
      <c r="E420" s="33"/>
      <c r="F420" s="33"/>
      <c r="G420" s="33"/>
      <c r="H420" s="33"/>
      <c r="I420" s="33"/>
    </row>
    <row r="421" spans="5:9" x14ac:dyDescent="0.2">
      <c r="E421" s="33"/>
      <c r="F421" s="33"/>
      <c r="G421" s="33"/>
      <c r="H421" s="33"/>
      <c r="I421" s="33"/>
    </row>
    <row r="422" spans="5:9" x14ac:dyDescent="0.2">
      <c r="E422" s="33"/>
      <c r="F422" s="33"/>
      <c r="G422" s="33"/>
      <c r="H422" s="33"/>
      <c r="I422" s="33"/>
    </row>
  </sheetData>
  <mergeCells count="113">
    <mergeCell ref="CN5:CV5"/>
    <mergeCell ref="M5:U5"/>
    <mergeCell ref="J7:L7"/>
    <mergeCell ref="O7:O8"/>
    <mergeCell ref="M6:U6"/>
    <mergeCell ref="CJ7:CJ8"/>
    <mergeCell ref="CK7:CM7"/>
    <mergeCell ref="P7:P8"/>
    <mergeCell ref="Y7:Y8"/>
    <mergeCell ref="AH7:AH8"/>
    <mergeCell ref="AX7:AX8"/>
    <mergeCell ref="CQ7:CQ8"/>
    <mergeCell ref="CH7:CH8"/>
    <mergeCell ref="BY7:BY8"/>
    <mergeCell ref="BP7:BP8"/>
    <mergeCell ref="BG7:BG8"/>
    <mergeCell ref="CF7:CF8"/>
    <mergeCell ref="CG7:CG8"/>
    <mergeCell ref="BD5:BL5"/>
    <mergeCell ref="BD6:BL6"/>
    <mergeCell ref="CE6:CM6"/>
    <mergeCell ref="CE5:CM5"/>
    <mergeCell ref="BM5:BU5"/>
    <mergeCell ref="BV5:CD5"/>
    <mergeCell ref="BV7:BV8"/>
    <mergeCell ref="BW7:BW8"/>
    <mergeCell ref="BM7:BM8"/>
    <mergeCell ref="BM6:BU6"/>
    <mergeCell ref="BV6:CD6"/>
    <mergeCell ref="BR7:BR8"/>
    <mergeCell ref="AR7:AT7"/>
    <mergeCell ref="BJ7:BL7"/>
    <mergeCell ref="AY7:AY8"/>
    <mergeCell ref="BH7:BH8"/>
    <mergeCell ref="BQ7:BQ8"/>
    <mergeCell ref="BS7:BU7"/>
    <mergeCell ref="CA7:CA8"/>
    <mergeCell ref="CB7:CD7"/>
    <mergeCell ref="BE7:BE8"/>
    <mergeCell ref="AN6:AT6"/>
    <mergeCell ref="BZ7:BZ8"/>
    <mergeCell ref="BX7:BX8"/>
    <mergeCell ref="AN7:AN8"/>
    <mergeCell ref="BN7:BN8"/>
    <mergeCell ref="BI7:BI8"/>
    <mergeCell ref="Q7:Q8"/>
    <mergeCell ref="Z7:Z8"/>
    <mergeCell ref="AI7:AI8"/>
    <mergeCell ref="B57:C57"/>
    <mergeCell ref="A9:C9"/>
    <mergeCell ref="B22:C22"/>
    <mergeCell ref="F7:F8"/>
    <mergeCell ref="M7:M8"/>
    <mergeCell ref="BO7:BO8"/>
    <mergeCell ref="B63:C63"/>
    <mergeCell ref="A64:C64"/>
    <mergeCell ref="A41:C41"/>
    <mergeCell ref="A42:C42"/>
    <mergeCell ref="B43:C43"/>
    <mergeCell ref="B44:C44"/>
    <mergeCell ref="B45:C45"/>
    <mergeCell ref="B47:C47"/>
    <mergeCell ref="B55:C55"/>
    <mergeCell ref="B46:C46"/>
    <mergeCell ref="B56:C56"/>
    <mergeCell ref="CN6:CV6"/>
    <mergeCell ref="CN7:CN8"/>
    <mergeCell ref="CO7:CO8"/>
    <mergeCell ref="CP7:CP8"/>
    <mergeCell ref="CS7:CS8"/>
    <mergeCell ref="CT7:CV7"/>
    <mergeCell ref="CI7:CI8"/>
    <mergeCell ref="CR7:CR8"/>
    <mergeCell ref="G7:G8"/>
    <mergeCell ref="CE7:CE8"/>
    <mergeCell ref="BF7:BF8"/>
    <mergeCell ref="AE7:AE8"/>
    <mergeCell ref="AF7:AF8"/>
    <mergeCell ref="AG7:AG8"/>
    <mergeCell ref="AO7:AO8"/>
    <mergeCell ref="AP7:AP8"/>
    <mergeCell ref="AK7:AM7"/>
    <mergeCell ref="AW7:AW8"/>
    <mergeCell ref="AZ7:AZ8"/>
    <mergeCell ref="AA7:AA8"/>
    <mergeCell ref="H7:H8"/>
    <mergeCell ref="V7:V8"/>
    <mergeCell ref="W7:W8"/>
    <mergeCell ref="X7:X8"/>
    <mergeCell ref="A3:L3"/>
    <mergeCell ref="V5:AD5"/>
    <mergeCell ref="BD7:BD8"/>
    <mergeCell ref="AE5:AM5"/>
    <mergeCell ref="AN5:AT5"/>
    <mergeCell ref="AU5:BC5"/>
    <mergeCell ref="E7:E8"/>
    <mergeCell ref="S7:U7"/>
    <mergeCell ref="AU7:AU8"/>
    <mergeCell ref="AV7:AV8"/>
    <mergeCell ref="R7:R8"/>
    <mergeCell ref="A6:C6"/>
    <mergeCell ref="D7:D8"/>
    <mergeCell ref="A7:C8"/>
    <mergeCell ref="N7:N8"/>
    <mergeCell ref="AU6:BC6"/>
    <mergeCell ref="D6:L6"/>
    <mergeCell ref="AQ7:AQ8"/>
    <mergeCell ref="BA7:BC7"/>
    <mergeCell ref="AE6:AM6"/>
    <mergeCell ref="V6:AD6"/>
    <mergeCell ref="AB7:AD7"/>
    <mergeCell ref="AJ7:AJ8"/>
    <mergeCell ref="I7:I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1" firstPageNumber="40" fitToHeight="0" orientation="portrait" useFirstPageNumber="1" r:id="rId1"/>
  <headerFooter alignWithMargins="0">
    <oddHeader xml:space="preserve">&amp;C&amp;"Arial,Félkövér"&amp;16Budapest Főváros XIV. Kerület Zugló Önkormányzata 
2024. évi bevételei és kiadásai intézményenként&amp;R&amp;"Times New Roman,Normál"
</oddHeader>
    <oddFooter>&amp;C&amp;P</oddFooter>
  </headerFooter>
  <colBreaks count="9" manualBreakCount="9">
    <brk id="12" max="76" man="1"/>
    <brk id="21" max="75" man="1"/>
    <brk id="30" max="75" man="1"/>
    <brk id="46" max="75" man="1"/>
    <brk id="55" max="75" man="1"/>
    <brk id="64" max="75" man="1"/>
    <brk id="73" max="75" man="1"/>
    <brk id="82" max="75" man="1"/>
    <brk id="91" max="75" man="1"/>
  </colBreaks>
  <ignoredErrors>
    <ignoredError sqref="I10:I11 I12:I14 I24:I31 I33:I38 I48:I57 I44:I46 I65:I70 N15 I23 I16:I17 I59:I63 I19:I21 AJ10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7" sqref="F17:G24"/>
    </sheetView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4</vt:i4>
      </vt:variant>
    </vt:vector>
  </HeadingPairs>
  <TitlesOfParts>
    <vt:vector size="7" baseType="lpstr">
      <vt:lpstr>KIADÁSOK_BEVÉTELEK kerület össz</vt:lpstr>
      <vt:lpstr>KIADÁSOK_BEVÉTELEK intézményenk</vt:lpstr>
      <vt:lpstr>Munka1</vt:lpstr>
      <vt:lpstr>'KIADÁSOK_BEVÉTELEK intézményenk'!Nyomtatási_cím</vt:lpstr>
      <vt:lpstr>'KIADÁSOK_BEVÉTELEK kerület össz'!Nyomtatási_cím</vt:lpstr>
      <vt:lpstr>'KIADÁSOK_BEVÉTELEK intézményenk'!Nyomtatási_terület</vt:lpstr>
      <vt:lpstr>'KIADÁSOK_BEVÉTELEK kerület össz'!Nyomtatási_terület</vt:lpstr>
    </vt:vector>
  </TitlesOfParts>
  <Company>bpxiiiker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liczekpeter</dc:creator>
  <cp:lastModifiedBy>Lévai Tamás</cp:lastModifiedBy>
  <cp:lastPrinted>2025-02-14T08:37:45Z</cp:lastPrinted>
  <dcterms:created xsi:type="dcterms:W3CDTF">2009-12-14T10:24:33Z</dcterms:created>
  <dcterms:modified xsi:type="dcterms:W3CDTF">2025-02-17T15:22:07Z</dcterms:modified>
</cp:coreProperties>
</file>