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ess\Desktop\"/>
    </mc:Choice>
  </mc:AlternateContent>
  <bookViews>
    <workbookView xWindow="0" yWindow="0" windowWidth="23040" windowHeight="7788" firstSheet="2" activeTab="6"/>
  </bookViews>
  <sheets>
    <sheet name="2021_terv" sheetId="10" r:id="rId1"/>
    <sheet name="2021terv fe6ig ingy park miatt " sheetId="11" r:id="rId2"/>
    <sheet name="2021terv_átdolgozott" sheetId="12" r:id="rId3"/>
    <sheet name="2021terv_átdolgozott_2021_02_10" sheetId="13" r:id="rId4"/>
    <sheet name="2021terv_elfogadott kiközölt " sheetId="14" r:id="rId5"/>
    <sheet name="2021terv__zárolással csökk " sheetId="15" r:id="rId6"/>
    <sheet name="2021terv__zárolással NEM CSÖKK" sheetId="16" r:id="rId7"/>
  </sheets>
  <definedNames>
    <definedName name="_xlnm.Print_Area" localSheetId="0">'2021_terv'!$A$1:$S$114</definedName>
    <definedName name="_xlnm.Print_Area" localSheetId="1">'2021terv fe6ig ingy park miatt '!$A$1:$S$114</definedName>
    <definedName name="_xlnm.Print_Area" localSheetId="5">'2021terv__zárolással csökk '!$A$1:$S$117</definedName>
    <definedName name="_xlnm.Print_Area" localSheetId="6">'2021terv__zárolással NEM CSÖKK'!$A$1:$S$118</definedName>
    <definedName name="_xlnm.Print_Area" localSheetId="2">'2021terv_átdolgozott'!$A$1:$S$114</definedName>
    <definedName name="_xlnm.Print_Area" localSheetId="3">'2021terv_átdolgozott_2021_02_10'!$A$1:$S$115</definedName>
    <definedName name="_xlnm.Print_Area" localSheetId="4">'2021terv_elfogadott kiközölt '!$A$1:$S$115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5" i="16" l="1"/>
  <c r="E64" i="16"/>
  <c r="D64" i="16"/>
  <c r="AA106" i="16"/>
  <c r="Z106" i="16"/>
  <c r="Y106" i="16"/>
  <c r="X106" i="16"/>
  <c r="W106" i="16"/>
  <c r="V106" i="16"/>
  <c r="U106" i="16"/>
  <c r="T106" i="16"/>
  <c r="R106" i="16"/>
  <c r="Q106" i="16"/>
  <c r="P106" i="16"/>
  <c r="N106" i="16"/>
  <c r="M106" i="16"/>
  <c r="L106" i="16"/>
  <c r="K106" i="16"/>
  <c r="J106" i="16"/>
  <c r="I106" i="16"/>
  <c r="G106" i="16"/>
  <c r="F106" i="16"/>
  <c r="C106" i="16"/>
  <c r="C107" i="16" s="1"/>
  <c r="B106" i="16"/>
  <c r="E105" i="16"/>
  <c r="D105" i="16"/>
  <c r="E103" i="16"/>
  <c r="D103" i="16"/>
  <c r="E102" i="16"/>
  <c r="D102" i="16"/>
  <c r="AA98" i="16"/>
  <c r="Z98" i="16"/>
  <c r="Y98" i="16"/>
  <c r="X98" i="16"/>
  <c r="W98" i="16"/>
  <c r="V98" i="16"/>
  <c r="U98" i="16"/>
  <c r="T98" i="16"/>
  <c r="S98" i="16"/>
  <c r="R98" i="16"/>
  <c r="Q98" i="16"/>
  <c r="P98" i="16"/>
  <c r="O98" i="16"/>
  <c r="N98" i="16"/>
  <c r="M98" i="16"/>
  <c r="L98" i="16"/>
  <c r="K98" i="16"/>
  <c r="J98" i="16"/>
  <c r="I98" i="16"/>
  <c r="H98" i="16"/>
  <c r="G98" i="16"/>
  <c r="F98" i="16"/>
  <c r="B98" i="16"/>
  <c r="E97" i="16"/>
  <c r="D97" i="16"/>
  <c r="E96" i="16"/>
  <c r="D96" i="16"/>
  <c r="E95" i="16"/>
  <c r="D95" i="16"/>
  <c r="E94" i="16"/>
  <c r="D94" i="16"/>
  <c r="E93" i="16"/>
  <c r="D93" i="16"/>
  <c r="E92" i="16"/>
  <c r="D92" i="16"/>
  <c r="E91" i="16"/>
  <c r="D91" i="16"/>
  <c r="E90" i="16"/>
  <c r="D90" i="16"/>
  <c r="E89" i="16"/>
  <c r="D89" i="16"/>
  <c r="E88" i="16"/>
  <c r="D88" i="16"/>
  <c r="E87" i="16"/>
  <c r="D87" i="16"/>
  <c r="E86" i="16"/>
  <c r="D86" i="16"/>
  <c r="E85" i="16"/>
  <c r="E98" i="16" s="1"/>
  <c r="D85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B84" i="16"/>
  <c r="E83" i="16"/>
  <c r="D83" i="16"/>
  <c r="E82" i="16"/>
  <c r="D82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B70" i="16"/>
  <c r="E69" i="16"/>
  <c r="D69" i="16"/>
  <c r="E68" i="16"/>
  <c r="D68" i="16"/>
  <c r="E67" i="16"/>
  <c r="D67" i="16"/>
  <c r="D70" i="16" s="1"/>
  <c r="AA65" i="16"/>
  <c r="Z65" i="16"/>
  <c r="Y65" i="16"/>
  <c r="X65" i="16"/>
  <c r="W65" i="16"/>
  <c r="V65" i="16"/>
  <c r="U65" i="16"/>
  <c r="T65" i="16"/>
  <c r="Q65" i="16"/>
  <c r="P65" i="16"/>
  <c r="O65" i="16"/>
  <c r="N65" i="16"/>
  <c r="M65" i="16"/>
  <c r="L65" i="16"/>
  <c r="K65" i="16"/>
  <c r="J65" i="16"/>
  <c r="I65" i="16"/>
  <c r="G65" i="16"/>
  <c r="F65" i="16"/>
  <c r="C65" i="16"/>
  <c r="B65" i="16"/>
  <c r="R63" i="16"/>
  <c r="D63" i="16" s="1"/>
  <c r="E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S56" i="16"/>
  <c r="E56" i="16"/>
  <c r="D56" i="16"/>
  <c r="E55" i="16"/>
  <c r="D55" i="16"/>
  <c r="E54" i="16"/>
  <c r="D54" i="16"/>
  <c r="E53" i="16"/>
  <c r="D53" i="16"/>
  <c r="E52" i="16"/>
  <c r="D52" i="16"/>
  <c r="H51" i="16"/>
  <c r="E51" i="16" s="1"/>
  <c r="D51" i="16"/>
  <c r="E50" i="16"/>
  <c r="D50" i="16"/>
  <c r="E49" i="16"/>
  <c r="D49" i="16"/>
  <c r="E48" i="16"/>
  <c r="D48" i="16"/>
  <c r="E47" i="16"/>
  <c r="D47" i="16"/>
  <c r="E46" i="16"/>
  <c r="D46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H38" i="16"/>
  <c r="H65" i="16" s="1"/>
  <c r="E38" i="16"/>
  <c r="D38" i="16"/>
  <c r="E37" i="16"/>
  <c r="D37" i="16"/>
  <c r="E36" i="16"/>
  <c r="D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8" i="16"/>
  <c r="D28" i="16"/>
  <c r="E27" i="16"/>
  <c r="D27" i="16"/>
  <c r="R26" i="16"/>
  <c r="D26" i="16" s="1"/>
  <c r="E26" i="16"/>
  <c r="E25" i="16"/>
  <c r="D25" i="16"/>
  <c r="R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R14" i="16"/>
  <c r="R65" i="16" s="1"/>
  <c r="E14" i="16"/>
  <c r="D14" i="16"/>
  <c r="D65" i="16" s="1"/>
  <c r="AA13" i="16"/>
  <c r="Z13" i="16"/>
  <c r="Y13" i="16"/>
  <c r="X13" i="16"/>
  <c r="W13" i="16"/>
  <c r="V13" i="16"/>
  <c r="U13" i="16"/>
  <c r="T13" i="16"/>
  <c r="S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M99" i="16" l="1"/>
  <c r="M107" i="16" s="1"/>
  <c r="E84" i="16"/>
  <c r="E70" i="16"/>
  <c r="D98" i="16"/>
  <c r="I99" i="16"/>
  <c r="I107" i="16" s="1"/>
  <c r="Q99" i="16"/>
  <c r="Q107" i="16" s="1"/>
  <c r="E65" i="16"/>
  <c r="E99" i="16" s="1"/>
  <c r="U99" i="16"/>
  <c r="U107" i="16" s="1"/>
  <c r="Y99" i="16"/>
  <c r="Y107" i="16" s="1"/>
  <c r="L99" i="16"/>
  <c r="L107" i="16" s="1"/>
  <c r="P99" i="16"/>
  <c r="P107" i="16" s="1"/>
  <c r="X99" i="16"/>
  <c r="X107" i="16" s="1"/>
  <c r="H99" i="16"/>
  <c r="H104" i="16" s="1"/>
  <c r="D84" i="16"/>
  <c r="K99" i="16"/>
  <c r="K107" i="16" s="1"/>
  <c r="O99" i="16"/>
  <c r="O107" i="16" s="1"/>
  <c r="W99" i="16"/>
  <c r="W107" i="16" s="1"/>
  <c r="AA99" i="16"/>
  <c r="AA107" i="16" s="1"/>
  <c r="T99" i="16"/>
  <c r="T107" i="16" s="1"/>
  <c r="B99" i="16"/>
  <c r="B107" i="16" s="1"/>
  <c r="F99" i="16"/>
  <c r="J99" i="16"/>
  <c r="J107" i="16" s="1"/>
  <c r="N99" i="16"/>
  <c r="N107" i="16" s="1"/>
  <c r="V99" i="16"/>
  <c r="V107" i="16" s="1"/>
  <c r="Z99" i="16"/>
  <c r="Z107" i="16" s="1"/>
  <c r="E13" i="16"/>
  <c r="D13" i="16"/>
  <c r="S99" i="16"/>
  <c r="D99" i="16"/>
  <c r="R99" i="16"/>
  <c r="O104" i="16" s="1"/>
  <c r="G99" i="16"/>
  <c r="F107" i="16" s="1"/>
  <c r="R13" i="16"/>
  <c r="H51" i="15"/>
  <c r="E52" i="15"/>
  <c r="D52" i="15"/>
  <c r="O106" i="16" l="1"/>
  <c r="D104" i="16"/>
  <c r="D106" i="16" s="1"/>
  <c r="D107" i="16" s="1"/>
  <c r="H106" i="16"/>
  <c r="H107" i="16" s="1"/>
  <c r="S104" i="16"/>
  <c r="S106" i="16" s="1"/>
  <c r="S107" i="16" s="1"/>
  <c r="S56" i="15"/>
  <c r="S64" i="15"/>
  <c r="E62" i="15"/>
  <c r="D61" i="15"/>
  <c r="D62" i="15"/>
  <c r="E56" i="15"/>
  <c r="R26" i="15"/>
  <c r="D26" i="15" s="1"/>
  <c r="R24" i="15"/>
  <c r="R13" i="15" s="1"/>
  <c r="R14" i="15"/>
  <c r="D14" i="15" s="1"/>
  <c r="AA105" i="15"/>
  <c r="Z105" i="15"/>
  <c r="Y105" i="15"/>
  <c r="X105" i="15"/>
  <c r="W105" i="15"/>
  <c r="V105" i="15"/>
  <c r="U105" i="15"/>
  <c r="T105" i="15"/>
  <c r="R105" i="15"/>
  <c r="Q105" i="15"/>
  <c r="P105" i="15"/>
  <c r="N105" i="15"/>
  <c r="M105" i="15"/>
  <c r="L105" i="15"/>
  <c r="K105" i="15"/>
  <c r="J105" i="15"/>
  <c r="I105" i="15"/>
  <c r="G105" i="15"/>
  <c r="F105" i="15"/>
  <c r="C105" i="15"/>
  <c r="C106" i="15" s="1"/>
  <c r="B105" i="15"/>
  <c r="E104" i="15"/>
  <c r="D104" i="15"/>
  <c r="E102" i="15"/>
  <c r="D102" i="15"/>
  <c r="E101" i="15"/>
  <c r="D101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B97" i="15"/>
  <c r="E96" i="15"/>
  <c r="D96" i="15"/>
  <c r="E95" i="15"/>
  <c r="D95" i="15"/>
  <c r="E94" i="15"/>
  <c r="D94" i="15"/>
  <c r="E93" i="15"/>
  <c r="D93" i="15"/>
  <c r="E92" i="15"/>
  <c r="D92" i="15"/>
  <c r="E91" i="15"/>
  <c r="D91" i="15"/>
  <c r="E90" i="15"/>
  <c r="D90" i="15"/>
  <c r="E89" i="15"/>
  <c r="D89" i="15"/>
  <c r="E88" i="15"/>
  <c r="D88" i="15"/>
  <c r="E87" i="15"/>
  <c r="D87" i="15"/>
  <c r="E86" i="15"/>
  <c r="D86" i="15"/>
  <c r="E85" i="15"/>
  <c r="D85" i="15"/>
  <c r="E84" i="15"/>
  <c r="E97" i="15" s="1"/>
  <c r="D84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B83" i="15"/>
  <c r="E82" i="15"/>
  <c r="D82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B69" i="15"/>
  <c r="E68" i="15"/>
  <c r="D68" i="15"/>
  <c r="E67" i="15"/>
  <c r="D67" i="15"/>
  <c r="E66" i="15"/>
  <c r="D66" i="15"/>
  <c r="AA64" i="15"/>
  <c r="Z64" i="15"/>
  <c r="Y64" i="15"/>
  <c r="X64" i="15"/>
  <c r="W64" i="15"/>
  <c r="V64" i="15"/>
  <c r="U64" i="15"/>
  <c r="T64" i="15"/>
  <c r="Q64" i="15"/>
  <c r="P64" i="15"/>
  <c r="O64" i="15"/>
  <c r="N64" i="15"/>
  <c r="M64" i="15"/>
  <c r="L64" i="15"/>
  <c r="K64" i="15"/>
  <c r="J64" i="15"/>
  <c r="I64" i="15"/>
  <c r="G64" i="15"/>
  <c r="F64" i="15"/>
  <c r="C64" i="15"/>
  <c r="B64" i="15"/>
  <c r="R63" i="15"/>
  <c r="D63" i="15" s="1"/>
  <c r="E63" i="15"/>
  <c r="E61" i="15"/>
  <c r="E60" i="15"/>
  <c r="D60" i="15"/>
  <c r="E59" i="15"/>
  <c r="D59" i="15"/>
  <c r="E58" i="15"/>
  <c r="D58" i="15"/>
  <c r="E57" i="15"/>
  <c r="D57" i="15"/>
  <c r="D56" i="15"/>
  <c r="E55" i="15"/>
  <c r="D55" i="15"/>
  <c r="E54" i="15"/>
  <c r="D54" i="15"/>
  <c r="E53" i="15"/>
  <c r="D53" i="15"/>
  <c r="E51" i="15"/>
  <c r="D51" i="15"/>
  <c r="E50" i="15"/>
  <c r="D50" i="15"/>
  <c r="E49" i="15"/>
  <c r="D49" i="15"/>
  <c r="E48" i="15"/>
  <c r="D48" i="15"/>
  <c r="E47" i="15"/>
  <c r="D47" i="15"/>
  <c r="E46" i="15"/>
  <c r="D46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H38" i="15"/>
  <c r="E38" i="15" s="1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8" i="15"/>
  <c r="D28" i="15"/>
  <c r="E27" i="15"/>
  <c r="D27" i="15"/>
  <c r="E26" i="15"/>
  <c r="E25" i="15"/>
  <c r="D25" i="15"/>
  <c r="D24" i="15"/>
  <c r="E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R64" i="15"/>
  <c r="E14" i="15"/>
  <c r="AA13" i="15"/>
  <c r="Z13" i="15"/>
  <c r="Y13" i="15"/>
  <c r="X13" i="15"/>
  <c r="W13" i="15"/>
  <c r="V13" i="15"/>
  <c r="U13" i="15"/>
  <c r="T13" i="15"/>
  <c r="S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04" i="16" l="1"/>
  <c r="E106" i="16" s="1"/>
  <c r="E107" i="16" s="1"/>
  <c r="G98" i="15"/>
  <c r="D69" i="15"/>
  <c r="D83" i="15"/>
  <c r="J98" i="15"/>
  <c r="J106" i="15" s="1"/>
  <c r="N98" i="15"/>
  <c r="N106" i="15" s="1"/>
  <c r="V98" i="15"/>
  <c r="V106" i="15" s="1"/>
  <c r="Z98" i="15"/>
  <c r="Z106" i="15" s="1"/>
  <c r="H64" i="15"/>
  <c r="H98" i="15" s="1"/>
  <c r="H103" i="15" s="1"/>
  <c r="E69" i="15"/>
  <c r="B98" i="15"/>
  <c r="B106" i="15" s="1"/>
  <c r="I98" i="15"/>
  <c r="I106" i="15" s="1"/>
  <c r="M98" i="15"/>
  <c r="M106" i="15" s="1"/>
  <c r="Q98" i="15"/>
  <c r="Q106" i="15" s="1"/>
  <c r="U98" i="15"/>
  <c r="U106" i="15" s="1"/>
  <c r="Y98" i="15"/>
  <c r="Y106" i="15" s="1"/>
  <c r="E83" i="15"/>
  <c r="L98" i="15"/>
  <c r="L106" i="15" s="1"/>
  <c r="P98" i="15"/>
  <c r="P106" i="15" s="1"/>
  <c r="T98" i="15"/>
  <c r="T106" i="15" s="1"/>
  <c r="X98" i="15"/>
  <c r="X106" i="15" s="1"/>
  <c r="D97" i="15"/>
  <c r="K98" i="15"/>
  <c r="K106" i="15" s="1"/>
  <c r="O98" i="15"/>
  <c r="O106" i="15" s="1"/>
  <c r="W98" i="15"/>
  <c r="W106" i="15" s="1"/>
  <c r="AA98" i="15"/>
  <c r="AA106" i="15" s="1"/>
  <c r="E13" i="15"/>
  <c r="E64" i="15"/>
  <c r="S98" i="15"/>
  <c r="D64" i="15"/>
  <c r="D13" i="15"/>
  <c r="F106" i="15"/>
  <c r="R98" i="15"/>
  <c r="O103" i="15" s="1"/>
  <c r="F98" i="15"/>
  <c r="AA103" i="14"/>
  <c r="Z103" i="14"/>
  <c r="Y103" i="14"/>
  <c r="X103" i="14"/>
  <c r="W103" i="14"/>
  <c r="V103" i="14"/>
  <c r="U103" i="14"/>
  <c r="T103" i="14"/>
  <c r="S103" i="14"/>
  <c r="R103" i="14"/>
  <c r="Q103" i="14"/>
  <c r="P103" i="14"/>
  <c r="O103" i="14"/>
  <c r="N103" i="14"/>
  <c r="M103" i="14"/>
  <c r="L103" i="14"/>
  <c r="K103" i="14"/>
  <c r="J103" i="14"/>
  <c r="I103" i="14"/>
  <c r="G103" i="14"/>
  <c r="F103" i="14"/>
  <c r="C103" i="14"/>
  <c r="C104" i="14" s="1"/>
  <c r="B103" i="14"/>
  <c r="E102" i="14"/>
  <c r="D102" i="14"/>
  <c r="D101" i="14"/>
  <c r="E100" i="14"/>
  <c r="D100" i="14"/>
  <c r="E99" i="14"/>
  <c r="D99" i="14"/>
  <c r="AA95" i="14"/>
  <c r="Z95" i="14"/>
  <c r="Y95" i="14"/>
  <c r="X95" i="14"/>
  <c r="W95" i="14"/>
  <c r="V95" i="14"/>
  <c r="U95" i="14"/>
  <c r="T95" i="14"/>
  <c r="S95" i="14"/>
  <c r="R95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D95" i="14" s="1"/>
  <c r="B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6" i="14"/>
  <c r="D86" i="14"/>
  <c r="E85" i="14"/>
  <c r="D85" i="14"/>
  <c r="E84" i="14"/>
  <c r="D84" i="14"/>
  <c r="E83" i="14"/>
  <c r="D83" i="14"/>
  <c r="E82" i="14"/>
  <c r="D82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B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E81" i="14" s="1"/>
  <c r="D68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B67" i="14"/>
  <c r="E66" i="14"/>
  <c r="D66" i="14"/>
  <c r="E65" i="14"/>
  <c r="D65" i="14"/>
  <c r="E64" i="14"/>
  <c r="E67" i="14" s="1"/>
  <c r="D64" i="14"/>
  <c r="D67" i="14" s="1"/>
  <c r="AA62" i="14"/>
  <c r="Z62" i="14"/>
  <c r="Y62" i="14"/>
  <c r="X62" i="14"/>
  <c r="W62" i="14"/>
  <c r="V62" i="14"/>
  <c r="U62" i="14"/>
  <c r="T62" i="14"/>
  <c r="Q62" i="14"/>
  <c r="P62" i="14"/>
  <c r="O62" i="14"/>
  <c r="N62" i="14"/>
  <c r="M62" i="14"/>
  <c r="L62" i="14"/>
  <c r="K62" i="14"/>
  <c r="J62" i="14"/>
  <c r="I62" i="14"/>
  <c r="G62" i="14"/>
  <c r="F62" i="14"/>
  <c r="C62" i="14"/>
  <c r="B62" i="14"/>
  <c r="R61" i="14"/>
  <c r="D61" i="14" s="1"/>
  <c r="E61" i="14"/>
  <c r="E60" i="14"/>
  <c r="E59" i="14"/>
  <c r="D59" i="14"/>
  <c r="E58" i="14"/>
  <c r="D58" i="14"/>
  <c r="E57" i="14"/>
  <c r="D57" i="14"/>
  <c r="E56" i="14"/>
  <c r="D56" i="14"/>
  <c r="S55" i="14"/>
  <c r="E55" i="14" s="1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H38" i="14"/>
  <c r="H62" i="14" s="1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8" i="14"/>
  <c r="D28" i="14"/>
  <c r="E27" i="14"/>
  <c r="D27" i="14"/>
  <c r="E26" i="14"/>
  <c r="D26" i="14"/>
  <c r="E25" i="14"/>
  <c r="D25" i="14"/>
  <c r="R24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E13" i="14" s="1"/>
  <c r="D16" i="14"/>
  <c r="E15" i="14"/>
  <c r="D15" i="14"/>
  <c r="R14" i="14"/>
  <c r="R62" i="14" s="1"/>
  <c r="E14" i="14"/>
  <c r="AA13" i="14"/>
  <c r="Z13" i="14"/>
  <c r="Y13" i="14"/>
  <c r="X13" i="14"/>
  <c r="W13" i="14"/>
  <c r="V13" i="14"/>
  <c r="U13" i="14"/>
  <c r="T13" i="14"/>
  <c r="S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G96" i="14" l="1"/>
  <c r="F104" i="14" s="1"/>
  <c r="O96" i="14"/>
  <c r="O104" i="14" s="1"/>
  <c r="W96" i="14"/>
  <c r="W104" i="14" s="1"/>
  <c r="M96" i="14"/>
  <c r="M104" i="14" s="1"/>
  <c r="U96" i="14"/>
  <c r="U104" i="14" s="1"/>
  <c r="F96" i="14"/>
  <c r="N96" i="14"/>
  <c r="N104" i="14" s="1"/>
  <c r="V96" i="14"/>
  <c r="V104" i="14" s="1"/>
  <c r="R13" i="14"/>
  <c r="D14" i="14"/>
  <c r="D62" i="14" s="1"/>
  <c r="S103" i="15"/>
  <c r="S105" i="15" s="1"/>
  <c r="S106" i="15" s="1"/>
  <c r="E38" i="14"/>
  <c r="P96" i="14"/>
  <c r="P104" i="14" s="1"/>
  <c r="X96" i="14"/>
  <c r="X104" i="14" s="1"/>
  <c r="K96" i="14"/>
  <c r="K104" i="14" s="1"/>
  <c r="AA96" i="14"/>
  <c r="AA104" i="14" s="1"/>
  <c r="I96" i="14"/>
  <c r="I104" i="14" s="1"/>
  <c r="Q96" i="14"/>
  <c r="Q104" i="14" s="1"/>
  <c r="Y96" i="14"/>
  <c r="Y104" i="14" s="1"/>
  <c r="J96" i="14"/>
  <c r="J104" i="14" s="1"/>
  <c r="Z96" i="14"/>
  <c r="Z104" i="14" s="1"/>
  <c r="B96" i="14"/>
  <c r="B104" i="14" s="1"/>
  <c r="E95" i="14"/>
  <c r="D103" i="15"/>
  <c r="D105" i="15" s="1"/>
  <c r="O105" i="15"/>
  <c r="D13" i="14"/>
  <c r="D81" i="14"/>
  <c r="L96" i="14"/>
  <c r="L104" i="14" s="1"/>
  <c r="T96" i="14"/>
  <c r="T104" i="14" s="1"/>
  <c r="D103" i="14"/>
  <c r="E98" i="15"/>
  <c r="D98" i="15"/>
  <c r="D106" i="15" s="1"/>
  <c r="E103" i="15"/>
  <c r="E105" i="15" s="1"/>
  <c r="H105" i="15"/>
  <c r="H106" i="15" s="1"/>
  <c r="R96" i="14"/>
  <c r="E96" i="14"/>
  <c r="E62" i="14"/>
  <c r="H96" i="14"/>
  <c r="D96" i="14"/>
  <c r="D104" i="14" s="1"/>
  <c r="S62" i="14"/>
  <c r="S96" i="14" s="1"/>
  <c r="S104" i="14" s="1"/>
  <c r="E60" i="13"/>
  <c r="E106" i="15" l="1"/>
  <c r="H101" i="14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G103" i="13"/>
  <c r="F103" i="13"/>
  <c r="C103" i="13"/>
  <c r="C104" i="13" s="1"/>
  <c r="B103" i="13"/>
  <c r="E102" i="13"/>
  <c r="D102" i="13"/>
  <c r="D101" i="13"/>
  <c r="E100" i="13"/>
  <c r="D100" i="13"/>
  <c r="E99" i="13"/>
  <c r="D99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P96" i="13" s="1"/>
  <c r="P104" i="13" s="1"/>
  <c r="O95" i="13"/>
  <c r="N95" i="13"/>
  <c r="M95" i="13"/>
  <c r="L95" i="13"/>
  <c r="K95" i="13"/>
  <c r="K96" i="13" s="1"/>
  <c r="K104" i="13" s="1"/>
  <c r="J95" i="13"/>
  <c r="I95" i="13"/>
  <c r="H95" i="13"/>
  <c r="G95" i="13"/>
  <c r="F95" i="13"/>
  <c r="B95" i="13"/>
  <c r="E94" i="13"/>
  <c r="D94" i="13"/>
  <c r="E93" i="13"/>
  <c r="D93" i="13"/>
  <c r="E92" i="13"/>
  <c r="D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5" i="13"/>
  <c r="D85" i="13"/>
  <c r="E84" i="13"/>
  <c r="D84" i="13"/>
  <c r="E83" i="13"/>
  <c r="D83" i="13"/>
  <c r="E82" i="13"/>
  <c r="D82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B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E81" i="13" s="1"/>
  <c r="D68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B67" i="13"/>
  <c r="E66" i="13"/>
  <c r="D66" i="13"/>
  <c r="E65" i="13"/>
  <c r="D65" i="13"/>
  <c r="E64" i="13"/>
  <c r="D64" i="13"/>
  <c r="AA62" i="13"/>
  <c r="Z62" i="13"/>
  <c r="Y62" i="13"/>
  <c r="X62" i="13"/>
  <c r="W62" i="13"/>
  <c r="V62" i="13"/>
  <c r="U62" i="13"/>
  <c r="T62" i="13"/>
  <c r="Q62" i="13"/>
  <c r="P62" i="13"/>
  <c r="O62" i="13"/>
  <c r="N62" i="13"/>
  <c r="M62" i="13"/>
  <c r="L62" i="13"/>
  <c r="K62" i="13"/>
  <c r="J62" i="13"/>
  <c r="I62" i="13"/>
  <c r="G62" i="13"/>
  <c r="F62" i="13"/>
  <c r="C62" i="13"/>
  <c r="B62" i="13"/>
  <c r="R61" i="13"/>
  <c r="E61" i="13"/>
  <c r="D61" i="13"/>
  <c r="E59" i="13"/>
  <c r="D59" i="13"/>
  <c r="E58" i="13"/>
  <c r="D58" i="13"/>
  <c r="E57" i="13"/>
  <c r="D57" i="13"/>
  <c r="E56" i="13"/>
  <c r="D56" i="13"/>
  <c r="S55" i="13"/>
  <c r="S62" i="13" s="1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H38" i="13"/>
  <c r="H62" i="13" s="1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8" i="13"/>
  <c r="D28" i="13"/>
  <c r="E27" i="13"/>
  <c r="D27" i="13"/>
  <c r="E26" i="13"/>
  <c r="D26" i="13"/>
  <c r="E25" i="13"/>
  <c r="D25" i="13"/>
  <c r="R24" i="13"/>
  <c r="E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R14" i="13"/>
  <c r="R62" i="13" s="1"/>
  <c r="E14" i="13"/>
  <c r="AA13" i="13"/>
  <c r="Z13" i="13"/>
  <c r="Y13" i="13"/>
  <c r="X13" i="13"/>
  <c r="W13" i="13"/>
  <c r="V13" i="13"/>
  <c r="U13" i="13"/>
  <c r="T13" i="13"/>
  <c r="S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R13" i="13" l="1"/>
  <c r="D67" i="13"/>
  <c r="E95" i="13"/>
  <c r="L96" i="13"/>
  <c r="L104" i="13" s="1"/>
  <c r="T96" i="13"/>
  <c r="T104" i="13" s="1"/>
  <c r="D103" i="13"/>
  <c r="AA96" i="13"/>
  <c r="AA104" i="13" s="1"/>
  <c r="F96" i="13"/>
  <c r="N96" i="13"/>
  <c r="N104" i="13" s="1"/>
  <c r="V96" i="13"/>
  <c r="V104" i="13" s="1"/>
  <c r="B96" i="13"/>
  <c r="B104" i="13" s="1"/>
  <c r="M96" i="13"/>
  <c r="M104" i="13" s="1"/>
  <c r="U96" i="13"/>
  <c r="U104" i="13" s="1"/>
  <c r="D14" i="13"/>
  <c r="O96" i="13"/>
  <c r="O104" i="13" s="1"/>
  <c r="W96" i="13"/>
  <c r="W104" i="13" s="1"/>
  <c r="X96" i="13"/>
  <c r="X104" i="13" s="1"/>
  <c r="E62" i="13"/>
  <c r="J96" i="13"/>
  <c r="J104" i="13" s="1"/>
  <c r="R96" i="13"/>
  <c r="Z96" i="13"/>
  <c r="Z104" i="13" s="1"/>
  <c r="I96" i="13"/>
  <c r="I104" i="13" s="1"/>
  <c r="Q96" i="13"/>
  <c r="Q104" i="13" s="1"/>
  <c r="Y96" i="13"/>
  <c r="Y104" i="13" s="1"/>
  <c r="E101" i="14"/>
  <c r="E103" i="14" s="1"/>
  <c r="E104" i="14" s="1"/>
  <c r="H103" i="14"/>
  <c r="H104" i="14" s="1"/>
  <c r="H96" i="13"/>
  <c r="H101" i="13" s="1"/>
  <c r="G96" i="13"/>
  <c r="F104" i="13" s="1"/>
  <c r="E96" i="13"/>
  <c r="E13" i="13"/>
  <c r="S96" i="13"/>
  <c r="S104" i="13" s="1"/>
  <c r="D95" i="13"/>
  <c r="D24" i="13"/>
  <c r="D81" i="13"/>
  <c r="S55" i="12"/>
  <c r="D62" i="13" l="1"/>
  <c r="D13" i="13"/>
  <c r="D96" i="13"/>
  <c r="D104" i="13" s="1"/>
  <c r="E101" i="13"/>
  <c r="E103" i="13" s="1"/>
  <c r="E104" i="13" s="1"/>
  <c r="H103" i="13"/>
  <c r="H104" i="13" s="1"/>
  <c r="E57" i="12"/>
  <c r="E58" i="12"/>
  <c r="R24" i="12"/>
  <c r="R14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G102" i="12"/>
  <c r="F102" i="12"/>
  <c r="C102" i="12"/>
  <c r="C103" i="12" s="1"/>
  <c r="B102" i="12"/>
  <c r="E101" i="12"/>
  <c r="D101" i="12"/>
  <c r="D100" i="12"/>
  <c r="E99" i="12"/>
  <c r="D99" i="12"/>
  <c r="E98" i="12"/>
  <c r="D98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L95" i="12" s="1"/>
  <c r="L103" i="12" s="1"/>
  <c r="K94" i="12"/>
  <c r="J94" i="12"/>
  <c r="I94" i="12"/>
  <c r="H94" i="12"/>
  <c r="G94" i="12"/>
  <c r="F94" i="12"/>
  <c r="B94" i="12"/>
  <c r="E93" i="12"/>
  <c r="D93" i="12"/>
  <c r="E92" i="12"/>
  <c r="D92" i="12"/>
  <c r="E91" i="12"/>
  <c r="D91" i="12"/>
  <c r="E90" i="12"/>
  <c r="D90" i="12"/>
  <c r="E89" i="12"/>
  <c r="D89" i="12"/>
  <c r="E88" i="12"/>
  <c r="D88" i="12"/>
  <c r="E87" i="12"/>
  <c r="D87" i="12"/>
  <c r="E86" i="12"/>
  <c r="D86" i="12"/>
  <c r="E85" i="12"/>
  <c r="D85" i="12"/>
  <c r="E84" i="12"/>
  <c r="D84" i="12"/>
  <c r="E83" i="12"/>
  <c r="D83" i="12"/>
  <c r="E82" i="12"/>
  <c r="D82" i="12"/>
  <c r="E81" i="12"/>
  <c r="D81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B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B66" i="12"/>
  <c r="E65" i="12"/>
  <c r="D65" i="12"/>
  <c r="E64" i="12"/>
  <c r="D64" i="12"/>
  <c r="E63" i="12"/>
  <c r="D63" i="12"/>
  <c r="D66" i="12" s="1"/>
  <c r="AA61" i="12"/>
  <c r="Z61" i="12"/>
  <c r="Y61" i="12"/>
  <c r="X61" i="12"/>
  <c r="W61" i="12"/>
  <c r="V61" i="12"/>
  <c r="U61" i="12"/>
  <c r="T61" i="12"/>
  <c r="S61" i="12"/>
  <c r="Q61" i="12"/>
  <c r="P61" i="12"/>
  <c r="O61" i="12"/>
  <c r="N61" i="12"/>
  <c r="M61" i="12"/>
  <c r="L61" i="12"/>
  <c r="K61" i="12"/>
  <c r="J61" i="12"/>
  <c r="I61" i="12"/>
  <c r="G61" i="12"/>
  <c r="F61" i="12"/>
  <c r="C61" i="12"/>
  <c r="B61" i="12"/>
  <c r="R60" i="12"/>
  <c r="D60" i="12" s="1"/>
  <c r="E60" i="12"/>
  <c r="E59" i="12"/>
  <c r="D59" i="12"/>
  <c r="D58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H38" i="12"/>
  <c r="E38" i="12" s="1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8" i="12"/>
  <c r="D28" i="12"/>
  <c r="E27" i="12"/>
  <c r="D27" i="12"/>
  <c r="E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D14" i="12"/>
  <c r="AA13" i="12"/>
  <c r="Z13" i="12"/>
  <c r="Y13" i="12"/>
  <c r="X13" i="12"/>
  <c r="W13" i="12"/>
  <c r="V13" i="12"/>
  <c r="U13" i="12"/>
  <c r="T13" i="12"/>
  <c r="S13" i="12"/>
  <c r="Q13" i="12"/>
  <c r="P13" i="12"/>
  <c r="O13" i="12"/>
  <c r="N13" i="12"/>
  <c r="M13" i="12"/>
  <c r="L13" i="12"/>
  <c r="K13" i="12"/>
  <c r="J13" i="12"/>
  <c r="I13" i="12"/>
  <c r="G13" i="12"/>
  <c r="F13" i="12"/>
  <c r="N95" i="12" l="1"/>
  <c r="N103" i="12" s="1"/>
  <c r="V95" i="12"/>
  <c r="V103" i="12" s="1"/>
  <c r="H61" i="12"/>
  <c r="D94" i="12"/>
  <c r="P95" i="12"/>
  <c r="P103" i="12" s="1"/>
  <c r="J95" i="12"/>
  <c r="J103" i="12" s="1"/>
  <c r="Z95" i="12"/>
  <c r="Z103" i="12" s="1"/>
  <c r="R13" i="12"/>
  <c r="F95" i="12"/>
  <c r="X95" i="12"/>
  <c r="X103" i="12" s="1"/>
  <c r="K95" i="12"/>
  <c r="K103" i="12" s="1"/>
  <c r="O95" i="12"/>
  <c r="O103" i="12" s="1"/>
  <c r="S95" i="12"/>
  <c r="S103" i="12" s="1"/>
  <c r="W95" i="12"/>
  <c r="W103" i="12" s="1"/>
  <c r="AA95" i="12"/>
  <c r="AA103" i="12" s="1"/>
  <c r="I95" i="12"/>
  <c r="I103" i="12" s="1"/>
  <c r="M95" i="12"/>
  <c r="M103" i="12" s="1"/>
  <c r="Q95" i="12"/>
  <c r="Q103" i="12" s="1"/>
  <c r="U95" i="12"/>
  <c r="U103" i="12" s="1"/>
  <c r="Y95" i="12"/>
  <c r="Y103" i="12" s="1"/>
  <c r="E80" i="12"/>
  <c r="T95" i="12"/>
  <c r="T103" i="12" s="1"/>
  <c r="B95" i="12"/>
  <c r="B103" i="12" s="1"/>
  <c r="E94" i="12"/>
  <c r="E66" i="12"/>
  <c r="G95" i="12"/>
  <c r="F103" i="12" s="1"/>
  <c r="D102" i="12"/>
  <c r="R61" i="12"/>
  <c r="R95" i="12" s="1"/>
  <c r="H95" i="12"/>
  <c r="H13" i="12"/>
  <c r="D26" i="12"/>
  <c r="D13" i="12" s="1"/>
  <c r="D80" i="12"/>
  <c r="E14" i="12"/>
  <c r="G66" i="11"/>
  <c r="H100" i="12" l="1"/>
  <c r="E13" i="12"/>
  <c r="E61" i="12"/>
  <c r="E95" i="12" s="1"/>
  <c r="D61" i="12"/>
  <c r="D95" i="12" s="1"/>
  <c r="D103" i="12" s="1"/>
  <c r="H38" i="11"/>
  <c r="H26" i="11"/>
  <c r="H24" i="11"/>
  <c r="H19" i="11"/>
  <c r="H14" i="11"/>
  <c r="R60" i="11"/>
  <c r="R14" i="11"/>
  <c r="R26" i="11"/>
  <c r="R24" i="11"/>
  <c r="R19" i="11"/>
  <c r="E100" i="12" l="1"/>
  <c r="E102" i="12" s="1"/>
  <c r="E103" i="12" s="1"/>
  <c r="H102" i="12"/>
  <c r="H103" i="12" s="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G102" i="11"/>
  <c r="F102" i="11"/>
  <c r="C102" i="11"/>
  <c r="C103" i="11" s="1"/>
  <c r="B102" i="11"/>
  <c r="E101" i="11"/>
  <c r="D101" i="11"/>
  <c r="D100" i="11"/>
  <c r="E99" i="11"/>
  <c r="D99" i="11"/>
  <c r="E98" i="11"/>
  <c r="D98" i="11"/>
  <c r="AA94" i="11"/>
  <c r="Z94" i="11"/>
  <c r="Y94" i="11"/>
  <c r="X94" i="11"/>
  <c r="W94" i="11"/>
  <c r="V94" i="11"/>
  <c r="U94" i="11"/>
  <c r="T94" i="11"/>
  <c r="T95" i="11" s="1"/>
  <c r="T103" i="11" s="1"/>
  <c r="S94" i="11"/>
  <c r="R94" i="11"/>
  <c r="Q94" i="11"/>
  <c r="P94" i="11"/>
  <c r="O94" i="11"/>
  <c r="N94" i="11"/>
  <c r="M94" i="11"/>
  <c r="L94" i="11"/>
  <c r="L95" i="11" s="1"/>
  <c r="L103" i="11" s="1"/>
  <c r="K94" i="11"/>
  <c r="J94" i="11"/>
  <c r="I94" i="11"/>
  <c r="H94" i="11"/>
  <c r="G94" i="11"/>
  <c r="F94" i="11"/>
  <c r="B94" i="11"/>
  <c r="E93" i="11"/>
  <c r="D93" i="11"/>
  <c r="E92" i="11"/>
  <c r="D92" i="11"/>
  <c r="E91" i="11"/>
  <c r="D91" i="11"/>
  <c r="E90" i="11"/>
  <c r="D90" i="11"/>
  <c r="E89" i="11"/>
  <c r="D89" i="11"/>
  <c r="E88" i="11"/>
  <c r="D88" i="11"/>
  <c r="E87" i="11"/>
  <c r="D87" i="11"/>
  <c r="E86" i="11"/>
  <c r="D86" i="11"/>
  <c r="E85" i="11"/>
  <c r="D85" i="11"/>
  <c r="E84" i="11"/>
  <c r="D84" i="11"/>
  <c r="E83" i="11"/>
  <c r="D83" i="11"/>
  <c r="E82" i="11"/>
  <c r="D82" i="11"/>
  <c r="E81" i="11"/>
  <c r="D81" i="11"/>
  <c r="AA80" i="11"/>
  <c r="Z80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B80" i="11"/>
  <c r="E79" i="11"/>
  <c r="D79" i="11"/>
  <c r="E78" i="11"/>
  <c r="D78" i="11"/>
  <c r="E77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D67" i="11"/>
  <c r="AA66" i="11"/>
  <c r="Z66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F66" i="11"/>
  <c r="B66" i="11"/>
  <c r="E65" i="11"/>
  <c r="D65" i="11"/>
  <c r="E64" i="11"/>
  <c r="D64" i="11"/>
  <c r="E63" i="11"/>
  <c r="D63" i="11"/>
  <c r="AA61" i="11"/>
  <c r="Z61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C61" i="11"/>
  <c r="B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E13" i="11" s="1"/>
  <c r="D15" i="11"/>
  <c r="E14" i="11"/>
  <c r="D14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D80" i="11" l="1"/>
  <c r="D95" i="11" s="1"/>
  <c r="D103" i="11" s="1"/>
  <c r="O95" i="11"/>
  <c r="O103" i="11" s="1"/>
  <c r="W95" i="11"/>
  <c r="W103" i="11" s="1"/>
  <c r="D94" i="11"/>
  <c r="M95" i="11"/>
  <c r="M103" i="11" s="1"/>
  <c r="U95" i="11"/>
  <c r="U103" i="11" s="1"/>
  <c r="F95" i="11"/>
  <c r="N95" i="11"/>
  <c r="N103" i="11" s="1"/>
  <c r="V95" i="11"/>
  <c r="V103" i="11" s="1"/>
  <c r="G95" i="11"/>
  <c r="F103" i="11" s="1"/>
  <c r="P95" i="11"/>
  <c r="P103" i="11" s="1"/>
  <c r="X95" i="11"/>
  <c r="X103" i="11" s="1"/>
  <c r="D13" i="11"/>
  <c r="K95" i="11"/>
  <c r="K103" i="11" s="1"/>
  <c r="S95" i="11"/>
  <c r="S103" i="11" s="1"/>
  <c r="AA95" i="11"/>
  <c r="AA103" i="11" s="1"/>
  <c r="Q95" i="11"/>
  <c r="Q103" i="11" s="1"/>
  <c r="Y95" i="11"/>
  <c r="Y103" i="11" s="1"/>
  <c r="E80" i="11"/>
  <c r="J95" i="11"/>
  <c r="J103" i="11" s="1"/>
  <c r="R95" i="11"/>
  <c r="Z95" i="11"/>
  <c r="Z103" i="11" s="1"/>
  <c r="B95" i="11"/>
  <c r="B103" i="11" s="1"/>
  <c r="E94" i="11"/>
  <c r="E66" i="11"/>
  <c r="D66" i="11"/>
  <c r="I95" i="11"/>
  <c r="I103" i="11" s="1"/>
  <c r="H95" i="11"/>
  <c r="H100" i="11" s="1"/>
  <c r="D102" i="11"/>
  <c r="D61" i="11"/>
  <c r="E61" i="11"/>
  <c r="E95" i="11" s="1"/>
  <c r="E100" i="11" l="1"/>
  <c r="E102" i="11" s="1"/>
  <c r="E103" i="11" s="1"/>
  <c r="H102" i="11"/>
  <c r="H103" i="11" s="1"/>
  <c r="E58" i="10"/>
  <c r="D58" i="10"/>
  <c r="AA102" i="10" l="1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G102" i="10"/>
  <c r="F102" i="10"/>
  <c r="C102" i="10"/>
  <c r="C103" i="10" s="1"/>
  <c r="B102" i="10"/>
  <c r="E101" i="10"/>
  <c r="D101" i="10"/>
  <c r="D100" i="10"/>
  <c r="E99" i="10"/>
  <c r="D99" i="10"/>
  <c r="E98" i="10"/>
  <c r="D98" i="10"/>
  <c r="AA94" i="10"/>
  <c r="Z94" i="10"/>
  <c r="Y94" i="10"/>
  <c r="X94" i="10"/>
  <c r="W94" i="10"/>
  <c r="V94" i="10"/>
  <c r="U94" i="10"/>
  <c r="T94" i="10"/>
  <c r="S94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B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AA80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B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AA66" i="10"/>
  <c r="Z66" i="10"/>
  <c r="Y66" i="10"/>
  <c r="X66" i="10"/>
  <c r="W66" i="10"/>
  <c r="V66" i="10"/>
  <c r="U66" i="10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B66" i="10"/>
  <c r="E65" i="10"/>
  <c r="D65" i="10"/>
  <c r="E64" i="10"/>
  <c r="D64" i="10"/>
  <c r="E63" i="10"/>
  <c r="D63" i="10"/>
  <c r="AA61" i="10"/>
  <c r="Z61" i="10"/>
  <c r="Y61" i="10"/>
  <c r="X61" i="10"/>
  <c r="W61" i="10"/>
  <c r="V61" i="10"/>
  <c r="U61" i="10"/>
  <c r="T61" i="10"/>
  <c r="S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C61" i="10"/>
  <c r="B61" i="10"/>
  <c r="E60" i="10"/>
  <c r="D60" i="10"/>
  <c r="E59" i="10"/>
  <c r="D59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E33" i="10"/>
  <c r="D33" i="10"/>
  <c r="E32" i="10"/>
  <c r="D32" i="10"/>
  <c r="E31" i="10"/>
  <c r="D31" i="10"/>
  <c r="E30" i="10"/>
  <c r="D30" i="10"/>
  <c r="E28" i="10"/>
  <c r="D28" i="10"/>
  <c r="E27" i="10"/>
  <c r="D27" i="10"/>
  <c r="E26" i="10"/>
  <c r="D26" i="10"/>
  <c r="E25" i="10"/>
  <c r="D25" i="10"/>
  <c r="R61" i="10"/>
  <c r="E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AA13" i="10"/>
  <c r="Z13" i="10"/>
  <c r="Y13" i="10"/>
  <c r="X13" i="10"/>
  <c r="W13" i="10"/>
  <c r="V13" i="10"/>
  <c r="U13" i="10"/>
  <c r="T13" i="10"/>
  <c r="S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D66" i="10" l="1"/>
  <c r="E80" i="10"/>
  <c r="L95" i="10"/>
  <c r="L103" i="10" s="1"/>
  <c r="P95" i="10"/>
  <c r="P103" i="10" s="1"/>
  <c r="T95" i="10"/>
  <c r="T103" i="10" s="1"/>
  <c r="X95" i="10"/>
  <c r="X103" i="10" s="1"/>
  <c r="K95" i="10"/>
  <c r="K103" i="10" s="1"/>
  <c r="O95" i="10"/>
  <c r="O103" i="10" s="1"/>
  <c r="S95" i="10"/>
  <c r="S103" i="10" s="1"/>
  <c r="W95" i="10"/>
  <c r="W103" i="10" s="1"/>
  <c r="AA95" i="10"/>
  <c r="AA103" i="10" s="1"/>
  <c r="E66" i="10"/>
  <c r="I95" i="10"/>
  <c r="I103" i="10" s="1"/>
  <c r="M95" i="10"/>
  <c r="M103" i="10" s="1"/>
  <c r="Q95" i="10"/>
  <c r="Q103" i="10" s="1"/>
  <c r="U95" i="10"/>
  <c r="U103" i="10" s="1"/>
  <c r="Y95" i="10"/>
  <c r="Y103" i="10" s="1"/>
  <c r="E94" i="10"/>
  <c r="D102" i="10"/>
  <c r="D80" i="10"/>
  <c r="J95" i="10"/>
  <c r="J103" i="10" s="1"/>
  <c r="N95" i="10"/>
  <c r="N103" i="10" s="1"/>
  <c r="V95" i="10"/>
  <c r="V103" i="10" s="1"/>
  <c r="Z95" i="10"/>
  <c r="Z103" i="10" s="1"/>
  <c r="B95" i="10"/>
  <c r="B103" i="10" s="1"/>
  <c r="D94" i="10"/>
  <c r="E13" i="10"/>
  <c r="G95" i="10"/>
  <c r="F103" i="10" s="1"/>
  <c r="E61" i="10"/>
  <c r="H95" i="10"/>
  <c r="R95" i="10"/>
  <c r="F95" i="10"/>
  <c r="R13" i="10"/>
  <c r="D24" i="10"/>
  <c r="D13" i="10" s="1"/>
  <c r="H100" i="10" l="1"/>
  <c r="E95" i="10"/>
  <c r="D61" i="10"/>
  <c r="D95" i="10" s="1"/>
  <c r="D103" i="10" s="1"/>
  <c r="E100" i="10" l="1"/>
  <c r="E102" i="10" s="1"/>
  <c r="E103" i="10" s="1"/>
  <c r="H102" i="10"/>
  <c r="H103" i="10" s="1"/>
</calcChain>
</file>

<file path=xl/sharedStrings.xml><?xml version="1.0" encoding="utf-8"?>
<sst xmlns="http://schemas.openxmlformats.org/spreadsheetml/2006/main" count="1039" uniqueCount="107">
  <si>
    <t>N0</t>
  </si>
  <si>
    <t>VISSZA NEM IGÉNYELHETŐ ÁFA TARTALOM 0</t>
  </si>
  <si>
    <t>N27</t>
  </si>
  <si>
    <t xml:space="preserve">VISSZA NEM IGÉNYELHETŐ ÁFA TARTALOM </t>
  </si>
  <si>
    <t>V27</t>
  </si>
  <si>
    <t>VISSZA  IGÉNYELHETŐ ÁFA TARTALOM</t>
  </si>
  <si>
    <t>AA</t>
  </si>
  <si>
    <t>ALANYI ADÓMENTES</t>
  </si>
  <si>
    <t>ZUGLÓI KÖZBIZTONSÁGI NON-PROFIT KFT.</t>
  </si>
  <si>
    <t>FELADATOK MEGNEVEZÉSE</t>
  </si>
  <si>
    <t>2017. évi tényadatok, decemberi becsléssel</t>
  </si>
  <si>
    <t>Zuglói térfigyelő rendszer üzemeltetési feladatai</t>
  </si>
  <si>
    <t>Jelzőrendszeres házi segítségnyújtáshoz diszpécserszolgálat biztosítása</t>
  </si>
  <si>
    <t>Közbiztonsági feladatok</t>
  </si>
  <si>
    <t>Parkolási feladatok (irányítás, ellenőrzés, üzemeltetés, stb.)</t>
  </si>
  <si>
    <t>KIADÁSOK</t>
  </si>
  <si>
    <t>számlás ellentételezés bruttó összegben</t>
  </si>
  <si>
    <t>támogatási ellentételezés</t>
  </si>
  <si>
    <t>számlás ellentételezés bruttó összegben                                                 N27</t>
  </si>
  <si>
    <t>számlás ellentételezés bruttó összegben                                              V27</t>
  </si>
  <si>
    <t>karbantartás</t>
  </si>
  <si>
    <t>üzemeltetés</t>
  </si>
  <si>
    <t>Bérek és járulékok</t>
  </si>
  <si>
    <t>Havi illetmény  (ügyv+jutt.)</t>
  </si>
  <si>
    <t>Megbízási díj (FEB)</t>
  </si>
  <si>
    <t>Egyéb személyi jellegű juttatások</t>
  </si>
  <si>
    <t>Rendkívüli munkavégzés idejére fizetett díj</t>
  </si>
  <si>
    <t>Kapcsolódó munkakörök parkolási tevékenységre jutó felosztott bére</t>
  </si>
  <si>
    <t>Közlekedési költségtérítés helyközi járatra+helyi bérl.</t>
  </si>
  <si>
    <t>Munkakörhöz kapcsolódó helyi bérlet</t>
  </si>
  <si>
    <t>jutalom 1 havi bérkeret összege</t>
  </si>
  <si>
    <t>Szoc.hoz.adó és egyéb járulékok és adók.</t>
  </si>
  <si>
    <t>Telefonadó</t>
  </si>
  <si>
    <t xml:space="preserve">Üzemeltetési-és fenntartási kiadások költségei </t>
  </si>
  <si>
    <t>Fennt.anyagok, alkatrészek (üzemanyag)</t>
  </si>
  <si>
    <t>Kisértékű tárgyi eszköz beszerzése, rádió, felszerelés</t>
  </si>
  <si>
    <t>Egyéb anyag beszerzés (Tisztítószer, repi)</t>
  </si>
  <si>
    <t>Autóadók,biztosítások, súlyadó,egyéb járulékos költségek</t>
  </si>
  <si>
    <t>Térfigyelő rendszer közműdíja ELMŰ</t>
  </si>
  <si>
    <t xml:space="preserve">Telefondíj </t>
  </si>
  <si>
    <t>FEB. telefon kltsg.</t>
  </si>
  <si>
    <t xml:space="preserve">Internet szolgáltatás díja, Térfigyelő UPC optikai hálózat díja </t>
  </si>
  <si>
    <t>Közbiztonsági és prevenciós programok</t>
  </si>
  <si>
    <t>Mobil konténer üzem. díja</t>
  </si>
  <si>
    <t>Postai szolgáltatások díjai</t>
  </si>
  <si>
    <t>Banki szolgáltatások díjai</t>
  </si>
  <si>
    <t>P.ügy-számviteli szolg.(könyvvizsg, 
könyvelő)</t>
  </si>
  <si>
    <t xml:space="preserve">Egyéb szolgáltatás </t>
  </si>
  <si>
    <t>Rendőrség térfigyelő és a hozzá kapcsolódó kiadások</t>
  </si>
  <si>
    <t>Épület karbantartási, felújítási munkák</t>
  </si>
  <si>
    <t>Mükődési kiadás összesen:</t>
  </si>
  <si>
    <t>Immateriális javak (szoftver)</t>
  </si>
  <si>
    <t>Gépjármű beszerzés</t>
  </si>
  <si>
    <t>Felhalmozási kiadások összesen:</t>
  </si>
  <si>
    <t>Saját programok összesen:</t>
  </si>
  <si>
    <t>Önkormányzati programok összesen:</t>
  </si>
  <si>
    <t>KIADÁSOK ÖSSZESEN</t>
  </si>
  <si>
    <t>BEVÉTELEK</t>
  </si>
  <si>
    <t>2017. év mindösszesen</t>
  </si>
  <si>
    <t>számlás ellentételezés</t>
  </si>
  <si>
    <t>saját árbevétel</t>
  </si>
  <si>
    <t>Parkolási bevételek (önkormányzati szerződésből eredő Kft saját bevétel)</t>
  </si>
  <si>
    <t>Közszolgáltatási szerződés</t>
  </si>
  <si>
    <t>BEVÉTELEK ÖSSZESEN</t>
  </si>
  <si>
    <t>Tényleges támogatási (pe.átadás és számlás ellentételezés) összesen:</t>
  </si>
  <si>
    <t>Kovács-Csincsák László</t>
  </si>
  <si>
    <t>ügyvezető</t>
  </si>
  <si>
    <t>Laky székhely.ELMŰ, víz, gáz, szemétdíj</t>
  </si>
  <si>
    <t>Nagy L Park.Ügyf.sz.  ELMŰ, víz, gáz, távhő, szemétdíj</t>
  </si>
  <si>
    <t>Zuglói Közbiztonsági Sportcentrum létrehozása</t>
  </si>
  <si>
    <t>Sportcentrum üzemeltetési kiadások</t>
  </si>
  <si>
    <t>Sessionbase Kft. Szoftver bérlés</t>
  </si>
  <si>
    <t>Követeléskezeléshez kapcs.kiadások (VH)</t>
  </si>
  <si>
    <t xml:space="preserve">Cafeteria bruttó </t>
  </si>
  <si>
    <t>Szomszédom a rendőr elnevezésű program</t>
  </si>
  <si>
    <t>számlás</t>
  </si>
  <si>
    <t>támogatás</t>
  </si>
  <si>
    <t>Térfigyelőhöz kapcsolódó kiadások, nem várt kiadások,bizt.önrész</t>
  </si>
  <si>
    <t>Térfigyelőhöz kapcsolódó eszköz csere</t>
  </si>
  <si>
    <t>Vállalkozási tevékenység</t>
  </si>
  <si>
    <t xml:space="preserve">Sportcentrum </t>
  </si>
  <si>
    <t>Okos Zebra telepítése</t>
  </si>
  <si>
    <t>Intézményi biztonságtechnikai rendszerek
karbantartása, fejlesztése</t>
  </si>
  <si>
    <t>Eszközbeszerzés</t>
  </si>
  <si>
    <t xml:space="preserve">munkaruha beszerzés </t>
  </si>
  <si>
    <t>Béren kivüli juttatás adója (15% SZJA+1,5% SZAKHO)</t>
  </si>
  <si>
    <t>Budapest, 2020. október 12.</t>
  </si>
  <si>
    <r>
      <t xml:space="preserve">Szociális hozzájárulási adó </t>
    </r>
    <r>
      <rPr>
        <sz val="36"/>
        <rFont val="Lucida Grande"/>
        <charset val="238"/>
      </rPr>
      <t>15,5</t>
    </r>
    <r>
      <rPr>
        <b/>
        <sz val="36"/>
        <rFont val="Lucida Grande"/>
        <charset val="238"/>
      </rPr>
      <t>%</t>
    </r>
  </si>
  <si>
    <t>Irodaszer, nyomtatvány, tábla karbantartás</t>
  </si>
  <si>
    <r>
      <t xml:space="preserve">Erando </t>
    </r>
    <r>
      <rPr>
        <sz val="36"/>
        <color rgb="FFFF0000"/>
        <rFont val="Lucida Grande"/>
        <charset val="238"/>
      </rPr>
      <t xml:space="preserve">226 kamera </t>
    </r>
    <r>
      <rPr>
        <sz val="36"/>
        <rFont val="Lucida Grande"/>
      </rPr>
      <t>karbantartása</t>
    </r>
  </si>
  <si>
    <t>Önkormányzati épületek élőerős védelme</t>
  </si>
  <si>
    <t>2021. év mindösszesen</t>
  </si>
  <si>
    <t>Bérleti díjak ( Elte, Füredi, NMHH, Trafficom URH, frekvenciadíj, egyéb bérl díjak)</t>
  </si>
  <si>
    <t>Követeléskezeléshez kapcs.kiadások MOKK,FMH és VH együtt, ügyvédi díj</t>
  </si>
  <si>
    <t>Budapest, 2020. december 3.</t>
  </si>
  <si>
    <r>
      <t>Térfigyelőhöz kapcsolódó kiadások, nem várt kiadások,</t>
    </r>
    <r>
      <rPr>
        <sz val="36"/>
        <color rgb="FFFF0000"/>
        <rFont val="Lucida Grande"/>
        <charset val="238"/>
      </rPr>
      <t>bizt.önrész</t>
    </r>
  </si>
  <si>
    <t>Térfigyelőhöz kapcsolódó eszköz csere, új
kamera telepítése</t>
  </si>
  <si>
    <t xml:space="preserve">Megbízási díj </t>
  </si>
  <si>
    <t>FEB 5 fő</t>
  </si>
  <si>
    <t>Budapest, 2020. december 14.</t>
  </si>
  <si>
    <t>Budapest, 2021. február 10.</t>
  </si>
  <si>
    <t>Zöldhulladék gyűjtőzsák</t>
  </si>
  <si>
    <t>Napi 1 órás várakozási hozzájár.biztositása</t>
  </si>
  <si>
    <t>Budapest, 2021. március 11.</t>
  </si>
  <si>
    <t>ZESZ parkoló beléptető rsz.üzemeltetési költségek</t>
  </si>
  <si>
    <t>Zárolt összeg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</si>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</sst>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&quot; Ft&quot;_-;\-* #,##0&quot; Ft&quot;_-;_-* \-??&quot; Ft&quot;_-;_-@_-"/>
    <numFmt numFmtId="165" formatCode="#,##0\ _F_t"/>
    <numFmt numFmtId="166" formatCode="_-* #,##0.00&quot; Ft&quot;_-;\-* #,##0.00&quot; Ft&quot;_-;_-* \-??&quot; Ft&quot;_-;_-@_-"/>
    <numFmt numFmtId="167" formatCode="_-* #,##0\ &quot;Ft&quot;_-;\-* #,##0\ &quot;Ft&quot;_-;_-* &quot;-&quot;??\ &quot;Ft&quot;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48"/>
      <color indexed="8"/>
      <name val="Arial Unicode MS"/>
      <family val="2"/>
      <charset val="238"/>
    </font>
    <font>
      <sz val="36"/>
      <color indexed="8"/>
      <name val="Arial Unicode MS"/>
      <family val="2"/>
      <charset val="238"/>
    </font>
    <font>
      <b/>
      <u/>
      <sz val="72"/>
      <color indexed="8"/>
      <name val="Arial Unicode MS"/>
      <family val="2"/>
      <charset val="238"/>
    </font>
    <font>
      <sz val="48"/>
      <color indexed="8"/>
      <name val="Arial Unicode MS"/>
      <family val="2"/>
      <charset val="238"/>
    </font>
    <font>
      <b/>
      <sz val="72"/>
      <color indexed="8"/>
      <name val="Arial Unicode MS"/>
      <family val="2"/>
      <charset val="238"/>
    </font>
    <font>
      <b/>
      <sz val="36"/>
      <color indexed="8"/>
      <name val="Arial Unicode MS"/>
      <family val="2"/>
      <charset val="238"/>
    </font>
    <font>
      <sz val="36"/>
      <name val="Lucida Grande"/>
    </font>
    <font>
      <i/>
      <sz val="36"/>
      <name val="Arial Unicode MS"/>
      <family val="2"/>
      <charset val="238"/>
    </font>
    <font>
      <sz val="36"/>
      <name val="Arial Unicode MS"/>
      <family val="2"/>
      <charset val="238"/>
    </font>
    <font>
      <b/>
      <sz val="36"/>
      <name val="Arial Unicode MS"/>
      <family val="2"/>
      <charset val="238"/>
    </font>
    <font>
      <sz val="36"/>
      <color rgb="FFFF0000"/>
      <name val="Arial Unicode MS"/>
      <family val="2"/>
      <charset val="238"/>
    </font>
    <font>
      <b/>
      <sz val="36"/>
      <color rgb="FFFF0000"/>
      <name val="Arial Unicode MS"/>
      <family val="2"/>
      <charset val="238"/>
    </font>
    <font>
      <b/>
      <sz val="36"/>
      <color indexed="10"/>
      <name val="Arial Unicode MS"/>
      <family val="2"/>
      <charset val="238"/>
    </font>
    <font>
      <sz val="36"/>
      <color indexed="10"/>
      <name val="Arial Unicode MS"/>
      <family val="2"/>
      <charset val="238"/>
    </font>
    <font>
      <i/>
      <sz val="36"/>
      <color indexed="8"/>
      <name val="Arial Unicode MS"/>
      <family val="2"/>
      <charset val="238"/>
    </font>
    <font>
      <i/>
      <sz val="36"/>
      <color theme="1"/>
      <name val="Arial Unicode MS"/>
      <family val="2"/>
      <charset val="238"/>
    </font>
    <font>
      <sz val="36"/>
      <color theme="1"/>
      <name val="Arial Unicode MS"/>
      <family val="2"/>
      <charset val="238"/>
    </font>
    <font>
      <b/>
      <sz val="48"/>
      <color indexed="10"/>
      <name val="Arial Unicode MS"/>
      <family val="2"/>
      <charset val="238"/>
    </font>
    <font>
      <b/>
      <sz val="48"/>
      <color rgb="FFFF0000"/>
      <name val="Arial Unicode MS"/>
      <family val="2"/>
      <charset val="238"/>
    </font>
    <font>
      <b/>
      <sz val="48"/>
      <name val="Arial Unicode MS"/>
      <family val="2"/>
      <charset val="238"/>
    </font>
    <font>
      <sz val="36"/>
      <color indexed="8"/>
      <name val="Calibri"/>
      <family val="2"/>
      <charset val="238"/>
    </font>
    <font>
      <b/>
      <u/>
      <sz val="36"/>
      <color indexed="8"/>
      <name val="Arial Unicode MS"/>
      <family val="2"/>
      <charset val="238"/>
    </font>
    <font>
      <b/>
      <sz val="36"/>
      <name val="Lucida Grande"/>
      <charset val="238"/>
    </font>
    <font>
      <sz val="36"/>
      <color rgb="FF00B050"/>
      <name val="Arial Unicode MS"/>
      <family val="2"/>
      <charset val="238"/>
    </font>
    <font>
      <b/>
      <sz val="36"/>
      <name val="Arial Unicode MS"/>
      <charset val="238"/>
    </font>
    <font>
      <sz val="36"/>
      <name val="Lucida Grande"/>
      <charset val="238"/>
    </font>
    <font>
      <sz val="36"/>
      <color rgb="FFFF0000"/>
      <name val="Lucida Grande"/>
      <charset val="238"/>
    </font>
    <font>
      <sz val="72"/>
      <color indexed="8"/>
      <name val="Arial Unicode MS"/>
      <family val="2"/>
      <charset val="238"/>
    </font>
    <font>
      <b/>
      <i/>
      <sz val="36"/>
      <name val="Arial Unicode MS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rgb="FFFFFF00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2" fillId="0" borderId="0" applyFill="0" applyBorder="0" applyAlignment="0" applyProtection="0"/>
  </cellStyleXfs>
  <cellXfs count="262">
    <xf numFmtId="0" fontId="0" fillId="0" borderId="0" xfId="0"/>
    <xf numFmtId="0" fontId="3" fillId="0" borderId="0" xfId="2" applyFont="1" applyFill="1" applyAlignment="1">
      <alignment horizontal="right" vertical="center" inden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4" fillId="0" borderId="0" xfId="2" applyFont="1" applyFill="1"/>
    <xf numFmtId="0" fontId="4" fillId="0" borderId="0" xfId="2" applyFont="1" applyFill="1" applyBorder="1"/>
    <xf numFmtId="0" fontId="4" fillId="0" borderId="0" xfId="2" applyFont="1" applyFill="1" applyAlignment="1">
      <alignment horizontal="left" vertical="center" indent="1"/>
    </xf>
    <xf numFmtId="0" fontId="3" fillId="3" borderId="2" xfId="2" applyFont="1" applyFill="1" applyBorder="1" applyAlignment="1">
      <alignment horizontal="left" vertical="center" wrapText="1"/>
    </xf>
    <xf numFmtId="0" fontId="6" fillId="3" borderId="0" xfId="2" applyFont="1" applyFill="1" applyAlignment="1">
      <alignment vertical="center" wrapText="1"/>
    </xf>
    <xf numFmtId="0" fontId="7" fillId="3" borderId="5" xfId="2" applyFont="1" applyFill="1" applyBorder="1" applyAlignment="1">
      <alignment horizontal="left" vertical="center" indent="1"/>
    </xf>
    <xf numFmtId="0" fontId="8" fillId="3" borderId="7" xfId="2" applyFont="1" applyFill="1" applyBorder="1" applyAlignment="1">
      <alignment horizontal="center" vertical="center" wrapText="1"/>
    </xf>
    <xf numFmtId="0" fontId="4" fillId="3" borderId="0" xfId="2" applyFont="1" applyFill="1" applyBorder="1"/>
    <xf numFmtId="0" fontId="7" fillId="3" borderId="8" xfId="2" applyFont="1" applyFill="1" applyBorder="1" applyAlignment="1">
      <alignment horizontal="left" vertical="center" inden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/>
    <xf numFmtId="0" fontId="8" fillId="0" borderId="13" xfId="2" applyFont="1" applyFill="1" applyBorder="1" applyAlignment="1"/>
    <xf numFmtId="164" fontId="8" fillId="0" borderId="12" xfId="2" applyNumberFormat="1" applyFont="1" applyFill="1" applyBorder="1" applyAlignment="1"/>
    <xf numFmtId="164" fontId="8" fillId="0" borderId="14" xfId="2" applyNumberFormat="1" applyFont="1" applyFill="1" applyBorder="1" applyAlignment="1"/>
    <xf numFmtId="0" fontId="4" fillId="0" borderId="0" xfId="2" applyFont="1" applyFill="1" applyBorder="1" applyAlignment="1"/>
    <xf numFmtId="165" fontId="9" fillId="0" borderId="15" xfId="0" applyNumberFormat="1" applyFont="1" applyBorder="1" applyAlignment="1">
      <alignment vertical="center" wrapText="1"/>
    </xf>
    <xf numFmtId="164" fontId="10" fillId="4" borderId="16" xfId="3" applyNumberFormat="1" applyFont="1" applyFill="1" applyBorder="1" applyAlignment="1" applyProtection="1">
      <alignment horizontal="center" vertical="center"/>
    </xf>
    <xf numFmtId="164" fontId="10" fillId="4" borderId="17" xfId="3" applyNumberFormat="1" applyFont="1" applyFill="1" applyBorder="1" applyAlignment="1" applyProtection="1">
      <alignment horizontal="center" vertical="center"/>
    </xf>
    <xf numFmtId="164" fontId="10" fillId="5" borderId="16" xfId="3" applyNumberFormat="1" applyFont="1" applyFill="1" applyBorder="1" applyAlignment="1" applyProtection="1">
      <alignment horizontal="center" vertical="center"/>
    </xf>
    <xf numFmtId="164" fontId="10" fillId="5" borderId="18" xfId="3" applyNumberFormat="1" applyFont="1" applyFill="1" applyBorder="1" applyAlignment="1" applyProtection="1">
      <alignment horizontal="center" vertical="center"/>
    </xf>
    <xf numFmtId="164" fontId="11" fillId="6" borderId="16" xfId="3" applyNumberFormat="1" applyFont="1" applyFill="1" applyBorder="1" applyAlignment="1" applyProtection="1">
      <alignment horizontal="center" vertical="center"/>
    </xf>
    <xf numFmtId="164" fontId="11" fillId="6" borderId="19" xfId="3" applyNumberFormat="1" applyFont="1" applyFill="1" applyBorder="1" applyAlignment="1" applyProtection="1">
      <alignment horizontal="center" vertical="center"/>
    </xf>
    <xf numFmtId="164" fontId="11" fillId="0" borderId="19" xfId="3" applyNumberFormat="1" applyFont="1" applyFill="1" applyBorder="1" applyAlignment="1" applyProtection="1">
      <alignment horizontal="center" vertical="center"/>
    </xf>
    <xf numFmtId="164" fontId="11" fillId="6" borderId="20" xfId="3" applyNumberFormat="1" applyFont="1" applyFill="1" applyBorder="1" applyAlignment="1" applyProtection="1">
      <alignment horizontal="center" vertical="center"/>
    </xf>
    <xf numFmtId="164" fontId="10" fillId="5" borderId="21" xfId="3" applyNumberFormat="1" applyFont="1" applyFill="1" applyBorder="1" applyAlignment="1" applyProtection="1">
      <alignment horizontal="center" vertical="center"/>
    </xf>
    <xf numFmtId="164" fontId="11" fillId="0" borderId="22" xfId="3" applyNumberFormat="1" applyFont="1" applyFill="1" applyBorder="1" applyAlignment="1" applyProtection="1">
      <alignment horizontal="center" vertical="center"/>
    </xf>
    <xf numFmtId="164" fontId="11" fillId="6" borderId="22" xfId="3" applyNumberFormat="1" applyFont="1" applyFill="1" applyBorder="1" applyAlignment="1" applyProtection="1">
      <alignment horizontal="center" vertical="center"/>
    </xf>
    <xf numFmtId="164" fontId="11" fillId="6" borderId="23" xfId="3" applyNumberFormat="1" applyFont="1" applyFill="1" applyBorder="1" applyAlignment="1" applyProtection="1">
      <alignment horizontal="center" vertical="center"/>
    </xf>
    <xf numFmtId="0" fontId="11" fillId="0" borderId="16" xfId="2" applyFont="1" applyFill="1" applyBorder="1" applyAlignment="1">
      <alignment horizontal="left" vertical="center" wrapText="1" readingOrder="1"/>
    </xf>
    <xf numFmtId="0" fontId="11" fillId="0" borderId="23" xfId="2" applyFont="1" applyFill="1" applyBorder="1" applyAlignment="1">
      <alignment horizontal="left" vertical="center" wrapText="1" readingOrder="1"/>
    </xf>
    <xf numFmtId="164" fontId="11" fillId="0" borderId="23" xfId="3" applyNumberFormat="1" applyFont="1" applyFill="1" applyBorder="1" applyAlignment="1" applyProtection="1">
      <alignment horizontal="center" vertical="center"/>
    </xf>
    <xf numFmtId="164" fontId="10" fillId="4" borderId="8" xfId="3" applyNumberFormat="1" applyFont="1" applyFill="1" applyBorder="1" applyAlignment="1" applyProtection="1">
      <alignment horizontal="center" vertical="center"/>
    </xf>
    <xf numFmtId="164" fontId="10" fillId="4" borderId="9" xfId="3" applyNumberFormat="1" applyFont="1" applyFill="1" applyBorder="1" applyAlignment="1" applyProtection="1">
      <alignment horizontal="center" vertical="center"/>
    </xf>
    <xf numFmtId="164" fontId="10" fillId="5" borderId="9" xfId="3" applyNumberFormat="1" applyFont="1" applyFill="1" applyBorder="1" applyAlignment="1" applyProtection="1">
      <alignment horizontal="center" vertical="center"/>
    </xf>
    <xf numFmtId="164" fontId="11" fillId="6" borderId="24" xfId="3" applyNumberFormat="1" applyFont="1" applyFill="1" applyBorder="1" applyAlignment="1" applyProtection="1">
      <alignment horizontal="center" vertical="center"/>
    </xf>
    <xf numFmtId="164" fontId="11" fillId="6" borderId="25" xfId="3" applyNumberFormat="1" applyFont="1" applyFill="1" applyBorder="1" applyAlignment="1" applyProtection="1">
      <alignment horizontal="center" vertical="center"/>
    </xf>
    <xf numFmtId="164" fontId="11" fillId="0" borderId="25" xfId="3" applyNumberFormat="1" applyFont="1" applyFill="1" applyBorder="1" applyAlignment="1" applyProtection="1">
      <alignment horizontal="center" vertical="center"/>
    </xf>
    <xf numFmtId="164" fontId="11" fillId="0" borderId="24" xfId="3" applyNumberFormat="1" applyFont="1" applyFill="1" applyBorder="1" applyAlignment="1" applyProtection="1">
      <alignment horizontal="center" vertical="center"/>
    </xf>
    <xf numFmtId="0" fontId="12" fillId="0" borderId="12" xfId="2" applyFont="1" applyFill="1" applyBorder="1" applyAlignment="1">
      <alignment wrapText="1" readingOrder="1"/>
    </xf>
    <xf numFmtId="0" fontId="12" fillId="0" borderId="13" xfId="2" applyFont="1" applyFill="1" applyBorder="1" applyAlignment="1">
      <alignment wrapText="1" readingOrder="1"/>
    </xf>
    <xf numFmtId="0" fontId="12" fillId="0" borderId="13" xfId="2" applyFont="1" applyFill="1" applyBorder="1" applyAlignment="1">
      <alignment horizontal="center" wrapText="1" readingOrder="1"/>
    </xf>
    <xf numFmtId="164" fontId="11" fillId="6" borderId="12" xfId="3" applyNumberFormat="1" applyFont="1" applyFill="1" applyBorder="1" applyAlignment="1" applyProtection="1">
      <alignment horizontal="center"/>
    </xf>
    <xf numFmtId="164" fontId="11" fillId="6" borderId="14" xfId="3" applyNumberFormat="1" applyFont="1" applyFill="1" applyBorder="1" applyAlignment="1" applyProtection="1">
      <alignment horizontal="center"/>
    </xf>
    <xf numFmtId="164" fontId="11" fillId="0" borderId="14" xfId="3" applyNumberFormat="1" applyFont="1" applyFill="1" applyBorder="1" applyAlignment="1" applyProtection="1">
      <alignment horizontal="center"/>
    </xf>
    <xf numFmtId="164" fontId="11" fillId="0" borderId="12" xfId="3" applyNumberFormat="1" applyFont="1" applyFill="1" applyBorder="1" applyAlignment="1" applyProtection="1">
      <alignment horizontal="center"/>
    </xf>
    <xf numFmtId="0" fontId="4" fillId="0" borderId="0" xfId="2" applyFont="1" applyFill="1" applyAlignment="1"/>
    <xf numFmtId="164" fontId="11" fillId="0" borderId="16" xfId="3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vertical="center" wrapText="1"/>
    </xf>
    <xf numFmtId="164" fontId="13" fillId="0" borderId="22" xfId="3" applyNumberFormat="1" applyFont="1" applyFill="1" applyBorder="1" applyAlignment="1" applyProtection="1">
      <alignment horizontal="center" vertical="center"/>
    </xf>
    <xf numFmtId="165" fontId="9" fillId="0" borderId="15" xfId="0" applyNumberFormat="1" applyFont="1" applyFill="1" applyBorder="1" applyAlignment="1">
      <alignment vertical="center" wrapText="1"/>
    </xf>
    <xf numFmtId="0" fontId="11" fillId="0" borderId="26" xfId="2" applyFont="1" applyFill="1" applyBorder="1" applyAlignment="1">
      <alignment horizontal="left" vertical="center" wrapText="1" readingOrder="1"/>
    </xf>
    <xf numFmtId="0" fontId="14" fillId="0" borderId="2" xfId="2" applyFont="1" applyFill="1" applyBorder="1" applyAlignment="1">
      <alignment horizontal="left"/>
    </xf>
    <xf numFmtId="164" fontId="15" fillId="7" borderId="2" xfId="3" applyNumberFormat="1" applyFont="1" applyFill="1" applyBorder="1" applyAlignment="1" applyProtection="1">
      <alignment horizontal="center" vertical="center"/>
    </xf>
    <xf numFmtId="164" fontId="15" fillId="7" borderId="13" xfId="3" applyNumberFormat="1" applyFont="1" applyFill="1" applyBorder="1" applyAlignment="1" applyProtection="1">
      <alignment horizontal="center" vertical="center"/>
    </xf>
    <xf numFmtId="164" fontId="15" fillId="7" borderId="12" xfId="3" applyNumberFormat="1" applyFont="1" applyFill="1" applyBorder="1" applyAlignment="1" applyProtection="1">
      <alignment horizontal="center" vertical="center"/>
    </xf>
    <xf numFmtId="164" fontId="16" fillId="0" borderId="2" xfId="3" applyNumberFormat="1" applyFont="1" applyFill="1" applyBorder="1" applyAlignment="1" applyProtection="1">
      <alignment horizontal="center" vertical="center"/>
    </xf>
    <xf numFmtId="164" fontId="16" fillId="0" borderId="14" xfId="3" applyNumberFormat="1" applyFont="1" applyFill="1" applyBorder="1" applyAlignment="1" applyProtection="1">
      <alignment horizontal="center" vertical="center"/>
    </xf>
    <xf numFmtId="164" fontId="16" fillId="0" borderId="13" xfId="3" applyNumberFormat="1" applyFont="1" applyFill="1" applyBorder="1" applyAlignment="1" applyProtection="1">
      <alignment horizontal="center" vertical="center"/>
    </xf>
    <xf numFmtId="164" fontId="16" fillId="0" borderId="4" xfId="3" applyNumberFormat="1" applyFont="1" applyFill="1" applyBorder="1" applyAlignment="1" applyProtection="1">
      <alignment horizontal="center" vertical="center"/>
    </xf>
    <xf numFmtId="0" fontId="4" fillId="0" borderId="27" xfId="2" applyFont="1" applyFill="1" applyBorder="1" applyAlignment="1">
      <alignment horizontal="left" vertical="center" wrapText="1" indent="1"/>
    </xf>
    <xf numFmtId="164" fontId="17" fillId="8" borderId="27" xfId="3" applyNumberFormat="1" applyFont="1" applyFill="1" applyBorder="1" applyAlignment="1" applyProtection="1">
      <alignment horizontal="center" vertical="center"/>
    </xf>
    <xf numFmtId="164" fontId="17" fillId="8" borderId="28" xfId="3" applyNumberFormat="1" applyFont="1" applyFill="1" applyBorder="1" applyAlignment="1" applyProtection="1">
      <alignment horizontal="center" vertical="center"/>
    </xf>
    <xf numFmtId="164" fontId="4" fillId="0" borderId="27" xfId="3" applyNumberFormat="1" applyFont="1" applyFill="1" applyBorder="1" applyAlignment="1" applyProtection="1">
      <alignment horizontal="center" vertical="center"/>
    </xf>
    <xf numFmtId="164" fontId="4" fillId="0" borderId="29" xfId="3" applyNumberFormat="1" applyFont="1" applyFill="1" applyBorder="1" applyAlignment="1" applyProtection="1">
      <alignment horizontal="center" vertical="center"/>
    </xf>
    <xf numFmtId="164" fontId="17" fillId="8" borderId="30" xfId="3" applyNumberFormat="1" applyFont="1" applyFill="1" applyBorder="1" applyAlignment="1" applyProtection="1">
      <alignment horizontal="center" vertical="center"/>
    </xf>
    <xf numFmtId="164" fontId="17" fillId="8" borderId="21" xfId="3" applyNumberFormat="1" applyFont="1" applyFill="1" applyBorder="1" applyAlignment="1" applyProtection="1">
      <alignment horizontal="center" vertical="center"/>
    </xf>
    <xf numFmtId="164" fontId="4" fillId="0" borderId="30" xfId="3" applyNumberFormat="1" applyFont="1" applyFill="1" applyBorder="1" applyAlignment="1" applyProtection="1">
      <alignment horizontal="center" vertical="center"/>
    </xf>
    <xf numFmtId="164" fontId="4" fillId="0" borderId="31" xfId="3" applyNumberFormat="1" applyFont="1" applyFill="1" applyBorder="1" applyAlignment="1" applyProtection="1">
      <alignment horizontal="center" vertical="center"/>
    </xf>
    <xf numFmtId="164" fontId="11" fillId="0" borderId="30" xfId="3" applyNumberFormat="1" applyFont="1" applyFill="1" applyBorder="1" applyAlignment="1" applyProtection="1">
      <alignment horizontal="center" vertical="center"/>
    </xf>
    <xf numFmtId="164" fontId="11" fillId="0" borderId="31" xfId="3" applyNumberFormat="1" applyFont="1" applyFill="1" applyBorder="1" applyAlignment="1" applyProtection="1">
      <alignment horizontal="center" vertical="center"/>
    </xf>
    <xf numFmtId="164" fontId="11" fillId="0" borderId="32" xfId="3" applyNumberFormat="1" applyFont="1" applyFill="1" applyBorder="1" applyAlignment="1" applyProtection="1">
      <alignment horizontal="center" vertical="center"/>
    </xf>
    <xf numFmtId="164" fontId="11" fillId="0" borderId="34" xfId="3" applyNumberFormat="1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left" vertical="center" shrinkToFit="1"/>
    </xf>
    <xf numFmtId="164" fontId="16" fillId="7" borderId="12" xfId="3" applyNumberFormat="1" applyFont="1" applyFill="1" applyBorder="1" applyAlignment="1" applyProtection="1">
      <alignment horizontal="center" vertical="center"/>
    </xf>
    <xf numFmtId="164" fontId="16" fillId="7" borderId="3" xfId="3" applyNumberFormat="1" applyFont="1" applyFill="1" applyBorder="1" applyAlignment="1" applyProtection="1">
      <alignment horizontal="center" vertical="center"/>
    </xf>
    <xf numFmtId="164" fontId="16" fillId="0" borderId="12" xfId="3" applyNumberFormat="1" applyFont="1" applyFill="1" applyBorder="1" applyAlignment="1" applyProtection="1">
      <alignment horizontal="center" vertical="center"/>
    </xf>
    <xf numFmtId="164" fontId="18" fillId="8" borderId="27" xfId="3" applyNumberFormat="1" applyFont="1" applyFill="1" applyBorder="1" applyAlignment="1" applyProtection="1">
      <alignment horizontal="center" vertical="center"/>
    </xf>
    <xf numFmtId="164" fontId="18" fillId="8" borderId="28" xfId="3" applyNumberFormat="1" applyFont="1" applyFill="1" applyBorder="1" applyAlignment="1" applyProtection="1">
      <alignment horizontal="center" vertical="center"/>
    </xf>
    <xf numFmtId="164" fontId="19" fillId="0" borderId="27" xfId="3" applyNumberFormat="1" applyFont="1" applyFill="1" applyBorder="1" applyAlignment="1" applyProtection="1">
      <alignment horizontal="center" vertical="center"/>
    </xf>
    <xf numFmtId="164" fontId="19" fillId="0" borderId="29" xfId="3" applyNumberFormat="1" applyFont="1" applyFill="1" applyBorder="1" applyAlignment="1" applyProtection="1">
      <alignment horizontal="center" vertical="center"/>
    </xf>
    <xf numFmtId="164" fontId="11" fillId="0" borderId="20" xfId="3" applyNumberFormat="1" applyFont="1" applyFill="1" applyBorder="1" applyAlignment="1" applyProtection="1">
      <alignment horizontal="center" vertical="center"/>
    </xf>
    <xf numFmtId="164" fontId="18" fillId="8" borderId="30" xfId="3" applyNumberFormat="1" applyFont="1" applyFill="1" applyBorder="1" applyAlignment="1" applyProtection="1">
      <alignment horizontal="center" vertical="center"/>
    </xf>
    <xf numFmtId="164" fontId="18" fillId="8" borderId="21" xfId="3" applyNumberFormat="1" applyFont="1" applyFill="1" applyBorder="1" applyAlignment="1" applyProtection="1">
      <alignment horizontal="center" vertical="center"/>
    </xf>
    <xf numFmtId="164" fontId="19" fillId="0" borderId="35" xfId="3" applyNumberFormat="1" applyFont="1" applyFill="1" applyBorder="1" applyAlignment="1" applyProtection="1">
      <alignment horizontal="center" vertical="center"/>
    </xf>
    <xf numFmtId="164" fontId="19" fillId="0" borderId="36" xfId="3" applyNumberFormat="1" applyFont="1" applyFill="1" applyBorder="1" applyAlignment="1" applyProtection="1">
      <alignment horizontal="center" vertical="center"/>
    </xf>
    <xf numFmtId="164" fontId="19" fillId="0" borderId="30" xfId="3" applyNumberFormat="1" applyFont="1" applyFill="1" applyBorder="1" applyAlignment="1" applyProtection="1">
      <alignment horizontal="center" vertical="center"/>
    </xf>
    <xf numFmtId="164" fontId="19" fillId="0" borderId="31" xfId="3" applyNumberFormat="1" applyFont="1" applyFill="1" applyBorder="1" applyAlignment="1" applyProtection="1">
      <alignment horizontal="center" vertical="center"/>
    </xf>
    <xf numFmtId="164" fontId="19" fillId="0" borderId="5" xfId="3" applyNumberFormat="1" applyFont="1" applyFill="1" applyBorder="1" applyAlignment="1" applyProtection="1">
      <alignment horizontal="center" vertical="center"/>
    </xf>
    <xf numFmtId="164" fontId="4" fillId="0" borderId="16" xfId="3" applyNumberFormat="1" applyFont="1" applyFill="1" applyBorder="1" applyAlignment="1" applyProtection="1">
      <alignment horizontal="center" vertical="center"/>
    </xf>
    <xf numFmtId="164" fontId="4" fillId="0" borderId="19" xfId="3" applyNumberFormat="1" applyFont="1" applyFill="1" applyBorder="1" applyAlignment="1" applyProtection="1">
      <alignment horizontal="center" vertical="center"/>
    </xf>
    <xf numFmtId="164" fontId="4" fillId="0" borderId="23" xfId="3" applyNumberFormat="1" applyFont="1" applyFill="1" applyBorder="1" applyAlignment="1" applyProtection="1">
      <alignment horizontal="center" vertical="center"/>
    </xf>
    <xf numFmtId="164" fontId="4" fillId="0" borderId="22" xfId="3" applyNumberFormat="1" applyFont="1" applyFill="1" applyBorder="1" applyAlignment="1" applyProtection="1">
      <alignment horizontal="center" vertical="center"/>
    </xf>
    <xf numFmtId="0" fontId="4" fillId="0" borderId="37" xfId="2" applyFont="1" applyFill="1" applyBorder="1"/>
    <xf numFmtId="0" fontId="4" fillId="0" borderId="38" xfId="2" applyFont="1" applyFill="1" applyBorder="1" applyAlignment="1">
      <alignment horizontal="left" vertical="center" wrapText="1" indent="1"/>
    </xf>
    <xf numFmtId="164" fontId="18" fillId="8" borderId="33" xfId="3" applyNumberFormat="1" applyFont="1" applyFill="1" applyBorder="1" applyAlignment="1" applyProtection="1">
      <alignment horizontal="center" vertical="center"/>
    </xf>
    <xf numFmtId="164" fontId="4" fillId="0" borderId="38" xfId="3" applyNumberFormat="1" applyFont="1" applyFill="1" applyBorder="1" applyAlignment="1" applyProtection="1">
      <alignment horizontal="center" vertical="center"/>
    </xf>
    <xf numFmtId="164" fontId="4" fillId="0" borderId="39" xfId="3" applyNumberFormat="1" applyFont="1" applyFill="1" applyBorder="1" applyAlignment="1" applyProtection="1">
      <alignment horizontal="center" vertical="center"/>
    </xf>
    <xf numFmtId="164" fontId="11" fillId="0" borderId="39" xfId="3" applyNumberFormat="1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>
      <alignment horizontal="left" vertical="top"/>
    </xf>
    <xf numFmtId="164" fontId="10" fillId="8" borderId="30" xfId="3" applyNumberFormat="1" applyFont="1" applyFill="1" applyBorder="1" applyAlignment="1" applyProtection="1">
      <alignment horizontal="center" vertical="center"/>
    </xf>
    <xf numFmtId="164" fontId="10" fillId="8" borderId="21" xfId="3" applyNumberFormat="1" applyFont="1" applyFill="1" applyBorder="1" applyAlignment="1" applyProtection="1">
      <alignment horizontal="center" vertical="center"/>
    </xf>
    <xf numFmtId="164" fontId="10" fillId="0" borderId="30" xfId="3" applyNumberFormat="1" applyFont="1" applyFill="1" applyBorder="1" applyAlignment="1" applyProtection="1">
      <alignment horizontal="center" vertical="center"/>
    </xf>
    <xf numFmtId="164" fontId="10" fillId="0" borderId="31" xfId="3" applyNumberFormat="1" applyFont="1" applyFill="1" applyBorder="1" applyAlignment="1" applyProtection="1">
      <alignment horizontal="center" vertical="center"/>
    </xf>
    <xf numFmtId="0" fontId="4" fillId="0" borderId="35" xfId="2" applyFont="1" applyFill="1" applyBorder="1" applyAlignment="1">
      <alignment horizontal="left" vertical="center" wrapText="1" indent="1"/>
    </xf>
    <xf numFmtId="164" fontId="18" fillId="8" borderId="18" xfId="3" applyNumberFormat="1" applyFont="1" applyFill="1" applyBorder="1" applyAlignment="1" applyProtection="1">
      <alignment horizontal="center" vertical="center"/>
    </xf>
    <xf numFmtId="0" fontId="4" fillId="0" borderId="40" xfId="2" applyFont="1" applyFill="1" applyBorder="1" applyAlignment="1">
      <alignment horizontal="left" vertical="center" wrapText="1" indent="1"/>
    </xf>
    <xf numFmtId="0" fontId="4" fillId="0" borderId="24" xfId="2" applyFont="1" applyFill="1" applyBorder="1" applyAlignment="1">
      <alignment horizontal="left" vertical="center" wrapText="1" indent="1"/>
    </xf>
    <xf numFmtId="164" fontId="18" fillId="8" borderId="41" xfId="3" applyNumberFormat="1" applyFont="1" applyFill="1" applyBorder="1" applyAlignment="1" applyProtection="1">
      <alignment horizontal="center" vertical="center"/>
    </xf>
    <xf numFmtId="164" fontId="18" fillId="8" borderId="42" xfId="3" applyNumberFormat="1" applyFont="1" applyFill="1" applyBorder="1" applyAlignment="1" applyProtection="1">
      <alignment horizontal="center" vertical="center"/>
    </xf>
    <xf numFmtId="164" fontId="10" fillId="5" borderId="5" xfId="3" applyNumberFormat="1" applyFont="1" applyFill="1" applyBorder="1" applyAlignment="1" applyProtection="1">
      <alignment horizontal="center" vertical="center"/>
    </xf>
    <xf numFmtId="164" fontId="10" fillId="5" borderId="6" xfId="3" applyNumberFormat="1" applyFont="1" applyFill="1" applyBorder="1" applyAlignment="1" applyProtection="1">
      <alignment horizontal="center" vertical="center"/>
    </xf>
    <xf numFmtId="164" fontId="4" fillId="0" borderId="24" xfId="3" applyNumberFormat="1" applyFont="1" applyFill="1" applyBorder="1" applyAlignment="1" applyProtection="1">
      <alignment horizontal="center" vertical="center"/>
    </xf>
    <xf numFmtId="164" fontId="4" fillId="0" borderId="25" xfId="3" applyNumberFormat="1" applyFont="1" applyFill="1" applyBorder="1" applyAlignment="1" applyProtection="1">
      <alignment horizontal="center" vertical="center"/>
    </xf>
    <xf numFmtId="0" fontId="14" fillId="0" borderId="12" xfId="2" applyFont="1" applyFill="1" applyBorder="1" applyAlignment="1">
      <alignment horizontal="left" vertical="top"/>
    </xf>
    <xf numFmtId="164" fontId="14" fillId="7" borderId="12" xfId="3" applyNumberFormat="1" applyFont="1" applyFill="1" applyBorder="1" applyAlignment="1" applyProtection="1">
      <alignment horizontal="center" vertical="center"/>
    </xf>
    <xf numFmtId="164" fontId="14" fillId="7" borderId="6" xfId="3" applyNumberFormat="1" applyFont="1" applyFill="1" applyBorder="1" applyAlignment="1" applyProtection="1">
      <alignment horizontal="center" vertical="center"/>
    </xf>
    <xf numFmtId="164" fontId="14" fillId="7" borderId="13" xfId="3" applyNumberFormat="1" applyFont="1" applyFill="1" applyBorder="1" applyAlignment="1" applyProtection="1">
      <alignment horizontal="center" vertical="center"/>
    </xf>
    <xf numFmtId="164" fontId="13" fillId="0" borderId="12" xfId="3" applyNumberFormat="1" applyFont="1" applyFill="1" applyBorder="1" applyAlignment="1" applyProtection="1">
      <alignment horizontal="center" vertical="center"/>
    </xf>
    <xf numFmtId="164" fontId="13" fillId="0" borderId="14" xfId="3" applyNumberFormat="1" applyFont="1" applyFill="1" applyBorder="1" applyAlignment="1" applyProtection="1">
      <alignment horizontal="center" vertical="center"/>
    </xf>
    <xf numFmtId="0" fontId="11" fillId="0" borderId="27" xfId="2" applyFont="1" applyFill="1" applyBorder="1" applyAlignment="1">
      <alignment horizontal="left" vertical="top"/>
    </xf>
    <xf numFmtId="164" fontId="10" fillId="8" borderId="27" xfId="3" applyNumberFormat="1" applyFont="1" applyFill="1" applyBorder="1" applyAlignment="1" applyProtection="1">
      <alignment horizontal="center" vertical="center"/>
    </xf>
    <xf numFmtId="164" fontId="10" fillId="8" borderId="28" xfId="3" applyNumberFormat="1" applyFont="1" applyFill="1" applyBorder="1" applyAlignment="1" applyProtection="1">
      <alignment horizontal="center" vertical="center"/>
    </xf>
    <xf numFmtId="164" fontId="11" fillId="0" borderId="27" xfId="3" applyNumberFormat="1" applyFont="1" applyFill="1" applyBorder="1" applyAlignment="1" applyProtection="1">
      <alignment horizontal="center" vertical="center"/>
    </xf>
    <xf numFmtId="164" fontId="11" fillId="0" borderId="29" xfId="3" applyNumberFormat="1" applyFont="1" applyFill="1" applyBorder="1" applyAlignment="1" applyProtection="1">
      <alignment horizontal="center" vertical="center"/>
    </xf>
    <xf numFmtId="164" fontId="11" fillId="9" borderId="27" xfId="3" applyNumberFormat="1" applyFont="1" applyFill="1" applyBorder="1" applyAlignment="1" applyProtection="1">
      <alignment horizontal="center" vertical="center"/>
    </xf>
    <xf numFmtId="0" fontId="11" fillId="0" borderId="30" xfId="2" applyFont="1" applyFill="1" applyBorder="1" applyAlignment="1">
      <alignment horizontal="left" vertical="top" wrapText="1"/>
    </xf>
    <xf numFmtId="164" fontId="11" fillId="9" borderId="30" xfId="3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left" vertical="top"/>
    </xf>
    <xf numFmtId="164" fontId="10" fillId="8" borderId="35" xfId="3" applyNumberFormat="1" applyFont="1" applyFill="1" applyBorder="1" applyAlignment="1" applyProtection="1">
      <alignment horizontal="center" vertical="center"/>
    </xf>
    <xf numFmtId="164" fontId="10" fillId="8" borderId="18" xfId="3" applyNumberFormat="1" applyFont="1" applyFill="1" applyBorder="1" applyAlignment="1" applyProtection="1">
      <alignment horizontal="center" vertical="center"/>
    </xf>
    <xf numFmtId="164" fontId="11" fillId="0" borderId="35" xfId="3" applyNumberFormat="1" applyFont="1" applyFill="1" applyBorder="1" applyAlignment="1" applyProtection="1">
      <alignment horizontal="center" vertical="center"/>
    </xf>
    <xf numFmtId="164" fontId="11" fillId="0" borderId="36" xfId="3" applyNumberFormat="1" applyFont="1" applyFill="1" applyBorder="1" applyAlignment="1" applyProtection="1">
      <alignment horizontal="center" vertical="center"/>
    </xf>
    <xf numFmtId="164" fontId="11" fillId="0" borderId="0" xfId="3" applyNumberFormat="1" applyFont="1" applyFill="1" applyBorder="1" applyAlignment="1" applyProtection="1">
      <alignment horizontal="center" vertical="center"/>
    </xf>
    <xf numFmtId="164" fontId="11" fillId="9" borderId="5" xfId="3" applyNumberFormat="1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>
      <alignment horizontal="left" vertical="top" wrapText="1"/>
    </xf>
    <xf numFmtId="164" fontId="11" fillId="9" borderId="35" xfId="3" applyNumberFormat="1" applyFont="1" applyFill="1" applyBorder="1" applyAlignment="1" applyProtection="1">
      <alignment horizontal="center" vertical="center"/>
    </xf>
    <xf numFmtId="0" fontId="11" fillId="0" borderId="32" xfId="2" applyFont="1" applyFill="1" applyBorder="1" applyAlignment="1">
      <alignment horizontal="left" vertical="top"/>
    </xf>
    <xf numFmtId="164" fontId="10" fillId="8" borderId="32" xfId="3" applyNumberFormat="1" applyFont="1" applyFill="1" applyBorder="1" applyAlignment="1" applyProtection="1">
      <alignment horizontal="center" vertical="center"/>
    </xf>
    <xf numFmtId="164" fontId="10" fillId="8" borderId="33" xfId="3" applyNumberFormat="1" applyFont="1" applyFill="1" applyBorder="1" applyAlignment="1" applyProtection="1">
      <alignment horizontal="center" vertical="center"/>
    </xf>
    <xf numFmtId="0" fontId="14" fillId="0" borderId="2" xfId="2" applyFont="1" applyFill="1" applyBorder="1" applyAlignment="1">
      <alignment horizontal="left" vertical="top"/>
    </xf>
    <xf numFmtId="0" fontId="20" fillId="10" borderId="12" xfId="2" applyFont="1" applyFill="1" applyBorder="1" applyAlignment="1">
      <alignment horizontal="left" vertical="center"/>
    </xf>
    <xf numFmtId="164" fontId="15" fillId="10" borderId="12" xfId="3" applyNumberFormat="1" applyFont="1" applyFill="1" applyBorder="1" applyAlignment="1" applyProtection="1">
      <alignment horizontal="center" vertical="center"/>
    </xf>
    <xf numFmtId="164" fontId="15" fillId="10" borderId="13" xfId="3" applyNumberFormat="1" applyFont="1" applyFill="1" applyBorder="1" applyAlignment="1" applyProtection="1">
      <alignment horizontal="center" vertical="center"/>
    </xf>
    <xf numFmtId="164" fontId="15" fillId="11" borderId="12" xfId="3" applyNumberFormat="1" applyFont="1" applyFill="1" applyBorder="1" applyAlignment="1" applyProtection="1">
      <alignment horizontal="center" vertical="center"/>
    </xf>
    <xf numFmtId="164" fontId="15" fillId="11" borderId="13" xfId="3" applyNumberFormat="1" applyFont="1" applyFill="1" applyBorder="1" applyAlignment="1" applyProtection="1">
      <alignment horizontal="center" vertical="center"/>
    </xf>
    <xf numFmtId="164" fontId="15" fillId="11" borderId="14" xfId="3" applyNumberFormat="1" applyFont="1" applyFill="1" applyBorder="1" applyAlignment="1" applyProtection="1">
      <alignment horizontal="center" vertical="center"/>
    </xf>
    <xf numFmtId="0" fontId="4" fillId="10" borderId="0" xfId="2" applyFont="1" applyFill="1"/>
    <xf numFmtId="0" fontId="6" fillId="3" borderId="0" xfId="2" applyFont="1" applyFill="1" applyBorder="1"/>
    <xf numFmtId="0" fontId="8" fillId="0" borderId="19" xfId="2" applyFont="1" applyFill="1" applyBorder="1" applyAlignment="1">
      <alignment horizontal="left" vertical="center" wrapText="1" indent="1"/>
    </xf>
    <xf numFmtId="164" fontId="17" fillId="8" borderId="16" xfId="3" applyNumberFormat="1" applyFont="1" applyFill="1" applyBorder="1" applyAlignment="1" applyProtection="1">
      <alignment horizontal="center" vertical="center"/>
    </xf>
    <xf numFmtId="164" fontId="17" fillId="8" borderId="17" xfId="3" applyNumberFormat="1" applyFont="1" applyFill="1" applyBorder="1" applyAlignment="1" applyProtection="1">
      <alignment horizontal="center" vertical="center"/>
    </xf>
    <xf numFmtId="0" fontId="4" fillId="0" borderId="22" xfId="2" applyFont="1" applyFill="1" applyBorder="1" applyAlignment="1">
      <alignment horizontal="left" vertical="center" indent="1"/>
    </xf>
    <xf numFmtId="0" fontId="21" fillId="10" borderId="44" xfId="2" applyFont="1" applyFill="1" applyBorder="1" applyAlignment="1">
      <alignment horizontal="left" vertical="center" indent="1"/>
    </xf>
    <xf numFmtId="164" fontId="13" fillId="10" borderId="12" xfId="3" applyNumberFormat="1" applyFont="1" applyFill="1" applyBorder="1" applyAlignment="1" applyProtection="1">
      <alignment horizontal="center" vertical="center"/>
    </xf>
    <xf numFmtId="164" fontId="13" fillId="10" borderId="13" xfId="3" applyNumberFormat="1" applyFont="1" applyFill="1" applyBorder="1" applyAlignment="1" applyProtection="1">
      <alignment horizontal="center" vertical="center"/>
    </xf>
    <xf numFmtId="164" fontId="14" fillId="10" borderId="12" xfId="3" applyNumberFormat="1" applyFont="1" applyFill="1" applyBorder="1" applyAlignment="1" applyProtection="1">
      <alignment horizontal="center" vertical="center"/>
    </xf>
    <xf numFmtId="164" fontId="13" fillId="10" borderId="14" xfId="3" applyNumberFormat="1" applyFont="1" applyFill="1" applyBorder="1" applyAlignment="1" applyProtection="1">
      <alignment horizontal="center" vertical="center"/>
    </xf>
    <xf numFmtId="0" fontId="24" fillId="0" borderId="0" xfId="2" applyFont="1" applyFill="1" applyAlignment="1">
      <alignment horizontal="left" vertical="center" indent="1"/>
    </xf>
    <xf numFmtId="0" fontId="24" fillId="2" borderId="0" xfId="2" applyFont="1" applyFill="1" applyAlignment="1">
      <alignment horizontal="center" vertical="center"/>
    </xf>
    <xf numFmtId="0" fontId="24" fillId="2" borderId="0" xfId="2" applyFont="1" applyFill="1" applyBorder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right" vertical="center" indent="1"/>
    </xf>
    <xf numFmtId="167" fontId="4" fillId="2" borderId="0" xfId="1" applyNumberFormat="1" applyFont="1" applyFill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6" fontId="4" fillId="2" borderId="0" xfId="1" applyNumberFormat="1" applyFont="1" applyFill="1" applyAlignment="1">
      <alignment horizontal="right" vertical="center"/>
    </xf>
    <xf numFmtId="6" fontId="4" fillId="2" borderId="0" xfId="1" applyNumberFormat="1" applyFont="1" applyFill="1" applyBorder="1" applyAlignment="1">
      <alignment horizontal="right" vertical="center"/>
    </xf>
    <xf numFmtId="164" fontId="10" fillId="4" borderId="45" xfId="3" applyNumberFormat="1" applyFont="1" applyFill="1" applyBorder="1" applyAlignment="1" applyProtection="1">
      <alignment horizontal="center" vertical="center"/>
    </xf>
    <xf numFmtId="164" fontId="10" fillId="4" borderId="46" xfId="3" applyNumberFormat="1" applyFont="1" applyFill="1" applyBorder="1" applyAlignment="1" applyProtection="1">
      <alignment horizontal="center" vertical="center"/>
    </xf>
    <xf numFmtId="165" fontId="25" fillId="0" borderId="15" xfId="0" applyNumberFormat="1" applyFont="1" applyBorder="1" applyAlignment="1">
      <alignment vertical="center" wrapText="1"/>
    </xf>
    <xf numFmtId="0" fontId="4" fillId="0" borderId="39" xfId="2" applyFont="1" applyFill="1" applyBorder="1" applyAlignment="1">
      <alignment horizontal="left" vertical="center" wrapText="1" indent="1"/>
    </xf>
    <xf numFmtId="0" fontId="4" fillId="0" borderId="47" xfId="2" applyFont="1" applyFill="1" applyBorder="1" applyAlignment="1">
      <alignment horizontal="left" vertical="center" wrapText="1" indent="1"/>
    </xf>
    <xf numFmtId="164" fontId="26" fillId="0" borderId="22" xfId="3" applyNumberFormat="1" applyFont="1" applyFill="1" applyBorder="1" applyAlignment="1" applyProtection="1">
      <alignment horizontal="center" vertical="center"/>
    </xf>
    <xf numFmtId="164" fontId="10" fillId="0" borderId="16" xfId="3" applyNumberFormat="1" applyFont="1" applyFill="1" applyBorder="1" applyAlignment="1" applyProtection="1">
      <alignment horizontal="center" vertical="center"/>
    </xf>
    <xf numFmtId="164" fontId="10" fillId="0" borderId="17" xfId="3" applyNumberFormat="1" applyFont="1" applyFill="1" applyBorder="1" applyAlignment="1" applyProtection="1">
      <alignment horizontal="center" vertical="center"/>
    </xf>
    <xf numFmtId="164" fontId="10" fillId="0" borderId="18" xfId="3" applyNumberFormat="1" applyFont="1" applyFill="1" applyBorder="1" applyAlignment="1" applyProtection="1">
      <alignment horizontal="center" vertical="center"/>
    </xf>
    <xf numFmtId="164" fontId="27" fillId="6" borderId="14" xfId="3" applyNumberFormat="1" applyFont="1" applyFill="1" applyBorder="1" applyAlignment="1" applyProtection="1">
      <alignment horizontal="center" vertical="center"/>
    </xf>
    <xf numFmtId="164" fontId="27" fillId="0" borderId="14" xfId="3" applyNumberFormat="1" applyFont="1" applyFill="1" applyBorder="1" applyAlignment="1" applyProtection="1">
      <alignment horizontal="center" vertical="center"/>
    </xf>
    <xf numFmtId="164" fontId="17" fillId="8" borderId="31" xfId="3" applyNumberFormat="1" applyFont="1" applyFill="1" applyBorder="1" applyAlignment="1" applyProtection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164" fontId="15" fillId="13" borderId="12" xfId="3" applyNumberFormat="1" applyFont="1" applyFill="1" applyBorder="1" applyAlignment="1" applyProtection="1">
      <alignment horizontal="center" vertical="center"/>
    </xf>
    <xf numFmtId="164" fontId="15" fillId="13" borderId="13" xfId="3" applyNumberFormat="1" applyFont="1" applyFill="1" applyBorder="1" applyAlignment="1" applyProtection="1">
      <alignment horizontal="center" vertical="center"/>
    </xf>
    <xf numFmtId="164" fontId="19" fillId="0" borderId="22" xfId="3" applyNumberFormat="1" applyFont="1" applyFill="1" applyBorder="1" applyAlignment="1" applyProtection="1">
      <alignment horizontal="center" vertical="center"/>
    </xf>
    <xf numFmtId="164" fontId="8" fillId="0" borderId="44" xfId="2" applyNumberFormat="1" applyFont="1" applyFill="1" applyBorder="1" applyAlignment="1"/>
    <xf numFmtId="0" fontId="11" fillId="14" borderId="26" xfId="2" applyFont="1" applyFill="1" applyBorder="1" applyAlignment="1">
      <alignment horizontal="left" vertical="center" wrapText="1" readingOrder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30" fillId="0" borderId="0" xfId="2" applyFont="1" applyFill="1"/>
    <xf numFmtId="0" fontId="30" fillId="0" borderId="0" xfId="2" applyFont="1" applyFill="1" applyBorder="1"/>
    <xf numFmtId="164" fontId="19" fillId="15" borderId="22" xfId="3" applyNumberFormat="1" applyFont="1" applyFill="1" applyBorder="1" applyAlignment="1" applyProtection="1">
      <alignment horizontal="center" vertical="center"/>
    </xf>
    <xf numFmtId="164" fontId="11" fillId="15" borderId="19" xfId="3" applyNumberFormat="1" applyFont="1" applyFill="1" applyBorder="1" applyAlignment="1" applyProtection="1">
      <alignment horizontal="center" vertical="center"/>
    </xf>
    <xf numFmtId="164" fontId="11" fillId="15" borderId="22" xfId="3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4" fillId="16" borderId="47" xfId="2" applyFont="1" applyFill="1" applyBorder="1" applyAlignment="1">
      <alignment horizontal="left" vertical="center" wrapText="1" inden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164" fontId="10" fillId="5" borderId="45" xfId="3" applyNumberFormat="1" applyFont="1" applyFill="1" applyBorder="1" applyAlignment="1" applyProtection="1">
      <alignment horizontal="center" vertical="center"/>
    </xf>
    <xf numFmtId="0" fontId="11" fillId="7" borderId="26" xfId="2" applyFont="1" applyFill="1" applyBorder="1" applyAlignment="1">
      <alignment horizontal="left" vertical="center" wrapText="1" readingOrder="1"/>
    </xf>
    <xf numFmtId="164" fontId="11" fillId="12" borderId="22" xfId="3" applyNumberFormat="1" applyFont="1" applyFill="1" applyBorder="1" applyAlignment="1" applyProtection="1">
      <alignment horizontal="center" vertical="center"/>
    </xf>
    <xf numFmtId="164" fontId="11" fillId="7" borderId="22" xfId="3" applyNumberFormat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165" fontId="9" fillId="7" borderId="15" xfId="0" applyNumberFormat="1" applyFont="1" applyFill="1" applyBorder="1" applyAlignment="1">
      <alignment vertical="center" wrapText="1"/>
    </xf>
    <xf numFmtId="164" fontId="10" fillId="4" borderId="5" xfId="3" applyNumberFormat="1" applyFont="1" applyFill="1" applyBorder="1" applyAlignment="1" applyProtection="1">
      <alignment horizontal="center" vertical="center"/>
    </xf>
    <xf numFmtId="164" fontId="10" fillId="4" borderId="6" xfId="3" applyNumberFormat="1" applyFont="1" applyFill="1" applyBorder="1" applyAlignment="1" applyProtection="1">
      <alignment horizontal="center" vertical="center"/>
    </xf>
    <xf numFmtId="164" fontId="11" fillId="6" borderId="5" xfId="3" applyNumberFormat="1" applyFont="1" applyFill="1" applyBorder="1" applyAlignment="1" applyProtection="1">
      <alignment horizontal="center" vertical="center"/>
    </xf>
    <xf numFmtId="164" fontId="11" fillId="6" borderId="0" xfId="3" applyNumberFormat="1" applyFont="1" applyFill="1" applyBorder="1" applyAlignment="1" applyProtection="1">
      <alignment horizontal="center" vertical="center"/>
    </xf>
    <xf numFmtId="164" fontId="26" fillId="0" borderId="0" xfId="3" applyNumberFormat="1" applyFont="1" applyFill="1" applyBorder="1" applyAlignment="1" applyProtection="1">
      <alignment horizontal="center" vertical="center"/>
    </xf>
    <xf numFmtId="0" fontId="27" fillId="17" borderId="0" xfId="2" applyFont="1" applyFill="1" applyBorder="1" applyAlignment="1">
      <alignment horizontal="left" vertical="center" wrapText="1" readingOrder="1"/>
    </xf>
    <xf numFmtId="164" fontId="31" fillId="5" borderId="16" xfId="3" applyNumberFormat="1" applyFont="1" applyFill="1" applyBorder="1" applyAlignment="1" applyProtection="1">
      <alignment horizontal="center" vertical="center"/>
    </xf>
    <xf numFmtId="164" fontId="31" fillId="5" borderId="18" xfId="3" applyNumberFormat="1" applyFont="1" applyFill="1" applyBorder="1" applyAlignment="1" applyProtection="1">
      <alignment horizontal="center" vertical="center"/>
    </xf>
    <xf numFmtId="164" fontId="13" fillId="0" borderId="2" xfId="3" applyNumberFormat="1" applyFont="1" applyFill="1" applyBorder="1" applyAlignment="1" applyProtection="1">
      <alignment horizontal="center" vertical="center"/>
    </xf>
    <xf numFmtId="0" fontId="23" fillId="0" borderId="5" xfId="2" applyFont="1" applyFill="1" applyBorder="1"/>
    <xf numFmtId="0" fontId="23" fillId="0" borderId="8" xfId="2" applyFont="1" applyFill="1" applyBorder="1"/>
    <xf numFmtId="164" fontId="13" fillId="0" borderId="4" xfId="3" applyNumberFormat="1" applyFont="1" applyFill="1" applyBorder="1" applyAlignment="1" applyProtection="1">
      <alignment horizontal="center" vertical="center"/>
    </xf>
    <xf numFmtId="0" fontId="23" fillId="0" borderId="0" xfId="2" applyFont="1" applyFill="1" applyBorder="1"/>
    <xf numFmtId="0" fontId="23" fillId="0" borderId="10" xfId="2" applyFont="1" applyFill="1" applyBorder="1"/>
    <xf numFmtId="164" fontId="13" fillId="0" borderId="5" xfId="3" applyNumberFormat="1" applyFont="1" applyFill="1" applyBorder="1" applyAlignment="1" applyProtection="1">
      <alignment horizontal="center" vertical="center"/>
    </xf>
    <xf numFmtId="164" fontId="13" fillId="0" borderId="8" xfId="3" applyNumberFormat="1" applyFont="1" applyFill="1" applyBorder="1" applyAlignment="1" applyProtection="1">
      <alignment horizontal="center" vertical="center"/>
    </xf>
    <xf numFmtId="164" fontId="13" fillId="0" borderId="3" xfId="3" applyNumberFormat="1" applyFont="1" applyFill="1" applyBorder="1" applyAlignment="1" applyProtection="1">
      <alignment horizontal="center" vertical="center"/>
    </xf>
    <xf numFmtId="164" fontId="13" fillId="0" borderId="6" xfId="3" applyNumberFormat="1" applyFont="1" applyFill="1" applyBorder="1" applyAlignment="1" applyProtection="1">
      <alignment horizontal="center" vertical="center"/>
    </xf>
    <xf numFmtId="164" fontId="13" fillId="0" borderId="9" xfId="3" applyNumberFormat="1" applyFont="1" applyFill="1" applyBorder="1" applyAlignment="1" applyProtection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164" fontId="22" fillId="0" borderId="43" xfId="3" applyNumberFormat="1" applyFont="1" applyFill="1" applyBorder="1" applyAlignment="1" applyProtection="1">
      <alignment horizontal="center" vertical="center" wrapText="1"/>
    </xf>
    <xf numFmtId="164" fontId="22" fillId="0" borderId="7" xfId="3" applyNumberFormat="1" applyFont="1" applyFill="1" applyBorder="1" applyAlignment="1" applyProtection="1">
      <alignment horizontal="center" vertical="center" wrapText="1"/>
    </xf>
    <xf numFmtId="164" fontId="22" fillId="0" borderId="11" xfId="3" applyNumberFormat="1" applyFont="1" applyFill="1" applyBorder="1" applyAlignment="1" applyProtection="1">
      <alignment horizontal="center" vertical="center" wrapText="1"/>
    </xf>
    <xf numFmtId="164" fontId="14" fillId="12" borderId="2" xfId="3" applyNumberFormat="1" applyFont="1" applyFill="1" applyBorder="1" applyAlignment="1" applyProtection="1">
      <alignment horizontal="center" vertical="center"/>
    </xf>
    <xf numFmtId="0" fontId="23" fillId="7" borderId="5" xfId="2" applyFont="1" applyFill="1" applyBorder="1"/>
    <xf numFmtId="0" fontId="23" fillId="7" borderId="8" xfId="2" applyFont="1" applyFill="1" applyBorder="1"/>
    <xf numFmtId="164" fontId="14" fillId="12" borderId="3" xfId="3" applyNumberFormat="1" applyFont="1" applyFill="1" applyBorder="1" applyAlignment="1" applyProtection="1">
      <alignment horizontal="center" vertical="center"/>
    </xf>
    <xf numFmtId="0" fontId="23" fillId="7" borderId="6" xfId="2" applyFont="1" applyFill="1" applyBorder="1"/>
    <xf numFmtId="0" fontId="23" fillId="7" borderId="9" xfId="2" applyFont="1" applyFill="1" applyBorder="1"/>
    <xf numFmtId="0" fontId="7" fillId="3" borderId="43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</cellXfs>
  <cellStyles count="4">
    <cellStyle name="Normál" xfId="0" builtinId="0"/>
    <cellStyle name="Normál 2" xfId="2"/>
    <cellStyle name="Pénznem" xfId="1" builtinId="4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3"/>
  <sheetViews>
    <sheetView view="pageBreakPreview" topLeftCell="A63" zoomScale="25" zoomScaleNormal="25" zoomScaleSheetLayoutView="25" workbookViewId="0">
      <pane xSplit="3" topLeftCell="D1" activePane="topRight" state="frozen"/>
      <selection pane="topRight" activeCell="H102" sqref="H102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60" t="s">
        <v>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189"/>
    </row>
    <row r="9" spans="1:27" ht="102.6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189"/>
    </row>
    <row r="10" spans="1:27" s="9" customFormat="1" ht="313.5" customHeight="1">
      <c r="A10" s="8" t="s">
        <v>9</v>
      </c>
      <c r="B10" s="243" t="s">
        <v>10</v>
      </c>
      <c r="C10" s="245"/>
      <c r="D10" s="243" t="s">
        <v>91</v>
      </c>
      <c r="E10" s="245"/>
      <c r="F10" s="243" t="s">
        <v>11</v>
      </c>
      <c r="G10" s="244"/>
      <c r="H10" s="245"/>
      <c r="I10" s="243" t="s">
        <v>12</v>
      </c>
      <c r="J10" s="244"/>
      <c r="K10" s="245"/>
      <c r="L10" s="243" t="s">
        <v>13</v>
      </c>
      <c r="M10" s="244"/>
      <c r="N10" s="245"/>
      <c r="O10" s="243" t="s">
        <v>14</v>
      </c>
      <c r="P10" s="244"/>
      <c r="Q10" s="244"/>
      <c r="R10" s="244"/>
      <c r="S10" s="245"/>
      <c r="T10" s="243"/>
      <c r="U10" s="245"/>
      <c r="V10" s="243" t="s">
        <v>69</v>
      </c>
      <c r="W10" s="244"/>
      <c r="X10" s="245"/>
      <c r="Y10" s="243" t="s">
        <v>79</v>
      </c>
      <c r="Z10" s="244"/>
      <c r="AA10" s="245"/>
    </row>
    <row r="11" spans="1:27" s="12" customFormat="1" ht="153">
      <c r="A11" s="10" t="s">
        <v>15</v>
      </c>
      <c r="B11" s="187" t="s">
        <v>16</v>
      </c>
      <c r="C11" s="188" t="s">
        <v>17</v>
      </c>
      <c r="D11" s="187" t="s">
        <v>16</v>
      </c>
      <c r="E11" s="188" t="s">
        <v>17</v>
      </c>
      <c r="F11" s="257" t="s">
        <v>18</v>
      </c>
      <c r="G11" s="258"/>
      <c r="H11" s="11" t="s">
        <v>17</v>
      </c>
      <c r="I11" s="257" t="s">
        <v>18</v>
      </c>
      <c r="J11" s="258"/>
      <c r="K11" s="11" t="s">
        <v>17</v>
      </c>
      <c r="L11" s="257" t="s">
        <v>18</v>
      </c>
      <c r="M11" s="258"/>
      <c r="N11" s="11" t="s">
        <v>17</v>
      </c>
      <c r="O11" s="257" t="s">
        <v>18</v>
      </c>
      <c r="P11" s="258"/>
      <c r="Q11" s="257" t="s">
        <v>19</v>
      </c>
      <c r="R11" s="259"/>
      <c r="S11" s="188" t="s">
        <v>17</v>
      </c>
      <c r="T11" s="187" t="s">
        <v>16</v>
      </c>
      <c r="U11" s="188" t="s">
        <v>17</v>
      </c>
      <c r="V11" s="257" t="s">
        <v>18</v>
      </c>
      <c r="W11" s="258"/>
      <c r="X11" s="11" t="s">
        <v>17</v>
      </c>
      <c r="Y11" s="257" t="s">
        <v>18</v>
      </c>
      <c r="Z11" s="258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538535333</v>
      </c>
      <c r="E13" s="193">
        <f>SUM(E14:E28)</f>
        <v>150666844</v>
      </c>
      <c r="F13" s="21">
        <f t="shared" ref="F13:AA13" si="0">SUM(F14:F28)</f>
        <v>0</v>
      </c>
      <c r="G13" s="21">
        <f t="shared" si="0"/>
        <v>28327702</v>
      </c>
      <c r="H13" s="21">
        <f t="shared" si="0"/>
        <v>150666844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510207631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436895918</v>
      </c>
      <c r="E14" s="27">
        <f>SUM(H14,K14,N14,S14,U14,X14)</f>
        <v>113504362</v>
      </c>
      <c r="F14" s="28"/>
      <c r="G14" s="29">
        <v>22616160</v>
      </c>
      <c r="H14" s="30">
        <v>113504362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v>414279758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24</v>
      </c>
      <c r="B15" s="24"/>
      <c r="C15" s="25"/>
      <c r="D15" s="26">
        <f t="shared" ref="D15:D28" si="1">SUM(F15:G15,I15:J15,L15:M15,O15:R15,V15:W15)</f>
        <v>2072640</v>
      </c>
      <c r="E15" s="32">
        <f t="shared" ref="E15:E28" si="2">SUM(H15,K15,N15,S15,U15,X15)</f>
        <v>9940000</v>
      </c>
      <c r="F15" s="28"/>
      <c r="G15" s="29">
        <v>0</v>
      </c>
      <c r="H15" s="33">
        <v>9940000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2072640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23" t="s">
        <v>25</v>
      </c>
      <c r="B16" s="24"/>
      <c r="C16" s="25"/>
      <c r="D16" s="26">
        <f t="shared" si="1"/>
        <v>0</v>
      </c>
      <c r="E16" s="32">
        <f t="shared" si="2"/>
        <v>0</v>
      </c>
      <c r="F16" s="28"/>
      <c r="G16" s="29">
        <v>0</v>
      </c>
      <c r="H16" s="30">
        <v>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13782676</v>
      </c>
      <c r="E19" s="32">
        <f t="shared" si="2"/>
        <v>5775000</v>
      </c>
      <c r="F19" s="35"/>
      <c r="G19" s="34">
        <v>1528763</v>
      </c>
      <c r="H19" s="33">
        <v>5775000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12253913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2362200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2362200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6400800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6400800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63896874</v>
      </c>
      <c r="E24" s="32">
        <f t="shared" si="2"/>
        <v>18843816</v>
      </c>
      <c r="F24" s="35"/>
      <c r="G24" s="34">
        <v>3625535</v>
      </c>
      <c r="H24" s="33">
        <v>18843816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v>60271339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8044225</v>
      </c>
      <c r="E26" s="32">
        <f t="shared" si="2"/>
        <v>2603666</v>
      </c>
      <c r="F26" s="35"/>
      <c r="G26" s="34">
        <v>557244</v>
      </c>
      <c r="H26" s="33">
        <v>2603666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7486981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0" si="3">SUM(F30:G30,I30:J30,L30:M30,O30:R30,V30:W30)</f>
        <v>6604000</v>
      </c>
      <c r="E30" s="27">
        <f t="shared" ref="E30:E59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6032500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550000</v>
      </c>
      <c r="F38" s="35"/>
      <c r="G38" s="33">
        <v>139700</v>
      </c>
      <c r="H38" s="33">
        <v>550000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2540000</v>
      </c>
      <c r="E43" s="27">
        <f t="shared" si="4"/>
        <v>0</v>
      </c>
      <c r="F43" s="35"/>
      <c r="G43" s="33">
        <v>2540000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77</v>
      </c>
      <c r="B46" s="175"/>
      <c r="C46" s="176"/>
      <c r="D46" s="26">
        <f t="shared" si="3"/>
        <v>8001000</v>
      </c>
      <c r="E46" s="27">
        <f t="shared" si="4"/>
        <v>0</v>
      </c>
      <c r="F46" s="35"/>
      <c r="G46" s="33">
        <v>8001000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78</v>
      </c>
      <c r="B47" s="24"/>
      <c r="C47" s="25"/>
      <c r="D47" s="26">
        <f t="shared" si="3"/>
        <v>11430000</v>
      </c>
      <c r="E47" s="27">
        <f t="shared" si="4"/>
        <v>0</v>
      </c>
      <c r="F47" s="35"/>
      <c r="G47" s="33">
        <v>11430000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13716000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13716000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0</v>
      </c>
      <c r="E50" s="27">
        <f t="shared" si="4"/>
        <v>7820000</v>
      </c>
      <c r="F50" s="35"/>
      <c r="G50" s="34">
        <v>0</v>
      </c>
      <c r="H50" s="33">
        <v>7820000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21026120</v>
      </c>
      <c r="E51" s="27">
        <f t="shared" si="4"/>
        <v>22816000</v>
      </c>
      <c r="F51" s="35"/>
      <c r="G51" s="33">
        <v>635000</v>
      </c>
      <c r="H51" s="33">
        <v>22816000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20391120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194" t="s">
        <v>93</v>
      </c>
      <c r="B55" s="24"/>
      <c r="C55" s="25"/>
      <c r="D55" s="26">
        <f t="shared" si="3"/>
        <v>0</v>
      </c>
      <c r="E55" s="27">
        <f>SUM(H55,K55,N55,S55,U55,X55)</f>
        <v>187600000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56">
        <v>0</v>
      </c>
      <c r="S55" s="33">
        <v>187600000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 t="shared" si="3"/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180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800000</v>
      </c>
      <c r="F59" s="35"/>
      <c r="G59" s="34">
        <v>0</v>
      </c>
      <c r="H59" s="33">
        <v>800000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 ht="51.6" thickBot="1">
      <c r="A60" s="58" t="s">
        <v>71</v>
      </c>
      <c r="B60" s="24"/>
      <c r="C60" s="25"/>
      <c r="D60" s="26">
        <f t="shared" si="3"/>
        <v>121920000</v>
      </c>
      <c r="E60" s="27">
        <f>SUM(H60,K60,N60,S60,U60,X60)</f>
        <v>0</v>
      </c>
      <c r="F60" s="35"/>
      <c r="G60" s="34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192">
        <v>121920000</v>
      </c>
      <c r="S60" s="180"/>
      <c r="T60" s="35"/>
      <c r="U60" s="33"/>
      <c r="V60" s="38"/>
      <c r="W60" s="33"/>
      <c r="X60" s="33"/>
      <c r="Y60" s="38"/>
      <c r="Z60" s="33"/>
      <c r="AA60" s="33"/>
    </row>
    <row r="61" spans="1:27" ht="91.5" customHeight="1" thickBot="1">
      <c r="A61" s="59" t="s">
        <v>50</v>
      </c>
      <c r="B61" s="60">
        <f t="shared" ref="B61:AA61" si="5">SUM(B14:B60)</f>
        <v>0</v>
      </c>
      <c r="C61" s="61">
        <f t="shared" si="5"/>
        <v>0</v>
      </c>
      <c r="D61" s="190">
        <f t="shared" si="5"/>
        <v>797739793</v>
      </c>
      <c r="E61" s="191">
        <f>SUM(E14:E60)</f>
        <v>386272844</v>
      </c>
      <c r="F61" s="63">
        <f t="shared" si="5"/>
        <v>0</v>
      </c>
      <c r="G61" s="64">
        <f t="shared" si="5"/>
        <v>94083222</v>
      </c>
      <c r="H61" s="65">
        <f t="shared" si="5"/>
        <v>198672844</v>
      </c>
      <c r="I61" s="63">
        <f t="shared" si="5"/>
        <v>0</v>
      </c>
      <c r="J61" s="64">
        <f t="shared" si="5"/>
        <v>0</v>
      </c>
      <c r="K61" s="65">
        <f t="shared" si="5"/>
        <v>0</v>
      </c>
      <c r="L61" s="63">
        <f t="shared" si="5"/>
        <v>0</v>
      </c>
      <c r="M61" s="64">
        <f t="shared" si="5"/>
        <v>0</v>
      </c>
      <c r="N61" s="65">
        <f t="shared" si="5"/>
        <v>0</v>
      </c>
      <c r="O61" s="63">
        <f t="shared" si="5"/>
        <v>0</v>
      </c>
      <c r="P61" s="64">
        <f t="shared" si="5"/>
        <v>0</v>
      </c>
      <c r="Q61" s="64">
        <f t="shared" si="5"/>
        <v>0</v>
      </c>
      <c r="R61" s="64">
        <f>SUM(R14:R60)</f>
        <v>703656571</v>
      </c>
      <c r="S61" s="65">
        <f>SUM(S14:S60)</f>
        <v>187600000</v>
      </c>
      <c r="T61" s="63">
        <f t="shared" si="5"/>
        <v>0</v>
      </c>
      <c r="U61" s="65">
        <f t="shared" si="5"/>
        <v>0</v>
      </c>
      <c r="V61" s="64">
        <f t="shared" si="5"/>
        <v>0</v>
      </c>
      <c r="W61" s="64">
        <f t="shared" si="5"/>
        <v>0</v>
      </c>
      <c r="X61" s="65">
        <f t="shared" si="5"/>
        <v>0</v>
      </c>
      <c r="Y61" s="64">
        <f t="shared" si="5"/>
        <v>0</v>
      </c>
      <c r="Z61" s="64">
        <f t="shared" si="5"/>
        <v>0</v>
      </c>
      <c r="AA61" s="66">
        <f t="shared" si="5"/>
        <v>0</v>
      </c>
    </row>
    <row r="62" spans="1:27">
      <c r="A62" s="67"/>
      <c r="B62" s="68"/>
      <c r="C62" s="69"/>
      <c r="D62" s="26"/>
      <c r="E62" s="27"/>
      <c r="F62" s="70"/>
      <c r="G62" s="71"/>
      <c r="H62" s="71"/>
      <c r="I62" s="70"/>
      <c r="J62" s="71"/>
      <c r="K62" s="71"/>
      <c r="L62" s="70"/>
      <c r="M62" s="71"/>
      <c r="N62" s="71"/>
      <c r="O62" s="70"/>
      <c r="P62" s="71"/>
      <c r="Q62" s="71"/>
      <c r="R62" s="71"/>
      <c r="S62" s="71"/>
      <c r="T62" s="70"/>
      <c r="U62" s="71"/>
      <c r="V62" s="70"/>
      <c r="W62" s="71"/>
      <c r="X62" s="71"/>
      <c r="Y62" s="70"/>
      <c r="Z62" s="71"/>
      <c r="AA62" s="71"/>
    </row>
    <row r="63" spans="1:27" ht="106.5" customHeight="1">
      <c r="A63" s="23" t="s">
        <v>51</v>
      </c>
      <c r="B63" s="72"/>
      <c r="C63" s="73"/>
      <c r="D63" s="26">
        <f>SUM(F63:G63,I63:J63,L63:M63,O63:R63,V63:W63)</f>
        <v>0</v>
      </c>
      <c r="E63" s="27">
        <f t="shared" ref="E63:E65" si="6">SUM(H63,K63,N63,S63,U63,X63)</f>
        <v>0</v>
      </c>
      <c r="F63" s="74"/>
      <c r="G63" s="75"/>
      <c r="H63" s="75"/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23" t="s">
        <v>83</v>
      </c>
      <c r="B64" s="72"/>
      <c r="C64" s="73"/>
      <c r="D64" s="26">
        <f>SUM(F64:G64,I64:J64,L64:M64,O64:R64,V64:W64)</f>
        <v>0</v>
      </c>
      <c r="E64" s="27">
        <f t="shared" si="6"/>
        <v>0</v>
      </c>
      <c r="F64" s="74"/>
      <c r="G64" s="75"/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 thickBot="1">
      <c r="A65" s="179" t="s">
        <v>52</v>
      </c>
      <c r="B65" s="186"/>
      <c r="C65" s="73"/>
      <c r="D65" s="26">
        <f t="shared" ref="D65" si="7">SUM(F65:G65,I65:J65,L65:M65,O65:R65,V65:W65)</f>
        <v>0</v>
      </c>
      <c r="E65" s="27">
        <f t="shared" si="6"/>
        <v>0</v>
      </c>
      <c r="F65" s="74"/>
      <c r="G65" s="75"/>
      <c r="H65" s="75"/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96.75" customHeight="1" thickBot="1">
      <c r="A66" s="80" t="s">
        <v>53</v>
      </c>
      <c r="B66" s="81">
        <f>SUM(B62:B65)</f>
        <v>0</v>
      </c>
      <c r="C66" s="82"/>
      <c r="D66" s="62">
        <f t="shared" ref="D66:AA66" si="8">SUM(D62:D65)</f>
        <v>0</v>
      </c>
      <c r="E66" s="61">
        <f t="shared" si="8"/>
        <v>0</v>
      </c>
      <c r="F66" s="83">
        <f t="shared" si="8"/>
        <v>0</v>
      </c>
      <c r="G66" s="64">
        <f t="shared" si="8"/>
        <v>0</v>
      </c>
      <c r="H66" s="64">
        <f t="shared" si="8"/>
        <v>0</v>
      </c>
      <c r="I66" s="83">
        <f t="shared" si="8"/>
        <v>0</v>
      </c>
      <c r="J66" s="64">
        <f t="shared" si="8"/>
        <v>0</v>
      </c>
      <c r="K66" s="64">
        <f t="shared" si="8"/>
        <v>0</v>
      </c>
      <c r="L66" s="83">
        <f t="shared" si="8"/>
        <v>0</v>
      </c>
      <c r="M66" s="64">
        <f t="shared" si="8"/>
        <v>0</v>
      </c>
      <c r="N66" s="64">
        <f t="shared" si="8"/>
        <v>0</v>
      </c>
      <c r="O66" s="83">
        <f t="shared" si="8"/>
        <v>0</v>
      </c>
      <c r="P66" s="64">
        <f t="shared" si="8"/>
        <v>0</v>
      </c>
      <c r="Q66" s="64">
        <f t="shared" si="8"/>
        <v>0</v>
      </c>
      <c r="R66" s="64">
        <f t="shared" si="8"/>
        <v>0</v>
      </c>
      <c r="S66" s="64">
        <f t="shared" si="8"/>
        <v>0</v>
      </c>
      <c r="T66" s="83">
        <f t="shared" si="8"/>
        <v>0</v>
      </c>
      <c r="U66" s="64">
        <f t="shared" si="8"/>
        <v>0</v>
      </c>
      <c r="V66" s="83">
        <f t="shared" si="8"/>
        <v>0</v>
      </c>
      <c r="W66" s="64">
        <f t="shared" si="8"/>
        <v>0</v>
      </c>
      <c r="X66" s="64">
        <f t="shared" si="8"/>
        <v>0</v>
      </c>
      <c r="Y66" s="83">
        <f t="shared" si="8"/>
        <v>0</v>
      </c>
      <c r="Z66" s="64">
        <f t="shared" si="8"/>
        <v>0</v>
      </c>
      <c r="AA66" s="64">
        <f t="shared" si="8"/>
        <v>0</v>
      </c>
    </row>
    <row r="67" spans="1:38" ht="51.6" hidden="1" thickBot="1">
      <c r="A67" s="23"/>
      <c r="B67" s="84"/>
      <c r="C67" s="85"/>
      <c r="D67" s="26">
        <f t="shared" ref="D67:D79" si="9">SUM(F67,I67,L67,O67,T67,V67)</f>
        <v>0</v>
      </c>
      <c r="E67" s="27">
        <f t="shared" ref="E67:E79" si="10">SUM(H67,K67,N67,S67,U67,X67)</f>
        <v>0</v>
      </c>
      <c r="F67" s="86"/>
      <c r="G67" s="87"/>
      <c r="H67" s="88"/>
      <c r="I67" s="86"/>
      <c r="J67" s="87"/>
      <c r="K67" s="88"/>
      <c r="L67" s="86"/>
      <c r="M67" s="87"/>
      <c r="N67" s="88"/>
      <c r="O67" s="86"/>
      <c r="P67" s="87"/>
      <c r="Q67" s="87"/>
      <c r="R67" s="87"/>
      <c r="S67" s="88"/>
      <c r="T67" s="86"/>
      <c r="U67" s="88"/>
      <c r="V67" s="86"/>
      <c r="W67" s="87"/>
      <c r="X67" s="88"/>
      <c r="Y67" s="86"/>
      <c r="Z67" s="87"/>
      <c r="AA67" s="88"/>
    </row>
    <row r="68" spans="1:38" ht="51.6" hidden="1" thickBot="1">
      <c r="A68" s="23"/>
      <c r="B68" s="89"/>
      <c r="C68" s="90"/>
      <c r="D68" s="26">
        <f t="shared" si="9"/>
        <v>0</v>
      </c>
      <c r="E68" s="27">
        <f t="shared" si="10"/>
        <v>0</v>
      </c>
      <c r="F68" s="91"/>
      <c r="G68" s="92"/>
      <c r="H68" s="30"/>
      <c r="I68" s="91"/>
      <c r="J68" s="92"/>
      <c r="K68" s="30"/>
      <c r="L68" s="91"/>
      <c r="M68" s="92"/>
      <c r="N68" s="30"/>
      <c r="O68" s="91"/>
      <c r="P68" s="92"/>
      <c r="Q68" s="92"/>
      <c r="R68" s="92"/>
      <c r="S68" s="30"/>
      <c r="T68" s="91"/>
      <c r="U68" s="30"/>
      <c r="V68" s="91"/>
      <c r="W68" s="92"/>
      <c r="X68" s="30"/>
      <c r="Y68" s="91"/>
      <c r="Z68" s="92"/>
      <c r="AA68" s="30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3"/>
      <c r="G69" s="94"/>
      <c r="H69" s="33"/>
      <c r="I69" s="93"/>
      <c r="J69" s="94"/>
      <c r="K69" s="33"/>
      <c r="L69" s="93"/>
      <c r="M69" s="94"/>
      <c r="N69" s="33"/>
      <c r="O69" s="91"/>
      <c r="P69" s="94"/>
      <c r="Q69" s="94"/>
      <c r="R69" s="94"/>
      <c r="S69" s="33"/>
      <c r="T69" s="95"/>
      <c r="U69" s="33"/>
      <c r="V69" s="91"/>
      <c r="W69" s="94"/>
      <c r="X69" s="33"/>
      <c r="Y69" s="91"/>
      <c r="Z69" s="94"/>
      <c r="AA69" s="33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6"/>
      <c r="G70" s="97"/>
      <c r="H70" s="33"/>
      <c r="I70" s="96"/>
      <c r="J70" s="97"/>
      <c r="K70" s="33"/>
      <c r="L70" s="96"/>
      <c r="M70" s="97"/>
      <c r="N70" s="33"/>
      <c r="O70" s="98"/>
      <c r="P70" s="97"/>
      <c r="Q70" s="97"/>
      <c r="R70" s="97"/>
      <c r="S70" s="33"/>
      <c r="T70" s="98"/>
      <c r="U70" s="33"/>
      <c r="V70" s="98"/>
      <c r="W70" s="97"/>
      <c r="X70" s="33"/>
      <c r="Y70" s="98"/>
      <c r="Z70" s="97"/>
      <c r="AA70" s="33"/>
    </row>
    <row r="71" spans="1:38" s="100" customFormat="1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8"/>
      <c r="G71" s="99"/>
      <c r="H71" s="33"/>
      <c r="I71" s="98"/>
      <c r="J71" s="99"/>
      <c r="K71" s="33"/>
      <c r="L71" s="98"/>
      <c r="M71" s="99"/>
      <c r="N71" s="33"/>
      <c r="O71" s="98"/>
      <c r="P71" s="99"/>
      <c r="Q71" s="99"/>
      <c r="R71" s="99"/>
      <c r="S71" s="33"/>
      <c r="T71" s="98"/>
      <c r="U71" s="33"/>
      <c r="V71" s="98"/>
      <c r="W71" s="99"/>
      <c r="X71" s="33"/>
      <c r="Y71" s="98"/>
      <c r="Z71" s="99"/>
      <c r="AA71" s="33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101"/>
      <c r="B74" s="89"/>
      <c r="C74" s="102"/>
      <c r="D74" s="26">
        <f t="shared" si="9"/>
        <v>0</v>
      </c>
      <c r="E74" s="27">
        <f t="shared" si="10"/>
        <v>0</v>
      </c>
      <c r="F74" s="103"/>
      <c r="G74" s="104"/>
      <c r="H74" s="105"/>
      <c r="I74" s="103"/>
      <c r="J74" s="104"/>
      <c r="K74" s="105"/>
      <c r="L74" s="103"/>
      <c r="M74" s="104"/>
      <c r="N74" s="105"/>
      <c r="O74" s="98"/>
      <c r="P74" s="104"/>
      <c r="Q74" s="104"/>
      <c r="R74" s="104"/>
      <c r="S74" s="105"/>
      <c r="T74" s="98"/>
      <c r="U74" s="105"/>
      <c r="V74" s="98"/>
      <c r="W74" s="104"/>
      <c r="X74" s="105"/>
      <c r="Y74" s="98"/>
      <c r="Z74" s="104"/>
      <c r="AA74" s="105"/>
    </row>
    <row r="75" spans="1:38" ht="51.6" hidden="1" thickBot="1">
      <c r="A75" s="106"/>
      <c r="B75" s="107"/>
      <c r="C75" s="108"/>
      <c r="D75" s="26">
        <f t="shared" si="9"/>
        <v>0</v>
      </c>
      <c r="E75" s="27">
        <f t="shared" si="10"/>
        <v>0</v>
      </c>
      <c r="F75" s="109"/>
      <c r="G75" s="110"/>
      <c r="H75" s="105"/>
      <c r="I75" s="109"/>
      <c r="J75" s="110"/>
      <c r="K75" s="105"/>
      <c r="L75" s="109"/>
      <c r="M75" s="110"/>
      <c r="N75" s="105"/>
      <c r="O75" s="98"/>
      <c r="P75" s="110"/>
      <c r="Q75" s="110"/>
      <c r="R75" s="110"/>
      <c r="S75" s="105"/>
      <c r="T75" s="98"/>
      <c r="U75" s="105"/>
      <c r="V75" s="98"/>
      <c r="W75" s="110"/>
      <c r="X75" s="105"/>
      <c r="Y75" s="98"/>
      <c r="Z75" s="110"/>
      <c r="AA75" s="105"/>
    </row>
    <row r="76" spans="1:38" ht="51.6" hidden="1" thickBot="1">
      <c r="A76" s="111"/>
      <c r="B76" s="89"/>
      <c r="C76" s="112"/>
      <c r="D76" s="26">
        <f t="shared" si="9"/>
        <v>0</v>
      </c>
      <c r="E76" s="27">
        <f t="shared" si="10"/>
        <v>0</v>
      </c>
      <c r="F76" s="96"/>
      <c r="G76" s="97"/>
      <c r="H76" s="105"/>
      <c r="I76" s="96"/>
      <c r="J76" s="97"/>
      <c r="K76" s="105"/>
      <c r="L76" s="96"/>
      <c r="M76" s="97"/>
      <c r="N76" s="105"/>
      <c r="O76" s="98"/>
      <c r="P76" s="97"/>
      <c r="Q76" s="97"/>
      <c r="R76" s="97"/>
      <c r="S76" s="105"/>
      <c r="T76" s="98"/>
      <c r="U76" s="105"/>
      <c r="V76" s="98"/>
      <c r="W76" s="97"/>
      <c r="X76" s="105"/>
      <c r="Y76" s="98"/>
      <c r="Z76" s="97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3"/>
      <c r="B78" s="89"/>
      <c r="C78" s="90"/>
      <c r="D78" s="26">
        <f t="shared" si="9"/>
        <v>0</v>
      </c>
      <c r="E78" s="27">
        <f t="shared" si="10"/>
        <v>0</v>
      </c>
      <c r="F78" s="98"/>
      <c r="G78" s="99"/>
      <c r="H78" s="33"/>
      <c r="I78" s="98"/>
      <c r="J78" s="99"/>
      <c r="K78" s="33"/>
      <c r="L78" s="98"/>
      <c r="M78" s="99"/>
      <c r="N78" s="33"/>
      <c r="O78" s="103"/>
      <c r="P78" s="99"/>
      <c r="Q78" s="99"/>
      <c r="R78" s="99"/>
      <c r="S78" s="33"/>
      <c r="T78" s="103"/>
      <c r="U78" s="33"/>
      <c r="V78" s="103"/>
      <c r="W78" s="99"/>
      <c r="X78" s="33"/>
      <c r="Y78" s="103"/>
      <c r="Z78" s="99"/>
      <c r="AA78" s="33"/>
    </row>
    <row r="79" spans="1:38" ht="243.75" hidden="1" customHeight="1">
      <c r="A79" s="114"/>
      <c r="B79" s="115"/>
      <c r="C79" s="116"/>
      <c r="D79" s="117">
        <f t="shared" si="9"/>
        <v>0</v>
      </c>
      <c r="E79" s="118">
        <f t="shared" si="10"/>
        <v>0</v>
      </c>
      <c r="F79" s="119"/>
      <c r="G79" s="120"/>
      <c r="H79" s="44"/>
      <c r="I79" s="119"/>
      <c r="J79" s="120"/>
      <c r="K79" s="44"/>
      <c r="L79" s="119"/>
      <c r="M79" s="120"/>
      <c r="N79" s="44"/>
      <c r="O79" s="119"/>
      <c r="P79" s="120"/>
      <c r="Q79" s="120"/>
      <c r="R79" s="120"/>
      <c r="S79" s="44"/>
      <c r="T79" s="119"/>
      <c r="U79" s="44"/>
      <c r="V79" s="119"/>
      <c r="W79" s="120"/>
      <c r="X79" s="44"/>
      <c r="Y79" s="119"/>
      <c r="Z79" s="120"/>
      <c r="AA79" s="44"/>
    </row>
    <row r="80" spans="1:38" ht="94.5" hidden="1" customHeight="1">
      <c r="A80" s="121" t="s">
        <v>54</v>
      </c>
      <c r="B80" s="122">
        <f>SUM(B67:B79)</f>
        <v>0</v>
      </c>
      <c r="C80" s="123"/>
      <c r="D80" s="122">
        <f>SUM(F80:V80)</f>
        <v>0</v>
      </c>
      <c r="E80" s="124">
        <f t="shared" ref="E80:W80" si="11">SUM(E67:E79)</f>
        <v>0</v>
      </c>
      <c r="F80" s="125">
        <f t="shared" si="11"/>
        <v>0</v>
      </c>
      <c r="G80" s="126">
        <f t="shared" si="11"/>
        <v>0</v>
      </c>
      <c r="H80" s="126">
        <f t="shared" si="11"/>
        <v>0</v>
      </c>
      <c r="I80" s="125">
        <f t="shared" si="11"/>
        <v>0</v>
      </c>
      <c r="J80" s="126">
        <f t="shared" si="11"/>
        <v>0</v>
      </c>
      <c r="K80" s="126">
        <f t="shared" si="11"/>
        <v>0</v>
      </c>
      <c r="L80" s="125">
        <f t="shared" si="11"/>
        <v>0</v>
      </c>
      <c r="M80" s="126">
        <f t="shared" si="11"/>
        <v>0</v>
      </c>
      <c r="N80" s="126">
        <f t="shared" si="11"/>
        <v>0</v>
      </c>
      <c r="O80" s="125">
        <f t="shared" si="11"/>
        <v>0</v>
      </c>
      <c r="P80" s="126">
        <f t="shared" si="11"/>
        <v>0</v>
      </c>
      <c r="Q80" s="126">
        <f t="shared" si="11"/>
        <v>0</v>
      </c>
      <c r="R80" s="126">
        <f t="shared" si="11"/>
        <v>0</v>
      </c>
      <c r="S80" s="126">
        <f t="shared" si="11"/>
        <v>0</v>
      </c>
      <c r="T80" s="125">
        <f t="shared" si="11"/>
        <v>0</v>
      </c>
      <c r="U80" s="126">
        <f t="shared" si="11"/>
        <v>0</v>
      </c>
      <c r="V80" s="125">
        <f t="shared" si="11"/>
        <v>0</v>
      </c>
      <c r="W80" s="126">
        <f t="shared" si="11"/>
        <v>0</v>
      </c>
      <c r="X80" s="126">
        <f>SUM(X67:X79)</f>
        <v>0</v>
      </c>
      <c r="Y80" s="125">
        <f t="shared" ref="Y80:Z80" si="12">SUM(Y67:Y79)</f>
        <v>0</v>
      </c>
      <c r="Z80" s="126">
        <f t="shared" si="12"/>
        <v>0</v>
      </c>
      <c r="AA80" s="126">
        <f>SUM(AA67:AA79)</f>
        <v>0</v>
      </c>
    </row>
    <row r="81" spans="1:27" ht="51.6" hidden="1" thickBot="1">
      <c r="A81" s="127"/>
      <c r="B81" s="128"/>
      <c r="C81" s="129"/>
      <c r="D81" s="26">
        <f t="shared" ref="D81:D93" si="13">SUM(F81,I81,L81,O81,T81,V81)</f>
        <v>0</v>
      </c>
      <c r="E81" s="27">
        <f t="shared" ref="E81:E93" si="14">SUM(H81,K81,N81,S81,U81,X81)</f>
        <v>0</v>
      </c>
      <c r="F81" s="130"/>
      <c r="G81" s="131"/>
      <c r="H81" s="131"/>
      <c r="I81" s="130"/>
      <c r="J81" s="131"/>
      <c r="K81" s="131"/>
      <c r="L81" s="130"/>
      <c r="M81" s="131"/>
      <c r="N81" s="131"/>
      <c r="O81" s="132"/>
      <c r="P81" s="131"/>
      <c r="Q81" s="131"/>
      <c r="R81" s="131"/>
      <c r="S81" s="131"/>
      <c r="T81" s="132"/>
      <c r="U81" s="131"/>
      <c r="V81" s="132"/>
      <c r="W81" s="131"/>
      <c r="X81" s="131"/>
      <c r="Y81" s="132"/>
      <c r="Z81" s="131"/>
      <c r="AA81" s="131"/>
    </row>
    <row r="82" spans="1:27" ht="105" hidden="1" customHeight="1">
      <c r="A82" s="133"/>
      <c r="B82" s="107"/>
      <c r="C82" s="108"/>
      <c r="D82" s="26">
        <f t="shared" si="13"/>
        <v>0</v>
      </c>
      <c r="E82" s="27">
        <f t="shared" si="14"/>
        <v>0</v>
      </c>
      <c r="F82" s="76"/>
      <c r="G82" s="77"/>
      <c r="H82" s="77"/>
      <c r="I82" s="76"/>
      <c r="J82" s="77"/>
      <c r="K82" s="77"/>
      <c r="L82" s="76"/>
      <c r="M82" s="77"/>
      <c r="N82" s="77"/>
      <c r="O82" s="134"/>
      <c r="P82" s="77"/>
      <c r="Q82" s="77"/>
      <c r="R82" s="77"/>
      <c r="S82" s="77"/>
      <c r="T82" s="134"/>
      <c r="U82" s="77"/>
      <c r="V82" s="134"/>
      <c r="W82" s="77"/>
      <c r="X82" s="77"/>
      <c r="Y82" s="134"/>
      <c r="Z82" s="77"/>
      <c r="AA82" s="77"/>
    </row>
    <row r="83" spans="1:27" ht="51.6" hidden="1" thickBot="1">
      <c r="A83" s="106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45" hidden="1" customHeight="1">
      <c r="A84" s="133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51.6" hidden="1" thickBot="1">
      <c r="A85" s="106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33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5"/>
      <c r="B90" s="136"/>
      <c r="C90" s="137"/>
      <c r="D90" s="26">
        <f t="shared" si="13"/>
        <v>0</v>
      </c>
      <c r="E90" s="27">
        <f t="shared" si="14"/>
        <v>0</v>
      </c>
      <c r="F90" s="138"/>
      <c r="G90" s="139"/>
      <c r="H90" s="140"/>
      <c r="I90" s="138"/>
      <c r="J90" s="139"/>
      <c r="K90" s="140"/>
      <c r="L90" s="138"/>
      <c r="M90" s="139"/>
      <c r="N90" s="140"/>
      <c r="O90" s="141"/>
      <c r="P90" s="139"/>
      <c r="Q90" s="139"/>
      <c r="R90" s="139"/>
      <c r="S90" s="140"/>
      <c r="T90" s="141"/>
      <c r="U90" s="140"/>
      <c r="V90" s="141"/>
      <c r="W90" s="139"/>
      <c r="X90" s="140"/>
      <c r="Y90" s="141"/>
      <c r="Z90" s="139"/>
      <c r="AA90" s="140"/>
    </row>
    <row r="91" spans="1:27" ht="102" hidden="1" customHeight="1">
      <c r="A91" s="142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77"/>
      <c r="I91" s="138"/>
      <c r="J91" s="139"/>
      <c r="K91" s="77"/>
      <c r="L91" s="138"/>
      <c r="M91" s="139"/>
      <c r="N91" s="77"/>
      <c r="O91" s="134"/>
      <c r="P91" s="139"/>
      <c r="Q91" s="139"/>
      <c r="R91" s="139"/>
      <c r="S91" s="77"/>
      <c r="T91" s="134"/>
      <c r="U91" s="77"/>
      <c r="V91" s="134"/>
      <c r="W91" s="139"/>
      <c r="X91" s="77"/>
      <c r="Y91" s="134"/>
      <c r="Z91" s="139"/>
      <c r="AA91" s="77"/>
    </row>
    <row r="92" spans="1:27" ht="51.75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43"/>
      <c r="P92" s="139"/>
      <c r="Q92" s="139"/>
      <c r="R92" s="139"/>
      <c r="S92" s="77"/>
      <c r="T92" s="143"/>
      <c r="U92" s="77"/>
      <c r="V92" s="143"/>
      <c r="W92" s="139"/>
      <c r="X92" s="77"/>
      <c r="Y92" s="143"/>
      <c r="Z92" s="139"/>
      <c r="AA92" s="77"/>
    </row>
    <row r="93" spans="1:27" ht="51.6" hidden="1" thickBot="1">
      <c r="A93" s="144"/>
      <c r="B93" s="145"/>
      <c r="C93" s="146"/>
      <c r="D93" s="26">
        <f t="shared" si="13"/>
        <v>0</v>
      </c>
      <c r="E93" s="27">
        <f t="shared" si="14"/>
        <v>0</v>
      </c>
      <c r="F93" s="78"/>
      <c r="G93" s="79"/>
      <c r="H93" s="140"/>
      <c r="I93" s="78"/>
      <c r="J93" s="79"/>
      <c r="K93" s="140"/>
      <c r="L93" s="78"/>
      <c r="M93" s="79"/>
      <c r="N93" s="140"/>
      <c r="O93" s="141"/>
      <c r="P93" s="79"/>
      <c r="Q93" s="79"/>
      <c r="R93" s="79"/>
      <c r="S93" s="140"/>
      <c r="T93" s="141"/>
      <c r="U93" s="140"/>
      <c r="V93" s="141"/>
      <c r="W93" s="79"/>
      <c r="X93" s="140"/>
      <c r="Y93" s="141"/>
      <c r="Z93" s="79"/>
      <c r="AA93" s="140"/>
    </row>
    <row r="94" spans="1:27" ht="111.75" hidden="1" customHeight="1">
      <c r="A94" s="147" t="s">
        <v>55</v>
      </c>
      <c r="B94" s="122">
        <f>SUM(B81:B93)</f>
        <v>0</v>
      </c>
      <c r="C94" s="124"/>
      <c r="D94" s="122">
        <f>SUM(F94:V94)</f>
        <v>0</v>
      </c>
      <c r="E94" s="124">
        <f t="shared" ref="E94:W94" si="15">SUM(E81:E93)</f>
        <v>0</v>
      </c>
      <c r="F94" s="125">
        <f t="shared" si="15"/>
        <v>0</v>
      </c>
      <c r="G94" s="126">
        <f t="shared" si="15"/>
        <v>0</v>
      </c>
      <c r="H94" s="126">
        <f t="shared" si="15"/>
        <v>0</v>
      </c>
      <c r="I94" s="125">
        <f t="shared" si="15"/>
        <v>0</v>
      </c>
      <c r="J94" s="126">
        <f t="shared" si="15"/>
        <v>0</v>
      </c>
      <c r="K94" s="126">
        <f t="shared" si="15"/>
        <v>0</v>
      </c>
      <c r="L94" s="125">
        <f t="shared" si="15"/>
        <v>0</v>
      </c>
      <c r="M94" s="126">
        <f t="shared" si="15"/>
        <v>0</v>
      </c>
      <c r="N94" s="126">
        <f t="shared" si="15"/>
        <v>0</v>
      </c>
      <c r="O94" s="125">
        <f t="shared" si="15"/>
        <v>0</v>
      </c>
      <c r="P94" s="126">
        <f t="shared" si="15"/>
        <v>0</v>
      </c>
      <c r="Q94" s="126">
        <f t="shared" si="15"/>
        <v>0</v>
      </c>
      <c r="R94" s="126">
        <f t="shared" si="15"/>
        <v>0</v>
      </c>
      <c r="S94" s="126">
        <f t="shared" si="15"/>
        <v>0</v>
      </c>
      <c r="T94" s="125">
        <f t="shared" si="15"/>
        <v>0</v>
      </c>
      <c r="U94" s="126">
        <f t="shared" si="15"/>
        <v>0</v>
      </c>
      <c r="V94" s="125">
        <f t="shared" si="15"/>
        <v>0</v>
      </c>
      <c r="W94" s="126">
        <f t="shared" si="15"/>
        <v>0</v>
      </c>
      <c r="X94" s="126">
        <f>SUM(X81:X93)</f>
        <v>0</v>
      </c>
      <c r="Y94" s="125">
        <f t="shared" ref="Y94:Z94" si="16">SUM(Y81:Y93)</f>
        <v>0</v>
      </c>
      <c r="Z94" s="126">
        <f t="shared" si="16"/>
        <v>0</v>
      </c>
      <c r="AA94" s="126">
        <f>SUM(AA81:AA93)</f>
        <v>0</v>
      </c>
    </row>
    <row r="95" spans="1:27" s="154" customFormat="1" ht="117" customHeight="1" thickBot="1">
      <c r="A95" s="148" t="s">
        <v>56</v>
      </c>
      <c r="B95" s="149">
        <f>SUM(B94+B80+B66+B61)</f>
        <v>0</v>
      </c>
      <c r="C95" s="150"/>
      <c r="D95" s="151">
        <f t="shared" ref="D95:AA95" si="17">SUM(D94,D80,D66,D61)</f>
        <v>797739793</v>
      </c>
      <c r="E95" s="152">
        <f t="shared" si="17"/>
        <v>386272844</v>
      </c>
      <c r="F95" s="151">
        <f t="shared" si="17"/>
        <v>0</v>
      </c>
      <c r="G95" s="153">
        <f t="shared" si="17"/>
        <v>94083222</v>
      </c>
      <c r="H95" s="152">
        <f t="shared" si="17"/>
        <v>198672844</v>
      </c>
      <c r="I95" s="151">
        <f t="shared" si="17"/>
        <v>0</v>
      </c>
      <c r="J95" s="153">
        <f t="shared" si="17"/>
        <v>0</v>
      </c>
      <c r="K95" s="152">
        <f t="shared" si="17"/>
        <v>0</v>
      </c>
      <c r="L95" s="151">
        <f t="shared" si="17"/>
        <v>0</v>
      </c>
      <c r="M95" s="153">
        <f t="shared" si="17"/>
        <v>0</v>
      </c>
      <c r="N95" s="152">
        <f t="shared" si="17"/>
        <v>0</v>
      </c>
      <c r="O95" s="151">
        <f t="shared" si="17"/>
        <v>0</v>
      </c>
      <c r="P95" s="153">
        <f t="shared" si="17"/>
        <v>0</v>
      </c>
      <c r="Q95" s="153">
        <f t="shared" si="17"/>
        <v>0</v>
      </c>
      <c r="R95" s="153">
        <f t="shared" si="17"/>
        <v>703656571</v>
      </c>
      <c r="S95" s="152">
        <f t="shared" si="17"/>
        <v>187600000</v>
      </c>
      <c r="T95" s="151">
        <f t="shared" si="17"/>
        <v>0</v>
      </c>
      <c r="U95" s="152">
        <f t="shared" si="17"/>
        <v>0</v>
      </c>
      <c r="V95" s="151">
        <f t="shared" si="17"/>
        <v>0</v>
      </c>
      <c r="W95" s="153">
        <f t="shared" si="17"/>
        <v>0</v>
      </c>
      <c r="X95" s="153">
        <f t="shared" si="17"/>
        <v>0</v>
      </c>
      <c r="Y95" s="151">
        <f t="shared" si="17"/>
        <v>0</v>
      </c>
      <c r="Z95" s="153">
        <f t="shared" si="17"/>
        <v>0</v>
      </c>
      <c r="AA95" s="153">
        <f t="shared" si="17"/>
        <v>0</v>
      </c>
    </row>
    <row r="96" spans="1:27" s="155" customFormat="1" ht="315" customHeight="1">
      <c r="A96" s="255" t="s">
        <v>57</v>
      </c>
      <c r="B96" s="243" t="s">
        <v>58</v>
      </c>
      <c r="C96" s="245"/>
      <c r="D96" s="243" t="s">
        <v>91</v>
      </c>
      <c r="E96" s="245"/>
      <c r="F96" s="243" t="s">
        <v>11</v>
      </c>
      <c r="G96" s="244"/>
      <c r="H96" s="245"/>
      <c r="I96" s="243" t="s">
        <v>12</v>
      </c>
      <c r="J96" s="244"/>
      <c r="K96" s="245"/>
      <c r="L96" s="243" t="s">
        <v>13</v>
      </c>
      <c r="M96" s="244"/>
      <c r="N96" s="245"/>
      <c r="O96" s="243" t="s">
        <v>14</v>
      </c>
      <c r="P96" s="244"/>
      <c r="Q96" s="244"/>
      <c r="R96" s="244"/>
      <c r="S96" s="245"/>
      <c r="T96" s="243"/>
      <c r="U96" s="245"/>
      <c r="V96" s="243" t="s">
        <v>69</v>
      </c>
      <c r="W96" s="244"/>
      <c r="X96" s="245"/>
      <c r="Y96" s="243" t="s">
        <v>79</v>
      </c>
      <c r="Z96" s="244"/>
      <c r="AA96" s="245"/>
    </row>
    <row r="97" spans="1:27" s="12" customFormat="1" ht="162" customHeight="1" thickBot="1">
      <c r="A97" s="256"/>
      <c r="B97" s="14" t="s">
        <v>59</v>
      </c>
      <c r="C97" s="15" t="s">
        <v>17</v>
      </c>
      <c r="D97" s="14" t="s">
        <v>59</v>
      </c>
      <c r="E97" s="15" t="s">
        <v>17</v>
      </c>
      <c r="F97" s="14" t="s">
        <v>59</v>
      </c>
      <c r="G97" s="16"/>
      <c r="H97" s="15" t="s">
        <v>17</v>
      </c>
      <c r="I97" s="14" t="s">
        <v>59</v>
      </c>
      <c r="J97" s="16"/>
      <c r="K97" s="15" t="s">
        <v>17</v>
      </c>
      <c r="L97" s="14" t="s">
        <v>59</v>
      </c>
      <c r="M97" s="16"/>
      <c r="N97" s="15" t="s">
        <v>17</v>
      </c>
      <c r="O97" s="14" t="s">
        <v>59</v>
      </c>
      <c r="P97" s="16"/>
      <c r="Q97" s="16"/>
      <c r="R97" s="16"/>
      <c r="S97" s="15" t="s">
        <v>17</v>
      </c>
      <c r="T97" s="14" t="s">
        <v>59</v>
      </c>
      <c r="U97" s="15" t="s">
        <v>17</v>
      </c>
      <c r="V97" s="14" t="s">
        <v>59</v>
      </c>
      <c r="W97" s="16" t="s">
        <v>60</v>
      </c>
      <c r="X97" s="15" t="s">
        <v>17</v>
      </c>
      <c r="Y97" s="14" t="s">
        <v>59</v>
      </c>
      <c r="Z97" s="16" t="s">
        <v>60</v>
      </c>
      <c r="AA97" s="15" t="s">
        <v>17</v>
      </c>
    </row>
    <row r="98" spans="1:27" ht="189.75" customHeight="1">
      <c r="A98" s="156" t="s">
        <v>61</v>
      </c>
      <c r="B98" s="157"/>
      <c r="C98" s="158"/>
      <c r="D98" s="26">
        <f t="shared" ref="D98:D101" si="18">SUM(F98:G98,I98:J98,L98:M98,O98:R98,V98:W98)</f>
        <v>0</v>
      </c>
      <c r="E98" s="27">
        <f t="shared" ref="E98:E101" si="19">SUM(H98,K98,N98,S98,U98,X98)</f>
        <v>0</v>
      </c>
      <c r="F98" s="96"/>
      <c r="G98" s="97"/>
      <c r="H98" s="29"/>
      <c r="I98" s="28"/>
      <c r="J98" s="29"/>
      <c r="K98" s="29"/>
      <c r="L98" s="28"/>
      <c r="M98" s="29"/>
      <c r="N98" s="29"/>
      <c r="O98" s="28"/>
      <c r="P98" s="29"/>
      <c r="Q98" s="29"/>
      <c r="R98" s="29"/>
      <c r="S98" s="29"/>
      <c r="T98" s="28"/>
      <c r="U98" s="29"/>
      <c r="V98" s="28"/>
      <c r="W98" s="29"/>
      <c r="X98" s="29"/>
      <c r="Y98" s="28"/>
      <c r="Z98" s="29"/>
      <c r="AA98" s="29"/>
    </row>
    <row r="99" spans="1:27" ht="114.75" customHeight="1">
      <c r="A99" s="159" t="s">
        <v>60</v>
      </c>
      <c r="B99" s="157"/>
      <c r="C99" s="158"/>
      <c r="D99" s="26">
        <f t="shared" si="18"/>
        <v>0</v>
      </c>
      <c r="E99" s="27">
        <f t="shared" si="19"/>
        <v>0</v>
      </c>
      <c r="F99" s="98"/>
      <c r="G99" s="99"/>
      <c r="H99" s="34"/>
      <c r="I99" s="35"/>
      <c r="J99" s="34"/>
      <c r="K99" s="34"/>
      <c r="L99" s="35"/>
      <c r="M99" s="34"/>
      <c r="N99" s="34"/>
      <c r="O99" s="35"/>
      <c r="P99" s="34"/>
      <c r="Q99" s="34"/>
      <c r="R99" s="34"/>
      <c r="S99" s="34"/>
      <c r="T99" s="35"/>
      <c r="U99" s="34"/>
      <c r="V99" s="35"/>
      <c r="W99" s="34"/>
      <c r="X99" s="34"/>
      <c r="Y99" s="35"/>
      <c r="Z99" s="34"/>
      <c r="AA99" s="34"/>
    </row>
    <row r="100" spans="1:27" ht="114.75" customHeight="1">
      <c r="A100" s="159" t="s">
        <v>62</v>
      </c>
      <c r="B100" s="157"/>
      <c r="C100" s="158"/>
      <c r="D100" s="26">
        <f t="shared" si="18"/>
        <v>797739793</v>
      </c>
      <c r="E100" s="27">
        <f t="shared" si="19"/>
        <v>386272844</v>
      </c>
      <c r="F100" s="28">
        <v>94083222</v>
      </c>
      <c r="G100" s="29"/>
      <c r="H100" s="33">
        <f>H95</f>
        <v>198672844</v>
      </c>
      <c r="I100" s="28"/>
      <c r="J100" s="29"/>
      <c r="K100" s="33"/>
      <c r="L100" s="28"/>
      <c r="M100" s="29"/>
      <c r="N100" s="33"/>
      <c r="O100" s="28">
        <v>703656571</v>
      </c>
      <c r="P100" s="29"/>
      <c r="Q100" s="29"/>
      <c r="R100" s="29"/>
      <c r="S100" s="33">
        <v>187600000</v>
      </c>
      <c r="T100" s="28"/>
      <c r="U100" s="33"/>
      <c r="V100" s="38"/>
      <c r="W100" s="33"/>
      <c r="X100" s="33"/>
      <c r="Y100" s="38"/>
      <c r="Z100" s="33"/>
      <c r="AA100" s="33"/>
    </row>
    <row r="101" spans="1:27" ht="114.75" customHeight="1" thickBot="1">
      <c r="A101" s="178" t="s">
        <v>80</v>
      </c>
      <c r="B101" s="157"/>
      <c r="C101" s="158"/>
      <c r="D101" s="26">
        <f t="shared" si="18"/>
        <v>0</v>
      </c>
      <c r="E101" s="27">
        <f t="shared" si="19"/>
        <v>0</v>
      </c>
      <c r="F101" s="35"/>
      <c r="G101" s="34"/>
      <c r="H101" s="99"/>
      <c r="I101" s="35"/>
      <c r="J101" s="34"/>
      <c r="K101" s="99"/>
      <c r="L101" s="35"/>
      <c r="M101" s="34"/>
      <c r="N101" s="99"/>
      <c r="O101" s="35"/>
      <c r="P101" s="34"/>
      <c r="Q101" s="34"/>
      <c r="R101" s="34"/>
      <c r="S101" s="99"/>
      <c r="T101" s="35"/>
      <c r="U101" s="99"/>
      <c r="V101" s="98"/>
      <c r="W101" s="99"/>
      <c r="X101" s="99"/>
      <c r="Y101" s="98"/>
      <c r="Z101" s="99"/>
      <c r="AA101" s="99"/>
    </row>
    <row r="102" spans="1:27" s="154" customFormat="1" ht="132" customHeight="1" thickBot="1">
      <c r="A102" s="160" t="s">
        <v>63</v>
      </c>
      <c r="B102" s="161">
        <f t="shared" ref="B102:AA102" si="20">SUM(B98:B101)</f>
        <v>0</v>
      </c>
      <c r="C102" s="162">
        <f t="shared" si="20"/>
        <v>0</v>
      </c>
      <c r="D102" s="163">
        <f t="shared" si="20"/>
        <v>797739793</v>
      </c>
      <c r="E102" s="163">
        <f t="shared" si="20"/>
        <v>386272844</v>
      </c>
      <c r="F102" s="161">
        <f t="shared" si="20"/>
        <v>94083222</v>
      </c>
      <c r="G102" s="164">
        <f t="shared" si="20"/>
        <v>0</v>
      </c>
      <c r="H102" s="164">
        <f t="shared" si="20"/>
        <v>198672844</v>
      </c>
      <c r="I102" s="161">
        <f t="shared" si="20"/>
        <v>0</v>
      </c>
      <c r="J102" s="164">
        <f t="shared" si="20"/>
        <v>0</v>
      </c>
      <c r="K102" s="164">
        <f t="shared" si="20"/>
        <v>0</v>
      </c>
      <c r="L102" s="161">
        <f t="shared" si="20"/>
        <v>0</v>
      </c>
      <c r="M102" s="164">
        <f t="shared" si="20"/>
        <v>0</v>
      </c>
      <c r="N102" s="164">
        <f t="shared" si="20"/>
        <v>0</v>
      </c>
      <c r="O102" s="161">
        <f t="shared" si="20"/>
        <v>703656571</v>
      </c>
      <c r="P102" s="164">
        <f t="shared" si="20"/>
        <v>0</v>
      </c>
      <c r="Q102" s="164">
        <f t="shared" si="20"/>
        <v>0</v>
      </c>
      <c r="R102" s="164">
        <f t="shared" si="20"/>
        <v>0</v>
      </c>
      <c r="S102" s="164">
        <f t="shared" si="20"/>
        <v>187600000</v>
      </c>
      <c r="T102" s="161">
        <f t="shared" si="20"/>
        <v>0</v>
      </c>
      <c r="U102" s="164">
        <f t="shared" si="20"/>
        <v>0</v>
      </c>
      <c r="V102" s="161">
        <f t="shared" si="20"/>
        <v>0</v>
      </c>
      <c r="W102" s="164">
        <f t="shared" si="20"/>
        <v>0</v>
      </c>
      <c r="X102" s="164">
        <f t="shared" si="20"/>
        <v>0</v>
      </c>
      <c r="Y102" s="161">
        <f t="shared" si="20"/>
        <v>0</v>
      </c>
      <c r="Z102" s="164">
        <f t="shared" si="20"/>
        <v>0</v>
      </c>
      <c r="AA102" s="164">
        <f t="shared" si="20"/>
        <v>0</v>
      </c>
    </row>
    <row r="103" spans="1:27" ht="60.6" customHeight="1">
      <c r="A103" s="246" t="s">
        <v>64</v>
      </c>
      <c r="B103" s="249">
        <f>B95-B102</f>
        <v>0</v>
      </c>
      <c r="C103" s="252">
        <f>C95-C102</f>
        <v>0</v>
      </c>
      <c r="D103" s="249">
        <f>D95-D102</f>
        <v>0</v>
      </c>
      <c r="E103" s="252">
        <f>E95-E102</f>
        <v>0</v>
      </c>
      <c r="F103" s="232">
        <f>G95-F102</f>
        <v>0</v>
      </c>
      <c r="G103" s="235">
        <v>0</v>
      </c>
      <c r="H103" s="235">
        <f t="shared" ref="H103:N103" si="21">H95-H102</f>
        <v>0</v>
      </c>
      <c r="I103" s="232">
        <f t="shared" si="21"/>
        <v>0</v>
      </c>
      <c r="J103" s="235">
        <f t="shared" si="21"/>
        <v>0</v>
      </c>
      <c r="K103" s="235">
        <f t="shared" si="21"/>
        <v>0</v>
      </c>
      <c r="L103" s="232">
        <f t="shared" si="21"/>
        <v>0</v>
      </c>
      <c r="M103" s="235">
        <f t="shared" si="21"/>
        <v>0</v>
      </c>
      <c r="N103" s="235">
        <f t="shared" si="21"/>
        <v>0</v>
      </c>
      <c r="O103" s="232">
        <f>O95-R102</f>
        <v>0</v>
      </c>
      <c r="P103" s="235">
        <f>P95-P102</f>
        <v>0</v>
      </c>
      <c r="Q103" s="235">
        <f>Q95-Q102</f>
        <v>0</v>
      </c>
      <c r="R103" s="235">
        <v>0</v>
      </c>
      <c r="S103" s="235">
        <f t="shared" ref="S103:AA103" si="22">S95-S102</f>
        <v>0</v>
      </c>
      <c r="T103" s="232">
        <f t="shared" si="22"/>
        <v>0</v>
      </c>
      <c r="U103" s="240">
        <f t="shared" si="22"/>
        <v>0</v>
      </c>
      <c r="V103" s="232">
        <f t="shared" si="22"/>
        <v>0</v>
      </c>
      <c r="W103" s="235">
        <f t="shared" si="22"/>
        <v>0</v>
      </c>
      <c r="X103" s="235">
        <f t="shared" si="22"/>
        <v>0</v>
      </c>
      <c r="Y103" s="232">
        <f t="shared" si="22"/>
        <v>0</v>
      </c>
      <c r="Z103" s="235">
        <f t="shared" si="22"/>
        <v>0</v>
      </c>
      <c r="AA103" s="235">
        <f t="shared" si="22"/>
        <v>0</v>
      </c>
    </row>
    <row r="104" spans="1:27" ht="48" customHeight="1">
      <c r="A104" s="247"/>
      <c r="B104" s="250"/>
      <c r="C104" s="253"/>
      <c r="D104" s="250"/>
      <c r="E104" s="253"/>
      <c r="F104" s="233"/>
      <c r="G104" s="236"/>
      <c r="H104" s="236"/>
      <c r="I104" s="233"/>
      <c r="J104" s="236"/>
      <c r="K104" s="236"/>
      <c r="L104" s="233"/>
      <c r="M104" s="236"/>
      <c r="N104" s="236"/>
      <c r="O104" s="233"/>
      <c r="P104" s="236"/>
      <c r="Q104" s="236"/>
      <c r="R104" s="236"/>
      <c r="S104" s="236"/>
      <c r="T104" s="238"/>
      <c r="U104" s="241"/>
      <c r="V104" s="233"/>
      <c r="W104" s="236"/>
      <c r="X104" s="236"/>
      <c r="Y104" s="233"/>
      <c r="Z104" s="236"/>
      <c r="AA104" s="236"/>
    </row>
    <row r="105" spans="1:27" ht="144" customHeight="1" thickBot="1">
      <c r="A105" s="248"/>
      <c r="B105" s="251"/>
      <c r="C105" s="254"/>
      <c r="D105" s="251"/>
      <c r="E105" s="254"/>
      <c r="F105" s="234"/>
      <c r="G105" s="237"/>
      <c r="H105" s="237"/>
      <c r="I105" s="234"/>
      <c r="J105" s="237"/>
      <c r="K105" s="237"/>
      <c r="L105" s="234"/>
      <c r="M105" s="237"/>
      <c r="N105" s="237"/>
      <c r="O105" s="234"/>
      <c r="P105" s="237"/>
      <c r="Q105" s="237"/>
      <c r="R105" s="237"/>
      <c r="S105" s="237"/>
      <c r="T105" s="239"/>
      <c r="U105" s="242"/>
      <c r="V105" s="234"/>
      <c r="W105" s="237"/>
      <c r="X105" s="237"/>
      <c r="Y105" s="234"/>
      <c r="Z105" s="237"/>
      <c r="AA105" s="237"/>
    </row>
    <row r="106" spans="1:27">
      <c r="A106" s="165"/>
      <c r="B106" s="166"/>
      <c r="C106" s="167"/>
      <c r="D106" s="166"/>
      <c r="E106" s="167"/>
    </row>
    <row r="108" spans="1:27">
      <c r="D108" s="168"/>
      <c r="E108" s="169"/>
    </row>
    <row r="109" spans="1:27" ht="102">
      <c r="G109" s="198" t="s">
        <v>86</v>
      </c>
      <c r="H109" s="199"/>
    </row>
    <row r="110" spans="1:27" ht="102">
      <c r="A110" s="170"/>
      <c r="D110" s="171"/>
      <c r="E110" s="172"/>
      <c r="G110" s="198"/>
      <c r="H110" s="199"/>
    </row>
    <row r="111" spans="1:27" ht="102">
      <c r="D111" s="173"/>
      <c r="E111" s="174"/>
      <c r="G111" s="198"/>
      <c r="H111" s="199"/>
    </row>
    <row r="112" spans="1:27" ht="102">
      <c r="A112" s="170"/>
      <c r="D112" s="173"/>
      <c r="E112" s="173"/>
      <c r="G112" s="198"/>
      <c r="H112" s="199"/>
    </row>
    <row r="113" spans="7:8" ht="102">
      <c r="G113" s="198" t="s">
        <v>65</v>
      </c>
      <c r="H113" s="199"/>
    </row>
    <row r="114" spans="7:8" ht="102">
      <c r="G114" s="198" t="s">
        <v>66</v>
      </c>
      <c r="H114" s="199"/>
    </row>
    <row r="126" spans="7:8" ht="15" customHeight="1"/>
    <row r="143" spans="2:24" s="7" customFormat="1" ht="15" customHeight="1">
      <c r="B143" s="2"/>
      <c r="C143" s="3"/>
      <c r="D143" s="2"/>
      <c r="E143" s="3"/>
      <c r="F143" s="5"/>
      <c r="G143" s="5"/>
      <c r="H143" s="6"/>
      <c r="I143" s="5"/>
      <c r="J143" s="5"/>
      <c r="K143" s="6"/>
      <c r="L143" s="5"/>
      <c r="M143" s="5"/>
      <c r="N143" s="6"/>
      <c r="O143" s="5"/>
      <c r="P143" s="5"/>
      <c r="Q143" s="5"/>
      <c r="R143" s="5"/>
      <c r="S143" s="6"/>
      <c r="T143" s="5"/>
      <c r="U143" s="6"/>
      <c r="V143" s="5"/>
      <c r="W143" s="5"/>
      <c r="X143" s="6"/>
    </row>
  </sheetData>
  <mergeCells count="54"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  <mergeCell ref="Y10:AA10"/>
    <mergeCell ref="F11:G11"/>
    <mergeCell ref="I11:J11"/>
    <mergeCell ref="L11:M11"/>
    <mergeCell ref="O11:P11"/>
    <mergeCell ref="Q11:R11"/>
    <mergeCell ref="V11:W11"/>
    <mergeCell ref="Y11:Z11"/>
    <mergeCell ref="O96:S96"/>
    <mergeCell ref="T96:U96"/>
    <mergeCell ref="V96:X96"/>
    <mergeCell ref="Y96:AA96"/>
    <mergeCell ref="A103:A105"/>
    <mergeCell ref="B103:B105"/>
    <mergeCell ref="C103:C105"/>
    <mergeCell ref="D103:D105"/>
    <mergeCell ref="E103:E105"/>
    <mergeCell ref="F103:F105"/>
    <mergeCell ref="A96:A97"/>
    <mergeCell ref="B96:C96"/>
    <mergeCell ref="D96:E96"/>
    <mergeCell ref="F96:H96"/>
    <mergeCell ref="I96:K96"/>
    <mergeCell ref="L96:N96"/>
    <mergeCell ref="R103:R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Y103:Y105"/>
    <mergeCell ref="Z103:Z105"/>
    <mergeCell ref="AA103:AA105"/>
    <mergeCell ref="S103:S105"/>
    <mergeCell ref="T103:T105"/>
    <mergeCell ref="U103:U105"/>
    <mergeCell ref="V103:V105"/>
    <mergeCell ref="W103:W105"/>
    <mergeCell ref="X103:X105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3"/>
  <sheetViews>
    <sheetView view="pageBreakPreview" topLeftCell="A32" zoomScale="25" zoomScaleNormal="25" zoomScaleSheetLayoutView="25" workbookViewId="0">
      <pane xSplit="3" topLeftCell="D1" activePane="topRight" state="frozen"/>
      <selection pane="topRight" activeCell="F61" sqref="F61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60" t="s">
        <v>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197"/>
    </row>
    <row r="9" spans="1:27" ht="102.6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197"/>
    </row>
    <row r="10" spans="1:27" s="9" customFormat="1" ht="313.5" customHeight="1">
      <c r="A10" s="8" t="s">
        <v>9</v>
      </c>
      <c r="B10" s="243" t="s">
        <v>10</v>
      </c>
      <c r="C10" s="245"/>
      <c r="D10" s="243" t="s">
        <v>91</v>
      </c>
      <c r="E10" s="245"/>
      <c r="F10" s="243" t="s">
        <v>11</v>
      </c>
      <c r="G10" s="244"/>
      <c r="H10" s="245"/>
      <c r="I10" s="243" t="s">
        <v>12</v>
      </c>
      <c r="J10" s="244"/>
      <c r="K10" s="245"/>
      <c r="L10" s="243" t="s">
        <v>13</v>
      </c>
      <c r="M10" s="244"/>
      <c r="N10" s="245"/>
      <c r="O10" s="243" t="s">
        <v>14</v>
      </c>
      <c r="P10" s="244"/>
      <c r="Q10" s="244"/>
      <c r="R10" s="244"/>
      <c r="S10" s="245"/>
      <c r="T10" s="243"/>
      <c r="U10" s="245"/>
      <c r="V10" s="243" t="s">
        <v>69</v>
      </c>
      <c r="W10" s="244"/>
      <c r="X10" s="245"/>
      <c r="Y10" s="243" t="s">
        <v>79</v>
      </c>
      <c r="Z10" s="244"/>
      <c r="AA10" s="245"/>
    </row>
    <row r="11" spans="1:27" s="12" customFormat="1" ht="153">
      <c r="A11" s="10" t="s">
        <v>15</v>
      </c>
      <c r="B11" s="195" t="s">
        <v>16</v>
      </c>
      <c r="C11" s="196" t="s">
        <v>17</v>
      </c>
      <c r="D11" s="195" t="s">
        <v>16</v>
      </c>
      <c r="E11" s="196" t="s">
        <v>17</v>
      </c>
      <c r="F11" s="257" t="s">
        <v>18</v>
      </c>
      <c r="G11" s="258"/>
      <c r="H11" s="11" t="s">
        <v>17</v>
      </c>
      <c r="I11" s="257" t="s">
        <v>18</v>
      </c>
      <c r="J11" s="258"/>
      <c r="K11" s="11" t="s">
        <v>17</v>
      </c>
      <c r="L11" s="257" t="s">
        <v>18</v>
      </c>
      <c r="M11" s="258"/>
      <c r="N11" s="11" t="s">
        <v>17</v>
      </c>
      <c r="O11" s="257" t="s">
        <v>18</v>
      </c>
      <c r="P11" s="258"/>
      <c r="Q11" s="257" t="s">
        <v>19</v>
      </c>
      <c r="R11" s="259"/>
      <c r="S11" s="196" t="s">
        <v>17</v>
      </c>
      <c r="T11" s="195" t="s">
        <v>16</v>
      </c>
      <c r="U11" s="196" t="s">
        <v>17</v>
      </c>
      <c r="V11" s="257" t="s">
        <v>18</v>
      </c>
      <c r="W11" s="258"/>
      <c r="X11" s="11" t="s">
        <v>17</v>
      </c>
      <c r="Y11" s="257" t="s">
        <v>18</v>
      </c>
      <c r="Z11" s="258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529145302</v>
      </c>
      <c r="E13" s="193">
        <f>SUM(E14:E28)</f>
        <v>184264510</v>
      </c>
      <c r="F13" s="21">
        <f t="shared" ref="F13:AA13" si="0">SUM(F14:F28)</f>
        <v>0</v>
      </c>
      <c r="G13" s="21">
        <f t="shared" si="0"/>
        <v>28327702</v>
      </c>
      <c r="H13" s="21">
        <f t="shared" si="0"/>
        <v>184264510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500817600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429231468</v>
      </c>
      <c r="E14" s="27">
        <f>SUM(H14,K14,N14,S14,U14,X14)</f>
        <v>140714547</v>
      </c>
      <c r="F14" s="28"/>
      <c r="G14" s="29">
        <v>22616160</v>
      </c>
      <c r="H14" s="201">
        <f>113504362+19290185+7920000</f>
        <v>140714547</v>
      </c>
      <c r="I14" s="28"/>
      <c r="J14" s="29"/>
      <c r="K14" s="29"/>
      <c r="L14" s="28"/>
      <c r="M14" s="29"/>
      <c r="N14" s="29"/>
      <c r="O14" s="28"/>
      <c r="P14" s="29"/>
      <c r="Q14" s="29"/>
      <c r="R14" s="201">
        <f>414279758-7664450</f>
        <v>406615308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24</v>
      </c>
      <c r="B15" s="24"/>
      <c r="C15" s="25"/>
      <c r="D15" s="26">
        <f t="shared" ref="D15:D28" si="1">SUM(F15:G15,I15:J15,L15:M15,O15:R15,V15:W15)</f>
        <v>2072640</v>
      </c>
      <c r="E15" s="32">
        <f t="shared" ref="E15:E28" si="2">SUM(H15,K15,N15,S15,U15,X15)</f>
        <v>9940000</v>
      </c>
      <c r="F15" s="28"/>
      <c r="G15" s="29">
        <v>0</v>
      </c>
      <c r="H15" s="33">
        <v>9940000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2072640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23" t="s">
        <v>25</v>
      </c>
      <c r="B16" s="24"/>
      <c r="C16" s="25"/>
      <c r="D16" s="26">
        <f t="shared" si="1"/>
        <v>0</v>
      </c>
      <c r="E16" s="32">
        <f t="shared" si="2"/>
        <v>0</v>
      </c>
      <c r="F16" s="28"/>
      <c r="G16" s="29">
        <v>0</v>
      </c>
      <c r="H16" s="30">
        <v>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13458826</v>
      </c>
      <c r="E19" s="32">
        <f t="shared" si="2"/>
        <v>7125000</v>
      </c>
      <c r="F19" s="35"/>
      <c r="G19" s="34">
        <v>1528763</v>
      </c>
      <c r="H19" s="202">
        <f>5775000+900000+450000</f>
        <v>7125000</v>
      </c>
      <c r="I19" s="35"/>
      <c r="J19" s="34"/>
      <c r="K19" s="33"/>
      <c r="L19" s="35"/>
      <c r="M19" s="34"/>
      <c r="N19" s="33"/>
      <c r="O19" s="35"/>
      <c r="P19" s="34"/>
      <c r="Q19" s="34"/>
      <c r="R19" s="202">
        <f>12253913-323850</f>
        <v>11930063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2362200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2362200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6400800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6400800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62658687</v>
      </c>
      <c r="E24" s="32">
        <f t="shared" si="2"/>
        <v>23270644</v>
      </c>
      <c r="F24" s="35"/>
      <c r="G24" s="34">
        <v>3625535</v>
      </c>
      <c r="H24" s="202">
        <f>18843816+3129478+1297350</f>
        <v>23270644</v>
      </c>
      <c r="I24" s="35"/>
      <c r="J24" s="34"/>
      <c r="K24" s="33"/>
      <c r="L24" s="35"/>
      <c r="M24" s="34"/>
      <c r="N24" s="33"/>
      <c r="O24" s="35"/>
      <c r="P24" s="34"/>
      <c r="Q24" s="34"/>
      <c r="R24" s="202">
        <f>60271339-1238187</f>
        <v>59033152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7880681</v>
      </c>
      <c r="E26" s="32">
        <f t="shared" si="2"/>
        <v>3214319</v>
      </c>
      <c r="F26" s="35"/>
      <c r="G26" s="34">
        <v>557244</v>
      </c>
      <c r="H26" s="202">
        <f>2603666+424353+186300</f>
        <v>3214319</v>
      </c>
      <c r="I26" s="35"/>
      <c r="J26" s="34"/>
      <c r="K26" s="33"/>
      <c r="L26" s="35"/>
      <c r="M26" s="34"/>
      <c r="N26" s="33"/>
      <c r="O26" s="35"/>
      <c r="P26" s="34"/>
      <c r="Q26" s="34"/>
      <c r="R26" s="202">
        <f>7486981-163544</f>
        <v>7323437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0" si="3">SUM(F30:G30,I30:J30,L30:M30,O30:R30,V30:W30)</f>
        <v>6604000</v>
      </c>
      <c r="E30" s="27">
        <f t="shared" ref="E30:E59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6032500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202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2540000</v>
      </c>
      <c r="E43" s="27">
        <f t="shared" si="4"/>
        <v>0</v>
      </c>
      <c r="F43" s="35"/>
      <c r="G43" s="33">
        <v>2540000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77</v>
      </c>
      <c r="B46" s="175"/>
      <c r="C46" s="176"/>
      <c r="D46" s="26">
        <f t="shared" si="3"/>
        <v>8001000</v>
      </c>
      <c r="E46" s="27">
        <f t="shared" si="4"/>
        <v>0</v>
      </c>
      <c r="F46" s="35"/>
      <c r="G46" s="33">
        <v>8001000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>
      <c r="A47" s="57" t="s">
        <v>78</v>
      </c>
      <c r="B47" s="24"/>
      <c r="C47" s="25"/>
      <c r="D47" s="26">
        <f t="shared" si="3"/>
        <v>11430000</v>
      </c>
      <c r="E47" s="27">
        <f t="shared" si="4"/>
        <v>0</v>
      </c>
      <c r="F47" s="35"/>
      <c r="G47" s="33">
        <v>11430000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13716000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13716000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0</v>
      </c>
      <c r="E50" s="27">
        <f t="shared" si="4"/>
        <v>7820000</v>
      </c>
      <c r="F50" s="35"/>
      <c r="G50" s="34">
        <v>0</v>
      </c>
      <c r="H50" s="33">
        <v>7820000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21026120</v>
      </c>
      <c r="E51" s="27">
        <f t="shared" si="4"/>
        <v>22816000</v>
      </c>
      <c r="F51" s="35"/>
      <c r="G51" s="33">
        <v>635000</v>
      </c>
      <c r="H51" s="33">
        <v>22816000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20391120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194" t="s">
        <v>93</v>
      </c>
      <c r="B55" s="24"/>
      <c r="C55" s="25"/>
      <c r="D55" s="26">
        <f t="shared" si="3"/>
        <v>0</v>
      </c>
      <c r="E55" s="27">
        <f>SUM(H55,K55,N55,S55,U55,X55)</f>
        <v>187600000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56">
        <v>0</v>
      </c>
      <c r="S55" s="33">
        <v>187600000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 t="shared" si="3"/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180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800000</v>
      </c>
      <c r="F59" s="35"/>
      <c r="G59" s="34">
        <v>0</v>
      </c>
      <c r="H59" s="33">
        <v>800000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 ht="51.6" thickBot="1">
      <c r="A60" s="58" t="s">
        <v>71</v>
      </c>
      <c r="B60" s="24"/>
      <c r="C60" s="25"/>
      <c r="D60" s="26">
        <f t="shared" si="3"/>
        <v>117259282</v>
      </c>
      <c r="E60" s="27">
        <f>SUM(H60,K60,N60,S60,U60,X60)</f>
        <v>0</v>
      </c>
      <c r="F60" s="35"/>
      <c r="G60" s="34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200">
        <f>121920000-4660718</f>
        <v>117259282</v>
      </c>
      <c r="S60" s="180"/>
      <c r="T60" s="35"/>
      <c r="U60" s="33"/>
      <c r="V60" s="38"/>
      <c r="W60" s="33"/>
      <c r="X60" s="33"/>
      <c r="Y60" s="38"/>
      <c r="Z60" s="33"/>
      <c r="AA60" s="33"/>
    </row>
    <row r="61" spans="1:27" ht="91.5" customHeight="1" thickBot="1">
      <c r="A61" s="59" t="s">
        <v>50</v>
      </c>
      <c r="B61" s="60">
        <f t="shared" ref="B61:AA61" si="5">SUM(B14:B60)</f>
        <v>0</v>
      </c>
      <c r="C61" s="61">
        <f t="shared" si="5"/>
        <v>0</v>
      </c>
      <c r="D61" s="190">
        <f t="shared" si="5"/>
        <v>783689044</v>
      </c>
      <c r="E61" s="191">
        <f>SUM(E14:E60)</f>
        <v>419916860</v>
      </c>
      <c r="F61" s="63">
        <f t="shared" si="5"/>
        <v>0</v>
      </c>
      <c r="G61" s="64">
        <f t="shared" si="5"/>
        <v>94083222</v>
      </c>
      <c r="H61" s="65">
        <f t="shared" si="5"/>
        <v>232316860</v>
      </c>
      <c r="I61" s="63">
        <f t="shared" si="5"/>
        <v>0</v>
      </c>
      <c r="J61" s="64">
        <f t="shared" si="5"/>
        <v>0</v>
      </c>
      <c r="K61" s="65">
        <f t="shared" si="5"/>
        <v>0</v>
      </c>
      <c r="L61" s="63">
        <f t="shared" si="5"/>
        <v>0</v>
      </c>
      <c r="M61" s="64">
        <f t="shared" si="5"/>
        <v>0</v>
      </c>
      <c r="N61" s="65">
        <f t="shared" si="5"/>
        <v>0</v>
      </c>
      <c r="O61" s="63">
        <f t="shared" si="5"/>
        <v>0</v>
      </c>
      <c r="P61" s="64">
        <f t="shared" si="5"/>
        <v>0</v>
      </c>
      <c r="Q61" s="64">
        <f t="shared" si="5"/>
        <v>0</v>
      </c>
      <c r="R61" s="64">
        <f>SUM(R14:R60)</f>
        <v>689605822</v>
      </c>
      <c r="S61" s="65">
        <f>SUM(S14:S60)</f>
        <v>187600000</v>
      </c>
      <c r="T61" s="63">
        <f t="shared" si="5"/>
        <v>0</v>
      </c>
      <c r="U61" s="65">
        <f t="shared" si="5"/>
        <v>0</v>
      </c>
      <c r="V61" s="64">
        <f t="shared" si="5"/>
        <v>0</v>
      </c>
      <c r="W61" s="64">
        <f t="shared" si="5"/>
        <v>0</v>
      </c>
      <c r="X61" s="65">
        <f t="shared" si="5"/>
        <v>0</v>
      </c>
      <c r="Y61" s="64">
        <f t="shared" si="5"/>
        <v>0</v>
      </c>
      <c r="Z61" s="64">
        <f t="shared" si="5"/>
        <v>0</v>
      </c>
      <c r="AA61" s="66">
        <f t="shared" si="5"/>
        <v>0</v>
      </c>
    </row>
    <row r="62" spans="1:27">
      <c r="A62" s="67"/>
      <c r="B62" s="68"/>
      <c r="C62" s="69"/>
      <c r="D62" s="26"/>
      <c r="E62" s="27"/>
      <c r="F62" s="70"/>
      <c r="G62" s="71"/>
      <c r="H62" s="71"/>
      <c r="I62" s="70"/>
      <c r="J62" s="71"/>
      <c r="K62" s="71"/>
      <c r="L62" s="70"/>
      <c r="M62" s="71"/>
      <c r="N62" s="71"/>
      <c r="O62" s="70"/>
      <c r="P62" s="71"/>
      <c r="Q62" s="71"/>
      <c r="R62" s="71"/>
      <c r="S62" s="71"/>
      <c r="T62" s="70"/>
      <c r="U62" s="71"/>
      <c r="V62" s="70"/>
      <c r="W62" s="71"/>
      <c r="X62" s="71"/>
      <c r="Y62" s="70"/>
      <c r="Z62" s="71"/>
      <c r="AA62" s="71"/>
    </row>
    <row r="63" spans="1:27" ht="106.5" customHeight="1">
      <c r="A63" s="23" t="s">
        <v>51</v>
      </c>
      <c r="B63" s="72"/>
      <c r="C63" s="73"/>
      <c r="D63" s="26">
        <f>SUM(F63:G63,I63:J63,L63:M63,O63:R63,V63:W63)</f>
        <v>0</v>
      </c>
      <c r="E63" s="27">
        <f t="shared" ref="E63:E65" si="6">SUM(H63,K63,N63,S63,U63,X63)</f>
        <v>0</v>
      </c>
      <c r="F63" s="74"/>
      <c r="G63" s="75">
        <v>0</v>
      </c>
      <c r="H63" s="75"/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23" t="s">
        <v>83</v>
      </c>
      <c r="B64" s="72"/>
      <c r="C64" s="73"/>
      <c r="D64" s="26">
        <f>SUM(F64:G64,I64:J64,L64:M64,O64:R64,V64:W64)</f>
        <v>0</v>
      </c>
      <c r="E64" s="27">
        <f t="shared" si="6"/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 thickBot="1">
      <c r="A65" s="206" t="s">
        <v>52</v>
      </c>
      <c r="B65" s="186"/>
      <c r="C65" s="73"/>
      <c r="D65" s="26">
        <f t="shared" ref="D65" si="7">SUM(F65:G65,I65:J65,L65:M65,O65:R65,V65:W65)</f>
        <v>0</v>
      </c>
      <c r="E65" s="27">
        <f t="shared" si="6"/>
        <v>1000</v>
      </c>
      <c r="F65" s="74"/>
      <c r="G65" s="75">
        <v>0</v>
      </c>
      <c r="H65" s="75">
        <v>1000</v>
      </c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96.75" customHeight="1" thickBot="1">
      <c r="A66" s="80" t="s">
        <v>53</v>
      </c>
      <c r="B66" s="81">
        <f>SUM(B62:B65)</f>
        <v>0</v>
      </c>
      <c r="C66" s="82"/>
      <c r="D66" s="62">
        <f t="shared" ref="D66:AA66" si="8">SUM(D62:D65)</f>
        <v>0</v>
      </c>
      <c r="E66" s="61">
        <f t="shared" si="8"/>
        <v>1000</v>
      </c>
      <c r="F66" s="83">
        <f t="shared" si="8"/>
        <v>0</v>
      </c>
      <c r="G66" s="64">
        <f>SUM(G62:G65)</f>
        <v>0</v>
      </c>
      <c r="H66" s="64">
        <f t="shared" si="8"/>
        <v>1000</v>
      </c>
      <c r="I66" s="83">
        <f t="shared" si="8"/>
        <v>0</v>
      </c>
      <c r="J66" s="64">
        <f t="shared" si="8"/>
        <v>0</v>
      </c>
      <c r="K66" s="64">
        <f t="shared" si="8"/>
        <v>0</v>
      </c>
      <c r="L66" s="83">
        <f t="shared" si="8"/>
        <v>0</v>
      </c>
      <c r="M66" s="64">
        <f t="shared" si="8"/>
        <v>0</v>
      </c>
      <c r="N66" s="64">
        <f t="shared" si="8"/>
        <v>0</v>
      </c>
      <c r="O66" s="83">
        <f t="shared" si="8"/>
        <v>0</v>
      </c>
      <c r="P66" s="64">
        <f t="shared" si="8"/>
        <v>0</v>
      </c>
      <c r="Q66" s="64">
        <f t="shared" si="8"/>
        <v>0</v>
      </c>
      <c r="R66" s="64">
        <f t="shared" si="8"/>
        <v>0</v>
      </c>
      <c r="S66" s="64">
        <f t="shared" si="8"/>
        <v>0</v>
      </c>
      <c r="T66" s="83">
        <f t="shared" si="8"/>
        <v>0</v>
      </c>
      <c r="U66" s="64">
        <f t="shared" si="8"/>
        <v>0</v>
      </c>
      <c r="V66" s="83">
        <f t="shared" si="8"/>
        <v>0</v>
      </c>
      <c r="W66" s="64">
        <f t="shared" si="8"/>
        <v>0</v>
      </c>
      <c r="X66" s="64">
        <f t="shared" si="8"/>
        <v>0</v>
      </c>
      <c r="Y66" s="83">
        <f t="shared" si="8"/>
        <v>0</v>
      </c>
      <c r="Z66" s="64">
        <f t="shared" si="8"/>
        <v>0</v>
      </c>
      <c r="AA66" s="64">
        <f t="shared" si="8"/>
        <v>0</v>
      </c>
    </row>
    <row r="67" spans="1:38" ht="51.6" hidden="1" thickBot="1">
      <c r="A67" s="23"/>
      <c r="B67" s="84"/>
      <c r="C67" s="85"/>
      <c r="D67" s="26">
        <f t="shared" ref="D67:D79" si="9">SUM(F67,I67,L67,O67,T67,V67)</f>
        <v>0</v>
      </c>
      <c r="E67" s="27">
        <f t="shared" ref="E67:E79" si="10">SUM(H67,K67,N67,S67,U67,X67)</f>
        <v>0</v>
      </c>
      <c r="F67" s="86"/>
      <c r="G67" s="87"/>
      <c r="H67" s="88"/>
      <c r="I67" s="86"/>
      <c r="J67" s="87"/>
      <c r="K67" s="88"/>
      <c r="L67" s="86"/>
      <c r="M67" s="87"/>
      <c r="N67" s="88"/>
      <c r="O67" s="86"/>
      <c r="P67" s="87"/>
      <c r="Q67" s="87"/>
      <c r="R67" s="87"/>
      <c r="S67" s="88"/>
      <c r="T67" s="86"/>
      <c r="U67" s="88"/>
      <c r="V67" s="86"/>
      <c r="W67" s="87"/>
      <c r="X67" s="88"/>
      <c r="Y67" s="86"/>
      <c r="Z67" s="87"/>
      <c r="AA67" s="88"/>
    </row>
    <row r="68" spans="1:38" ht="51.6" hidden="1" thickBot="1">
      <c r="A68" s="23"/>
      <c r="B68" s="89"/>
      <c r="C68" s="90"/>
      <c r="D68" s="26">
        <f t="shared" si="9"/>
        <v>0</v>
      </c>
      <c r="E68" s="27">
        <f t="shared" si="10"/>
        <v>0</v>
      </c>
      <c r="F68" s="91"/>
      <c r="G68" s="92"/>
      <c r="H68" s="30"/>
      <c r="I68" s="91"/>
      <c r="J68" s="92"/>
      <c r="K68" s="30"/>
      <c r="L68" s="91"/>
      <c r="M68" s="92"/>
      <c r="N68" s="30"/>
      <c r="O68" s="91"/>
      <c r="P68" s="92"/>
      <c r="Q68" s="92"/>
      <c r="R68" s="92"/>
      <c r="S68" s="30"/>
      <c r="T68" s="91"/>
      <c r="U68" s="30"/>
      <c r="V68" s="91"/>
      <c r="W68" s="92"/>
      <c r="X68" s="30"/>
      <c r="Y68" s="91"/>
      <c r="Z68" s="92"/>
      <c r="AA68" s="30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3"/>
      <c r="G69" s="94"/>
      <c r="H69" s="33"/>
      <c r="I69" s="93"/>
      <c r="J69" s="94"/>
      <c r="K69" s="33"/>
      <c r="L69" s="93"/>
      <c r="M69" s="94"/>
      <c r="N69" s="33"/>
      <c r="O69" s="91"/>
      <c r="P69" s="94"/>
      <c r="Q69" s="94"/>
      <c r="R69" s="94"/>
      <c r="S69" s="33"/>
      <c r="T69" s="95"/>
      <c r="U69" s="33"/>
      <c r="V69" s="91"/>
      <c r="W69" s="94"/>
      <c r="X69" s="33"/>
      <c r="Y69" s="91"/>
      <c r="Z69" s="94"/>
      <c r="AA69" s="33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6"/>
      <c r="G70" s="97"/>
      <c r="H70" s="33"/>
      <c r="I70" s="96"/>
      <c r="J70" s="97"/>
      <c r="K70" s="33"/>
      <c r="L70" s="96"/>
      <c r="M70" s="97"/>
      <c r="N70" s="33"/>
      <c r="O70" s="98"/>
      <c r="P70" s="97"/>
      <c r="Q70" s="97"/>
      <c r="R70" s="97"/>
      <c r="S70" s="33"/>
      <c r="T70" s="98"/>
      <c r="U70" s="33"/>
      <c r="V70" s="98"/>
      <c r="W70" s="97"/>
      <c r="X70" s="33"/>
      <c r="Y70" s="98"/>
      <c r="Z70" s="97"/>
      <c r="AA70" s="33"/>
    </row>
    <row r="71" spans="1:38" s="100" customFormat="1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8"/>
      <c r="G71" s="99"/>
      <c r="H71" s="33"/>
      <c r="I71" s="98"/>
      <c r="J71" s="99"/>
      <c r="K71" s="33"/>
      <c r="L71" s="98"/>
      <c r="M71" s="99"/>
      <c r="N71" s="33"/>
      <c r="O71" s="98"/>
      <c r="P71" s="99"/>
      <c r="Q71" s="99"/>
      <c r="R71" s="99"/>
      <c r="S71" s="33"/>
      <c r="T71" s="98"/>
      <c r="U71" s="33"/>
      <c r="V71" s="98"/>
      <c r="W71" s="99"/>
      <c r="X71" s="33"/>
      <c r="Y71" s="98"/>
      <c r="Z71" s="99"/>
      <c r="AA71" s="33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101"/>
      <c r="B74" s="89"/>
      <c r="C74" s="102"/>
      <c r="D74" s="26">
        <f t="shared" si="9"/>
        <v>0</v>
      </c>
      <c r="E74" s="27">
        <f t="shared" si="10"/>
        <v>0</v>
      </c>
      <c r="F74" s="103"/>
      <c r="G74" s="104"/>
      <c r="H74" s="105"/>
      <c r="I74" s="103"/>
      <c r="J74" s="104"/>
      <c r="K74" s="105"/>
      <c r="L74" s="103"/>
      <c r="M74" s="104"/>
      <c r="N74" s="105"/>
      <c r="O74" s="98"/>
      <c r="P74" s="104"/>
      <c r="Q74" s="104"/>
      <c r="R74" s="104"/>
      <c r="S74" s="105"/>
      <c r="T74" s="98"/>
      <c r="U74" s="105"/>
      <c r="V74" s="98"/>
      <c r="W74" s="104"/>
      <c r="X74" s="105"/>
      <c r="Y74" s="98"/>
      <c r="Z74" s="104"/>
      <c r="AA74" s="105"/>
    </row>
    <row r="75" spans="1:38" ht="51.6" hidden="1" thickBot="1">
      <c r="A75" s="106"/>
      <c r="B75" s="107"/>
      <c r="C75" s="108"/>
      <c r="D75" s="26">
        <f t="shared" si="9"/>
        <v>0</v>
      </c>
      <c r="E75" s="27">
        <f t="shared" si="10"/>
        <v>0</v>
      </c>
      <c r="F75" s="109"/>
      <c r="G75" s="110"/>
      <c r="H75" s="105"/>
      <c r="I75" s="109"/>
      <c r="J75" s="110"/>
      <c r="K75" s="105"/>
      <c r="L75" s="109"/>
      <c r="M75" s="110"/>
      <c r="N75" s="105"/>
      <c r="O75" s="98"/>
      <c r="P75" s="110"/>
      <c r="Q75" s="110"/>
      <c r="R75" s="110"/>
      <c r="S75" s="105"/>
      <c r="T75" s="98"/>
      <c r="U75" s="105"/>
      <c r="V75" s="98"/>
      <c r="W75" s="110"/>
      <c r="X75" s="105"/>
      <c r="Y75" s="98"/>
      <c r="Z75" s="110"/>
      <c r="AA75" s="105"/>
    </row>
    <row r="76" spans="1:38" ht="51.6" hidden="1" thickBot="1">
      <c r="A76" s="111"/>
      <c r="B76" s="89"/>
      <c r="C76" s="112"/>
      <c r="D76" s="26">
        <f t="shared" si="9"/>
        <v>0</v>
      </c>
      <c r="E76" s="27">
        <f t="shared" si="10"/>
        <v>0</v>
      </c>
      <c r="F76" s="96"/>
      <c r="G76" s="97"/>
      <c r="H76" s="105"/>
      <c r="I76" s="96"/>
      <c r="J76" s="97"/>
      <c r="K76" s="105"/>
      <c r="L76" s="96"/>
      <c r="M76" s="97"/>
      <c r="N76" s="105"/>
      <c r="O76" s="98"/>
      <c r="P76" s="97"/>
      <c r="Q76" s="97"/>
      <c r="R76" s="97"/>
      <c r="S76" s="105"/>
      <c r="T76" s="98"/>
      <c r="U76" s="105"/>
      <c r="V76" s="98"/>
      <c r="W76" s="97"/>
      <c r="X76" s="105"/>
      <c r="Y76" s="98"/>
      <c r="Z76" s="97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3"/>
      <c r="B78" s="89"/>
      <c r="C78" s="90"/>
      <c r="D78" s="26">
        <f t="shared" si="9"/>
        <v>0</v>
      </c>
      <c r="E78" s="27">
        <f t="shared" si="10"/>
        <v>0</v>
      </c>
      <c r="F78" s="98"/>
      <c r="G78" s="99"/>
      <c r="H78" s="33"/>
      <c r="I78" s="98"/>
      <c r="J78" s="99"/>
      <c r="K78" s="33"/>
      <c r="L78" s="98"/>
      <c r="M78" s="99"/>
      <c r="N78" s="33"/>
      <c r="O78" s="103"/>
      <c r="P78" s="99"/>
      <c r="Q78" s="99"/>
      <c r="R78" s="99"/>
      <c r="S78" s="33"/>
      <c r="T78" s="103"/>
      <c r="U78" s="33"/>
      <c r="V78" s="103"/>
      <c r="W78" s="99"/>
      <c r="X78" s="33"/>
      <c r="Y78" s="103"/>
      <c r="Z78" s="99"/>
      <c r="AA78" s="33"/>
    </row>
    <row r="79" spans="1:38" ht="243.75" hidden="1" customHeight="1">
      <c r="A79" s="114"/>
      <c r="B79" s="115"/>
      <c r="C79" s="116"/>
      <c r="D79" s="117">
        <f t="shared" si="9"/>
        <v>0</v>
      </c>
      <c r="E79" s="118">
        <f t="shared" si="10"/>
        <v>0</v>
      </c>
      <c r="F79" s="119"/>
      <c r="G79" s="120"/>
      <c r="H79" s="44"/>
      <c r="I79" s="119"/>
      <c r="J79" s="120"/>
      <c r="K79" s="44"/>
      <c r="L79" s="119"/>
      <c r="M79" s="120"/>
      <c r="N79" s="44"/>
      <c r="O79" s="119"/>
      <c r="P79" s="120"/>
      <c r="Q79" s="120"/>
      <c r="R79" s="120"/>
      <c r="S79" s="44"/>
      <c r="T79" s="119"/>
      <c r="U79" s="44"/>
      <c r="V79" s="119"/>
      <c r="W79" s="120"/>
      <c r="X79" s="44"/>
      <c r="Y79" s="119"/>
      <c r="Z79" s="120"/>
      <c r="AA79" s="44"/>
    </row>
    <row r="80" spans="1:38" ht="94.5" hidden="1" customHeight="1">
      <c r="A80" s="121" t="s">
        <v>54</v>
      </c>
      <c r="B80" s="122">
        <f>SUM(B67:B79)</f>
        <v>0</v>
      </c>
      <c r="C80" s="123"/>
      <c r="D80" s="122">
        <f>SUM(F80:V80)</f>
        <v>0</v>
      </c>
      <c r="E80" s="124">
        <f t="shared" ref="E80:W80" si="11">SUM(E67:E79)</f>
        <v>0</v>
      </c>
      <c r="F80" s="125">
        <f t="shared" si="11"/>
        <v>0</v>
      </c>
      <c r="G80" s="126">
        <f t="shared" si="11"/>
        <v>0</v>
      </c>
      <c r="H80" s="126">
        <f t="shared" si="11"/>
        <v>0</v>
      </c>
      <c r="I80" s="125">
        <f t="shared" si="11"/>
        <v>0</v>
      </c>
      <c r="J80" s="126">
        <f t="shared" si="11"/>
        <v>0</v>
      </c>
      <c r="K80" s="126">
        <f t="shared" si="11"/>
        <v>0</v>
      </c>
      <c r="L80" s="125">
        <f t="shared" si="11"/>
        <v>0</v>
      </c>
      <c r="M80" s="126">
        <f t="shared" si="11"/>
        <v>0</v>
      </c>
      <c r="N80" s="126">
        <f t="shared" si="11"/>
        <v>0</v>
      </c>
      <c r="O80" s="125">
        <f t="shared" si="11"/>
        <v>0</v>
      </c>
      <c r="P80" s="126">
        <f t="shared" si="11"/>
        <v>0</v>
      </c>
      <c r="Q80" s="126">
        <f t="shared" si="11"/>
        <v>0</v>
      </c>
      <c r="R80" s="126">
        <f t="shared" si="11"/>
        <v>0</v>
      </c>
      <c r="S80" s="126">
        <f t="shared" si="11"/>
        <v>0</v>
      </c>
      <c r="T80" s="125">
        <f t="shared" si="11"/>
        <v>0</v>
      </c>
      <c r="U80" s="126">
        <f t="shared" si="11"/>
        <v>0</v>
      </c>
      <c r="V80" s="125">
        <f t="shared" si="11"/>
        <v>0</v>
      </c>
      <c r="W80" s="126">
        <f t="shared" si="11"/>
        <v>0</v>
      </c>
      <c r="X80" s="126">
        <f>SUM(X67:X79)</f>
        <v>0</v>
      </c>
      <c r="Y80" s="125">
        <f t="shared" ref="Y80:Z80" si="12">SUM(Y67:Y79)</f>
        <v>0</v>
      </c>
      <c r="Z80" s="126">
        <f t="shared" si="12"/>
        <v>0</v>
      </c>
      <c r="AA80" s="126">
        <f>SUM(AA67:AA79)</f>
        <v>0</v>
      </c>
    </row>
    <row r="81" spans="1:27" ht="51.6" hidden="1" thickBot="1">
      <c r="A81" s="127"/>
      <c r="B81" s="128"/>
      <c r="C81" s="129"/>
      <c r="D81" s="26">
        <f t="shared" ref="D81:D93" si="13">SUM(F81,I81,L81,O81,T81,V81)</f>
        <v>0</v>
      </c>
      <c r="E81" s="27">
        <f t="shared" ref="E81:E93" si="14">SUM(H81,K81,N81,S81,U81,X81)</f>
        <v>0</v>
      </c>
      <c r="F81" s="130"/>
      <c r="G81" s="131"/>
      <c r="H81" s="131"/>
      <c r="I81" s="130"/>
      <c r="J81" s="131"/>
      <c r="K81" s="131"/>
      <c r="L81" s="130"/>
      <c r="M81" s="131"/>
      <c r="N81" s="131"/>
      <c r="O81" s="132"/>
      <c r="P81" s="131"/>
      <c r="Q81" s="131"/>
      <c r="R81" s="131"/>
      <c r="S81" s="131"/>
      <c r="T81" s="132"/>
      <c r="U81" s="131"/>
      <c r="V81" s="132"/>
      <c r="W81" s="131"/>
      <c r="X81" s="131"/>
      <c r="Y81" s="132"/>
      <c r="Z81" s="131"/>
      <c r="AA81" s="131"/>
    </row>
    <row r="82" spans="1:27" ht="105" hidden="1" customHeight="1">
      <c r="A82" s="133"/>
      <c r="B82" s="107"/>
      <c r="C82" s="108"/>
      <c r="D82" s="26">
        <f t="shared" si="13"/>
        <v>0</v>
      </c>
      <c r="E82" s="27">
        <f t="shared" si="14"/>
        <v>0</v>
      </c>
      <c r="F82" s="76"/>
      <c r="G82" s="77"/>
      <c r="H82" s="77"/>
      <c r="I82" s="76"/>
      <c r="J82" s="77"/>
      <c r="K82" s="77"/>
      <c r="L82" s="76"/>
      <c r="M82" s="77"/>
      <c r="N82" s="77"/>
      <c r="O82" s="134"/>
      <c r="P82" s="77"/>
      <c r="Q82" s="77"/>
      <c r="R82" s="77"/>
      <c r="S82" s="77"/>
      <c r="T82" s="134"/>
      <c r="U82" s="77"/>
      <c r="V82" s="134"/>
      <c r="W82" s="77"/>
      <c r="X82" s="77"/>
      <c r="Y82" s="134"/>
      <c r="Z82" s="77"/>
      <c r="AA82" s="77"/>
    </row>
    <row r="83" spans="1:27" ht="51.6" hidden="1" thickBot="1">
      <c r="A83" s="106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45" hidden="1" customHeight="1">
      <c r="A84" s="133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51.6" hidden="1" thickBot="1">
      <c r="A85" s="106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33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5"/>
      <c r="B90" s="136"/>
      <c r="C90" s="137"/>
      <c r="D90" s="26">
        <f t="shared" si="13"/>
        <v>0</v>
      </c>
      <c r="E90" s="27">
        <f t="shared" si="14"/>
        <v>0</v>
      </c>
      <c r="F90" s="138"/>
      <c r="G90" s="139"/>
      <c r="H90" s="140"/>
      <c r="I90" s="138"/>
      <c r="J90" s="139"/>
      <c r="K90" s="140"/>
      <c r="L90" s="138"/>
      <c r="M90" s="139"/>
      <c r="N90" s="140"/>
      <c r="O90" s="141"/>
      <c r="P90" s="139"/>
      <c r="Q90" s="139"/>
      <c r="R90" s="139"/>
      <c r="S90" s="140"/>
      <c r="T90" s="141"/>
      <c r="U90" s="140"/>
      <c r="V90" s="141"/>
      <c r="W90" s="139"/>
      <c r="X90" s="140"/>
      <c r="Y90" s="141"/>
      <c r="Z90" s="139"/>
      <c r="AA90" s="140"/>
    </row>
    <row r="91" spans="1:27" ht="102" hidden="1" customHeight="1">
      <c r="A91" s="142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77"/>
      <c r="I91" s="138"/>
      <c r="J91" s="139"/>
      <c r="K91" s="77"/>
      <c r="L91" s="138"/>
      <c r="M91" s="139"/>
      <c r="N91" s="77"/>
      <c r="O91" s="134"/>
      <c r="P91" s="139"/>
      <c r="Q91" s="139"/>
      <c r="R91" s="139"/>
      <c r="S91" s="77"/>
      <c r="T91" s="134"/>
      <c r="U91" s="77"/>
      <c r="V91" s="134"/>
      <c r="W91" s="139"/>
      <c r="X91" s="77"/>
      <c r="Y91" s="134"/>
      <c r="Z91" s="139"/>
      <c r="AA91" s="77"/>
    </row>
    <row r="92" spans="1:27" ht="51.75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43"/>
      <c r="P92" s="139"/>
      <c r="Q92" s="139"/>
      <c r="R92" s="139"/>
      <c r="S92" s="77"/>
      <c r="T92" s="143"/>
      <c r="U92" s="77"/>
      <c r="V92" s="143"/>
      <c r="W92" s="139"/>
      <c r="X92" s="77"/>
      <c r="Y92" s="143"/>
      <c r="Z92" s="139"/>
      <c r="AA92" s="77"/>
    </row>
    <row r="93" spans="1:27" ht="51.6" hidden="1" thickBot="1">
      <c r="A93" s="144"/>
      <c r="B93" s="145"/>
      <c r="C93" s="146"/>
      <c r="D93" s="26">
        <f t="shared" si="13"/>
        <v>0</v>
      </c>
      <c r="E93" s="27">
        <f t="shared" si="14"/>
        <v>0</v>
      </c>
      <c r="F93" s="78"/>
      <c r="G93" s="79"/>
      <c r="H93" s="140"/>
      <c r="I93" s="78"/>
      <c r="J93" s="79"/>
      <c r="K93" s="140"/>
      <c r="L93" s="78"/>
      <c r="M93" s="79"/>
      <c r="N93" s="140"/>
      <c r="O93" s="141"/>
      <c r="P93" s="79"/>
      <c r="Q93" s="79"/>
      <c r="R93" s="79"/>
      <c r="S93" s="140"/>
      <c r="T93" s="141"/>
      <c r="U93" s="140"/>
      <c r="V93" s="141"/>
      <c r="W93" s="79"/>
      <c r="X93" s="140"/>
      <c r="Y93" s="141"/>
      <c r="Z93" s="79"/>
      <c r="AA93" s="140"/>
    </row>
    <row r="94" spans="1:27" ht="111.75" hidden="1" customHeight="1">
      <c r="A94" s="147" t="s">
        <v>55</v>
      </c>
      <c r="B94" s="122">
        <f>SUM(B81:B93)</f>
        <v>0</v>
      </c>
      <c r="C94" s="124"/>
      <c r="D94" s="122">
        <f>SUM(F94:V94)</f>
        <v>0</v>
      </c>
      <c r="E94" s="124">
        <f t="shared" ref="E94:W94" si="15">SUM(E81:E93)</f>
        <v>0</v>
      </c>
      <c r="F94" s="125">
        <f t="shared" si="15"/>
        <v>0</v>
      </c>
      <c r="G94" s="126">
        <f t="shared" si="15"/>
        <v>0</v>
      </c>
      <c r="H94" s="126">
        <f t="shared" si="15"/>
        <v>0</v>
      </c>
      <c r="I94" s="125">
        <f t="shared" si="15"/>
        <v>0</v>
      </c>
      <c r="J94" s="126">
        <f t="shared" si="15"/>
        <v>0</v>
      </c>
      <c r="K94" s="126">
        <f t="shared" si="15"/>
        <v>0</v>
      </c>
      <c r="L94" s="125">
        <f t="shared" si="15"/>
        <v>0</v>
      </c>
      <c r="M94" s="126">
        <f t="shared" si="15"/>
        <v>0</v>
      </c>
      <c r="N94" s="126">
        <f t="shared" si="15"/>
        <v>0</v>
      </c>
      <c r="O94" s="125">
        <f t="shared" si="15"/>
        <v>0</v>
      </c>
      <c r="P94" s="126">
        <f t="shared" si="15"/>
        <v>0</v>
      </c>
      <c r="Q94" s="126">
        <f t="shared" si="15"/>
        <v>0</v>
      </c>
      <c r="R94" s="126">
        <f t="shared" si="15"/>
        <v>0</v>
      </c>
      <c r="S94" s="126">
        <f t="shared" si="15"/>
        <v>0</v>
      </c>
      <c r="T94" s="125">
        <f t="shared" si="15"/>
        <v>0</v>
      </c>
      <c r="U94" s="126">
        <f t="shared" si="15"/>
        <v>0</v>
      </c>
      <c r="V94" s="125">
        <f t="shared" si="15"/>
        <v>0</v>
      </c>
      <c r="W94" s="126">
        <f t="shared" si="15"/>
        <v>0</v>
      </c>
      <c r="X94" s="126">
        <f>SUM(X81:X93)</f>
        <v>0</v>
      </c>
      <c r="Y94" s="125">
        <f t="shared" ref="Y94:Z94" si="16">SUM(Y81:Y93)</f>
        <v>0</v>
      </c>
      <c r="Z94" s="126">
        <f t="shared" si="16"/>
        <v>0</v>
      </c>
      <c r="AA94" s="126">
        <f>SUM(AA81:AA93)</f>
        <v>0</v>
      </c>
    </row>
    <row r="95" spans="1:27" s="154" customFormat="1" ht="117" customHeight="1" thickBot="1">
      <c r="A95" s="148" t="s">
        <v>56</v>
      </c>
      <c r="B95" s="149">
        <f>SUM(B94+B80+B66+B61)</f>
        <v>0</v>
      </c>
      <c r="C95" s="150"/>
      <c r="D95" s="151">
        <f t="shared" ref="D95:AA95" si="17">SUM(D94,D80,D66,D61)</f>
        <v>783689044</v>
      </c>
      <c r="E95" s="152">
        <f t="shared" si="17"/>
        <v>419917860</v>
      </c>
      <c r="F95" s="151">
        <f t="shared" si="17"/>
        <v>0</v>
      </c>
      <c r="G95" s="153">
        <f>SUM(G94,G80,G66,G61)</f>
        <v>94083222</v>
      </c>
      <c r="H95" s="152">
        <f t="shared" si="17"/>
        <v>232317860</v>
      </c>
      <c r="I95" s="151">
        <f t="shared" si="17"/>
        <v>0</v>
      </c>
      <c r="J95" s="153">
        <f t="shared" si="17"/>
        <v>0</v>
      </c>
      <c r="K95" s="152">
        <f t="shared" si="17"/>
        <v>0</v>
      </c>
      <c r="L95" s="151">
        <f t="shared" si="17"/>
        <v>0</v>
      </c>
      <c r="M95" s="153">
        <f t="shared" si="17"/>
        <v>0</v>
      </c>
      <c r="N95" s="152">
        <f t="shared" si="17"/>
        <v>0</v>
      </c>
      <c r="O95" s="151">
        <f t="shared" si="17"/>
        <v>0</v>
      </c>
      <c r="P95" s="153">
        <f t="shared" si="17"/>
        <v>0</v>
      </c>
      <c r="Q95" s="153">
        <f t="shared" si="17"/>
        <v>0</v>
      </c>
      <c r="R95" s="153">
        <f t="shared" si="17"/>
        <v>689605822</v>
      </c>
      <c r="S95" s="152">
        <f t="shared" si="17"/>
        <v>187600000</v>
      </c>
      <c r="T95" s="151">
        <f t="shared" si="17"/>
        <v>0</v>
      </c>
      <c r="U95" s="152">
        <f t="shared" si="17"/>
        <v>0</v>
      </c>
      <c r="V95" s="151">
        <f t="shared" si="17"/>
        <v>0</v>
      </c>
      <c r="W95" s="153">
        <f t="shared" si="17"/>
        <v>0</v>
      </c>
      <c r="X95" s="153">
        <f t="shared" si="17"/>
        <v>0</v>
      </c>
      <c r="Y95" s="151">
        <f t="shared" si="17"/>
        <v>0</v>
      </c>
      <c r="Z95" s="153">
        <f t="shared" si="17"/>
        <v>0</v>
      </c>
      <c r="AA95" s="153">
        <f t="shared" si="17"/>
        <v>0</v>
      </c>
    </row>
    <row r="96" spans="1:27" s="155" customFormat="1" ht="315" customHeight="1">
      <c r="A96" s="255" t="s">
        <v>57</v>
      </c>
      <c r="B96" s="243" t="s">
        <v>58</v>
      </c>
      <c r="C96" s="245"/>
      <c r="D96" s="243" t="s">
        <v>91</v>
      </c>
      <c r="E96" s="245"/>
      <c r="F96" s="243" t="s">
        <v>11</v>
      </c>
      <c r="G96" s="244"/>
      <c r="H96" s="245"/>
      <c r="I96" s="243" t="s">
        <v>12</v>
      </c>
      <c r="J96" s="244"/>
      <c r="K96" s="245"/>
      <c r="L96" s="243" t="s">
        <v>13</v>
      </c>
      <c r="M96" s="244"/>
      <c r="N96" s="245"/>
      <c r="O96" s="243" t="s">
        <v>14</v>
      </c>
      <c r="P96" s="244"/>
      <c r="Q96" s="244"/>
      <c r="R96" s="244"/>
      <c r="S96" s="245"/>
      <c r="T96" s="243"/>
      <c r="U96" s="245"/>
      <c r="V96" s="243" t="s">
        <v>69</v>
      </c>
      <c r="W96" s="244"/>
      <c r="X96" s="245"/>
      <c r="Y96" s="243" t="s">
        <v>79</v>
      </c>
      <c r="Z96" s="244"/>
      <c r="AA96" s="245"/>
    </row>
    <row r="97" spans="1:27" s="12" customFormat="1" ht="162" customHeight="1" thickBot="1">
      <c r="A97" s="256"/>
      <c r="B97" s="14" t="s">
        <v>59</v>
      </c>
      <c r="C97" s="15" t="s">
        <v>17</v>
      </c>
      <c r="D97" s="14" t="s">
        <v>59</v>
      </c>
      <c r="E97" s="15" t="s">
        <v>17</v>
      </c>
      <c r="F97" s="14" t="s">
        <v>59</v>
      </c>
      <c r="G97" s="16"/>
      <c r="H97" s="15" t="s">
        <v>17</v>
      </c>
      <c r="I97" s="14" t="s">
        <v>59</v>
      </c>
      <c r="J97" s="16"/>
      <c r="K97" s="15" t="s">
        <v>17</v>
      </c>
      <c r="L97" s="14" t="s">
        <v>59</v>
      </c>
      <c r="M97" s="16"/>
      <c r="N97" s="15" t="s">
        <v>17</v>
      </c>
      <c r="O97" s="14" t="s">
        <v>59</v>
      </c>
      <c r="P97" s="16"/>
      <c r="Q97" s="16"/>
      <c r="R97" s="16"/>
      <c r="S97" s="15" t="s">
        <v>17</v>
      </c>
      <c r="T97" s="14" t="s">
        <v>59</v>
      </c>
      <c r="U97" s="15" t="s">
        <v>17</v>
      </c>
      <c r="V97" s="14" t="s">
        <v>59</v>
      </c>
      <c r="W97" s="16" t="s">
        <v>60</v>
      </c>
      <c r="X97" s="15" t="s">
        <v>17</v>
      </c>
      <c r="Y97" s="14" t="s">
        <v>59</v>
      </c>
      <c r="Z97" s="16" t="s">
        <v>60</v>
      </c>
      <c r="AA97" s="15" t="s">
        <v>17</v>
      </c>
    </row>
    <row r="98" spans="1:27" ht="189.75" customHeight="1">
      <c r="A98" s="156" t="s">
        <v>61</v>
      </c>
      <c r="B98" s="157"/>
      <c r="C98" s="158"/>
      <c r="D98" s="26">
        <f t="shared" ref="D98:D101" si="18">SUM(F98:G98,I98:J98,L98:M98,O98:R98,V98:W98)</f>
        <v>0</v>
      </c>
      <c r="E98" s="27">
        <f t="shared" ref="E98:E101" si="19">SUM(H98,K98,N98,S98,U98,X98)</f>
        <v>0</v>
      </c>
      <c r="F98" s="96"/>
      <c r="G98" s="97"/>
      <c r="H98" s="29"/>
      <c r="I98" s="28"/>
      <c r="J98" s="29"/>
      <c r="K98" s="29"/>
      <c r="L98" s="28"/>
      <c r="M98" s="29"/>
      <c r="N98" s="29"/>
      <c r="O98" s="28"/>
      <c r="P98" s="29"/>
      <c r="Q98" s="29"/>
      <c r="R98" s="29"/>
      <c r="S98" s="29"/>
      <c r="T98" s="28"/>
      <c r="U98" s="29"/>
      <c r="V98" s="28"/>
      <c r="W98" s="29"/>
      <c r="X98" s="29"/>
      <c r="Y98" s="28"/>
      <c r="Z98" s="29"/>
      <c r="AA98" s="29"/>
    </row>
    <row r="99" spans="1:27" ht="114.75" customHeight="1">
      <c r="A99" s="159" t="s">
        <v>60</v>
      </c>
      <c r="B99" s="157"/>
      <c r="C99" s="158"/>
      <c r="D99" s="26">
        <f t="shared" si="18"/>
        <v>0</v>
      </c>
      <c r="E99" s="27">
        <f t="shared" si="19"/>
        <v>0</v>
      </c>
      <c r="F99" s="98"/>
      <c r="G99" s="99"/>
      <c r="H99" s="34"/>
      <c r="I99" s="35"/>
      <c r="J99" s="34"/>
      <c r="K99" s="34"/>
      <c r="L99" s="35"/>
      <c r="M99" s="34"/>
      <c r="N99" s="34"/>
      <c r="O99" s="35"/>
      <c r="P99" s="34"/>
      <c r="Q99" s="34"/>
      <c r="R99" s="34"/>
      <c r="S99" s="34"/>
      <c r="T99" s="35"/>
      <c r="U99" s="34"/>
      <c r="V99" s="35"/>
      <c r="W99" s="34"/>
      <c r="X99" s="34"/>
      <c r="Y99" s="35"/>
      <c r="Z99" s="34"/>
      <c r="AA99" s="34"/>
    </row>
    <row r="100" spans="1:27" ht="114.75" customHeight="1">
      <c r="A100" s="159" t="s">
        <v>62</v>
      </c>
      <c r="B100" s="157"/>
      <c r="C100" s="158"/>
      <c r="D100" s="26">
        <f t="shared" si="18"/>
        <v>783689044</v>
      </c>
      <c r="E100" s="27">
        <f t="shared" si="19"/>
        <v>419917860</v>
      </c>
      <c r="F100" s="28">
        <v>94083222</v>
      </c>
      <c r="G100" s="29"/>
      <c r="H100" s="33">
        <f>H95</f>
        <v>232317860</v>
      </c>
      <c r="I100" s="28"/>
      <c r="J100" s="29"/>
      <c r="K100" s="33"/>
      <c r="L100" s="28"/>
      <c r="M100" s="29"/>
      <c r="N100" s="33"/>
      <c r="O100" s="28">
        <v>689605822</v>
      </c>
      <c r="P100" s="29"/>
      <c r="Q100" s="29"/>
      <c r="R100" s="29"/>
      <c r="S100" s="33">
        <v>187600000</v>
      </c>
      <c r="T100" s="28"/>
      <c r="U100" s="33"/>
      <c r="V100" s="38"/>
      <c r="W100" s="33"/>
      <c r="X100" s="33"/>
      <c r="Y100" s="38"/>
      <c r="Z100" s="33"/>
      <c r="AA100" s="33"/>
    </row>
    <row r="101" spans="1:27" ht="114.75" customHeight="1" thickBot="1">
      <c r="A101" s="178" t="s">
        <v>80</v>
      </c>
      <c r="B101" s="157"/>
      <c r="C101" s="158"/>
      <c r="D101" s="26">
        <f t="shared" si="18"/>
        <v>0</v>
      </c>
      <c r="E101" s="27">
        <f t="shared" si="19"/>
        <v>0</v>
      </c>
      <c r="F101" s="35"/>
      <c r="G101" s="34"/>
      <c r="H101" s="99"/>
      <c r="I101" s="35"/>
      <c r="J101" s="34"/>
      <c r="K101" s="99"/>
      <c r="L101" s="35"/>
      <c r="M101" s="34"/>
      <c r="N101" s="99"/>
      <c r="O101" s="35"/>
      <c r="P101" s="34"/>
      <c r="Q101" s="34"/>
      <c r="R101" s="34"/>
      <c r="S101" s="99"/>
      <c r="T101" s="35"/>
      <c r="U101" s="99"/>
      <c r="V101" s="98"/>
      <c r="W101" s="99"/>
      <c r="X101" s="99"/>
      <c r="Y101" s="98"/>
      <c r="Z101" s="99"/>
      <c r="AA101" s="99"/>
    </row>
    <row r="102" spans="1:27" s="154" customFormat="1" ht="132" customHeight="1" thickBot="1">
      <c r="A102" s="160" t="s">
        <v>63</v>
      </c>
      <c r="B102" s="161">
        <f t="shared" ref="B102:AA102" si="20">SUM(B98:B101)</f>
        <v>0</v>
      </c>
      <c r="C102" s="162">
        <f t="shared" si="20"/>
        <v>0</v>
      </c>
      <c r="D102" s="163">
        <f t="shared" si="20"/>
        <v>783689044</v>
      </c>
      <c r="E102" s="163">
        <f t="shared" si="20"/>
        <v>419917860</v>
      </c>
      <c r="F102" s="161">
        <f t="shared" si="20"/>
        <v>94083222</v>
      </c>
      <c r="G102" s="164">
        <f t="shared" si="20"/>
        <v>0</v>
      </c>
      <c r="H102" s="164">
        <f t="shared" si="20"/>
        <v>232317860</v>
      </c>
      <c r="I102" s="161">
        <f t="shared" si="20"/>
        <v>0</v>
      </c>
      <c r="J102" s="164">
        <f t="shared" si="20"/>
        <v>0</v>
      </c>
      <c r="K102" s="164">
        <f t="shared" si="20"/>
        <v>0</v>
      </c>
      <c r="L102" s="161">
        <f t="shared" si="20"/>
        <v>0</v>
      </c>
      <c r="M102" s="164">
        <f t="shared" si="20"/>
        <v>0</v>
      </c>
      <c r="N102" s="164">
        <f t="shared" si="20"/>
        <v>0</v>
      </c>
      <c r="O102" s="161">
        <f t="shared" si="20"/>
        <v>689605822</v>
      </c>
      <c r="P102" s="164">
        <f t="shared" si="20"/>
        <v>0</v>
      </c>
      <c r="Q102" s="164">
        <f t="shared" si="20"/>
        <v>0</v>
      </c>
      <c r="R102" s="164">
        <f t="shared" si="20"/>
        <v>0</v>
      </c>
      <c r="S102" s="164">
        <f t="shared" si="20"/>
        <v>187600000</v>
      </c>
      <c r="T102" s="161">
        <f t="shared" si="20"/>
        <v>0</v>
      </c>
      <c r="U102" s="164">
        <f t="shared" si="20"/>
        <v>0</v>
      </c>
      <c r="V102" s="161">
        <f t="shared" si="20"/>
        <v>0</v>
      </c>
      <c r="W102" s="164">
        <f t="shared" si="20"/>
        <v>0</v>
      </c>
      <c r="X102" s="164">
        <f t="shared" si="20"/>
        <v>0</v>
      </c>
      <c r="Y102" s="161">
        <f t="shared" si="20"/>
        <v>0</v>
      </c>
      <c r="Z102" s="164">
        <f t="shared" si="20"/>
        <v>0</v>
      </c>
      <c r="AA102" s="164">
        <f t="shared" si="20"/>
        <v>0</v>
      </c>
    </row>
    <row r="103" spans="1:27" ht="60.6" customHeight="1">
      <c r="A103" s="246" t="s">
        <v>64</v>
      </c>
      <c r="B103" s="249">
        <f>B95-B102</f>
        <v>0</v>
      </c>
      <c r="C103" s="252">
        <f>C95-C102</f>
        <v>0</v>
      </c>
      <c r="D103" s="249">
        <f>D95-D102</f>
        <v>0</v>
      </c>
      <c r="E103" s="252">
        <f>E95-E102</f>
        <v>0</v>
      </c>
      <c r="F103" s="232">
        <f>G95-F102</f>
        <v>0</v>
      </c>
      <c r="G103" s="235">
        <v>0</v>
      </c>
      <c r="H103" s="235">
        <f t="shared" ref="H103:N103" si="21">H95-H102</f>
        <v>0</v>
      </c>
      <c r="I103" s="232">
        <f t="shared" si="21"/>
        <v>0</v>
      </c>
      <c r="J103" s="235">
        <f t="shared" si="21"/>
        <v>0</v>
      </c>
      <c r="K103" s="235">
        <f t="shared" si="21"/>
        <v>0</v>
      </c>
      <c r="L103" s="232">
        <f t="shared" si="21"/>
        <v>0</v>
      </c>
      <c r="M103" s="235">
        <f t="shared" si="21"/>
        <v>0</v>
      </c>
      <c r="N103" s="235">
        <f t="shared" si="21"/>
        <v>0</v>
      </c>
      <c r="O103" s="232">
        <f>O95-R102</f>
        <v>0</v>
      </c>
      <c r="P103" s="235">
        <f>P95-P102</f>
        <v>0</v>
      </c>
      <c r="Q103" s="235">
        <f>Q95-Q102</f>
        <v>0</v>
      </c>
      <c r="R103" s="235">
        <v>0</v>
      </c>
      <c r="S103" s="235">
        <f t="shared" ref="S103:AA103" si="22">S95-S102</f>
        <v>0</v>
      </c>
      <c r="T103" s="232">
        <f t="shared" si="22"/>
        <v>0</v>
      </c>
      <c r="U103" s="240">
        <f t="shared" si="22"/>
        <v>0</v>
      </c>
      <c r="V103" s="232">
        <f t="shared" si="22"/>
        <v>0</v>
      </c>
      <c r="W103" s="235">
        <f t="shared" si="22"/>
        <v>0</v>
      </c>
      <c r="X103" s="235">
        <f t="shared" si="22"/>
        <v>0</v>
      </c>
      <c r="Y103" s="232">
        <f t="shared" si="22"/>
        <v>0</v>
      </c>
      <c r="Z103" s="235">
        <f t="shared" si="22"/>
        <v>0</v>
      </c>
      <c r="AA103" s="235">
        <f t="shared" si="22"/>
        <v>0</v>
      </c>
    </row>
    <row r="104" spans="1:27" ht="48" customHeight="1">
      <c r="A104" s="247"/>
      <c r="B104" s="250"/>
      <c r="C104" s="253"/>
      <c r="D104" s="250"/>
      <c r="E104" s="253"/>
      <c r="F104" s="233"/>
      <c r="G104" s="236"/>
      <c r="H104" s="236"/>
      <c r="I104" s="233"/>
      <c r="J104" s="236"/>
      <c r="K104" s="236"/>
      <c r="L104" s="233"/>
      <c r="M104" s="236"/>
      <c r="N104" s="236"/>
      <c r="O104" s="233"/>
      <c r="P104" s="236"/>
      <c r="Q104" s="236"/>
      <c r="R104" s="236"/>
      <c r="S104" s="236"/>
      <c r="T104" s="238"/>
      <c r="U104" s="241"/>
      <c r="V104" s="233"/>
      <c r="W104" s="236"/>
      <c r="X104" s="236"/>
      <c r="Y104" s="233"/>
      <c r="Z104" s="236"/>
      <c r="AA104" s="236"/>
    </row>
    <row r="105" spans="1:27" ht="144" customHeight="1" thickBot="1">
      <c r="A105" s="248"/>
      <c r="B105" s="251"/>
      <c r="C105" s="254"/>
      <c r="D105" s="251"/>
      <c r="E105" s="254"/>
      <c r="F105" s="234"/>
      <c r="G105" s="237"/>
      <c r="H105" s="237"/>
      <c r="I105" s="234"/>
      <c r="J105" s="237"/>
      <c r="K105" s="237"/>
      <c r="L105" s="234"/>
      <c r="M105" s="237"/>
      <c r="N105" s="237"/>
      <c r="O105" s="234"/>
      <c r="P105" s="237"/>
      <c r="Q105" s="237"/>
      <c r="R105" s="237"/>
      <c r="S105" s="237"/>
      <c r="T105" s="239"/>
      <c r="U105" s="242"/>
      <c r="V105" s="234"/>
      <c r="W105" s="237"/>
      <c r="X105" s="237"/>
      <c r="Y105" s="234"/>
      <c r="Z105" s="237"/>
      <c r="AA105" s="237"/>
    </row>
    <row r="106" spans="1:27">
      <c r="A106" s="165"/>
      <c r="B106" s="166"/>
      <c r="C106" s="167"/>
      <c r="D106" s="166"/>
      <c r="E106" s="167"/>
    </row>
    <row r="108" spans="1:27">
      <c r="D108" s="168"/>
      <c r="E108" s="169"/>
    </row>
    <row r="109" spans="1:27" ht="102">
      <c r="G109" s="198" t="s">
        <v>94</v>
      </c>
      <c r="H109" s="199"/>
    </row>
    <row r="110" spans="1:27" ht="102">
      <c r="A110" s="170"/>
      <c r="D110" s="171"/>
      <c r="E110" s="172"/>
      <c r="G110" s="198"/>
      <c r="H110" s="199"/>
    </row>
    <row r="111" spans="1:27" ht="102">
      <c r="D111" s="173"/>
      <c r="E111" s="174"/>
      <c r="G111" s="198"/>
      <c r="H111" s="199"/>
    </row>
    <row r="112" spans="1:27" ht="102">
      <c r="A112" s="170"/>
      <c r="D112" s="173"/>
      <c r="E112" s="173"/>
      <c r="G112" s="198"/>
      <c r="H112" s="199"/>
    </row>
    <row r="113" spans="7:8" ht="102">
      <c r="G113" s="198" t="s">
        <v>65</v>
      </c>
      <c r="H113" s="199"/>
    </row>
    <row r="114" spans="7:8" ht="102">
      <c r="G114" s="198" t="s">
        <v>66</v>
      </c>
      <c r="H114" s="199"/>
    </row>
    <row r="126" spans="7:8" ht="15" customHeight="1"/>
    <row r="143" spans="2:24" s="7" customFormat="1" ht="15" customHeight="1">
      <c r="B143" s="2"/>
      <c r="C143" s="3"/>
      <c r="D143" s="2"/>
      <c r="E143" s="3"/>
      <c r="F143" s="5"/>
      <c r="G143" s="5"/>
      <c r="H143" s="6"/>
      <c r="I143" s="5"/>
      <c r="J143" s="5"/>
      <c r="K143" s="6"/>
      <c r="L143" s="5"/>
      <c r="M143" s="5"/>
      <c r="N143" s="6"/>
      <c r="O143" s="5"/>
      <c r="P143" s="5"/>
      <c r="Q143" s="5"/>
      <c r="R143" s="5"/>
      <c r="S143" s="6"/>
      <c r="T143" s="5"/>
      <c r="U143" s="6"/>
      <c r="V143" s="5"/>
      <c r="W143" s="5"/>
      <c r="X143" s="6"/>
    </row>
  </sheetData>
  <mergeCells count="54"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  <mergeCell ref="Y10:AA10"/>
    <mergeCell ref="F11:G11"/>
    <mergeCell ref="I11:J11"/>
    <mergeCell ref="L11:M11"/>
    <mergeCell ref="O11:P11"/>
    <mergeCell ref="Q11:R11"/>
    <mergeCell ref="V11:W11"/>
    <mergeCell ref="Y11:Z11"/>
    <mergeCell ref="O96:S96"/>
    <mergeCell ref="T96:U96"/>
    <mergeCell ref="V96:X96"/>
    <mergeCell ref="Y96:AA96"/>
    <mergeCell ref="A103:A105"/>
    <mergeCell ref="B103:B105"/>
    <mergeCell ref="C103:C105"/>
    <mergeCell ref="D103:D105"/>
    <mergeCell ref="E103:E105"/>
    <mergeCell ref="F103:F105"/>
    <mergeCell ref="A96:A97"/>
    <mergeCell ref="B96:C96"/>
    <mergeCell ref="D96:E96"/>
    <mergeCell ref="F96:H96"/>
    <mergeCell ref="I96:K96"/>
    <mergeCell ref="L96:N96"/>
    <mergeCell ref="R103:R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Y103:Y105"/>
    <mergeCell ref="Z103:Z105"/>
    <mergeCell ref="AA103:AA105"/>
    <mergeCell ref="S103:S105"/>
    <mergeCell ref="T103:T105"/>
    <mergeCell ref="U103:U105"/>
    <mergeCell ref="V103:V105"/>
    <mergeCell ref="W103:W105"/>
    <mergeCell ref="X103:X105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3"/>
  <sheetViews>
    <sheetView view="pageBreakPreview" topLeftCell="A45" zoomScale="25" zoomScaleNormal="25" zoomScaleSheetLayoutView="25" workbookViewId="0">
      <pane xSplit="3" topLeftCell="I1" activePane="topRight" state="frozen"/>
      <selection pane="topRight" activeCell="S61" sqref="S61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60" t="s">
        <v>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03"/>
    </row>
    <row r="9" spans="1:27" ht="102.6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03"/>
    </row>
    <row r="10" spans="1:27" s="9" customFormat="1" ht="313.5" customHeight="1">
      <c r="A10" s="8" t="s">
        <v>9</v>
      </c>
      <c r="B10" s="243" t="s">
        <v>10</v>
      </c>
      <c r="C10" s="245"/>
      <c r="D10" s="243" t="s">
        <v>91</v>
      </c>
      <c r="E10" s="245"/>
      <c r="F10" s="243" t="s">
        <v>11</v>
      </c>
      <c r="G10" s="244"/>
      <c r="H10" s="245"/>
      <c r="I10" s="243" t="s">
        <v>12</v>
      </c>
      <c r="J10" s="244"/>
      <c r="K10" s="245"/>
      <c r="L10" s="243" t="s">
        <v>13</v>
      </c>
      <c r="M10" s="244"/>
      <c r="N10" s="245"/>
      <c r="O10" s="243" t="s">
        <v>14</v>
      </c>
      <c r="P10" s="244"/>
      <c r="Q10" s="244"/>
      <c r="R10" s="244"/>
      <c r="S10" s="245"/>
      <c r="T10" s="243"/>
      <c r="U10" s="245"/>
      <c r="V10" s="243" t="s">
        <v>69</v>
      </c>
      <c r="W10" s="244"/>
      <c r="X10" s="245"/>
      <c r="Y10" s="243" t="s">
        <v>79</v>
      </c>
      <c r="Z10" s="244"/>
      <c r="AA10" s="245"/>
    </row>
    <row r="11" spans="1:27" s="12" customFormat="1" ht="153">
      <c r="A11" s="10" t="s">
        <v>15</v>
      </c>
      <c r="B11" s="204" t="s">
        <v>16</v>
      </c>
      <c r="C11" s="205" t="s">
        <v>17</v>
      </c>
      <c r="D11" s="204" t="s">
        <v>16</v>
      </c>
      <c r="E11" s="205" t="s">
        <v>17</v>
      </c>
      <c r="F11" s="257" t="s">
        <v>18</v>
      </c>
      <c r="G11" s="258"/>
      <c r="H11" s="11" t="s">
        <v>17</v>
      </c>
      <c r="I11" s="257" t="s">
        <v>18</v>
      </c>
      <c r="J11" s="258"/>
      <c r="K11" s="11" t="s">
        <v>17</v>
      </c>
      <c r="L11" s="257" t="s">
        <v>18</v>
      </c>
      <c r="M11" s="258"/>
      <c r="N11" s="11" t="s">
        <v>17</v>
      </c>
      <c r="O11" s="257" t="s">
        <v>18</v>
      </c>
      <c r="P11" s="258"/>
      <c r="Q11" s="257" t="s">
        <v>19</v>
      </c>
      <c r="R11" s="259"/>
      <c r="S11" s="205" t="s">
        <v>17</v>
      </c>
      <c r="T11" s="204" t="s">
        <v>16</v>
      </c>
      <c r="U11" s="205" t="s">
        <v>17</v>
      </c>
      <c r="V11" s="257" t="s">
        <v>18</v>
      </c>
      <c r="W11" s="258"/>
      <c r="X11" s="11" t="s">
        <v>17</v>
      </c>
      <c r="Y11" s="257" t="s">
        <v>18</v>
      </c>
      <c r="Z11" s="258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432771700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417091700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341608000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</f>
        <v>329058000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49955000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</f>
        <v>47959000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7523000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7218000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0" si="3">SUM(F30:G30,I30:J30,L30:M30,O30:R30,V30:W30)</f>
        <v>5071500</v>
      </c>
      <c r="E30" s="27">
        <f t="shared" ref="E30:E59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21191650</v>
      </c>
      <c r="F51" s="35"/>
      <c r="G51" s="33">
        <v>8841000</v>
      </c>
      <c r="H51" s="33">
        <v>21191650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93</v>
      </c>
      <c r="B55" s="24"/>
      <c r="C55" s="25"/>
      <c r="D55" s="26">
        <f t="shared" si="3"/>
        <v>34854000</v>
      </c>
      <c r="E55" s="27">
        <f>SUM(H55,K55,N55,S55,U55,X55)</f>
        <v>85000000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33">
        <v>34854000</v>
      </c>
      <c r="S55" s="33">
        <f>85000000</f>
        <v>85000000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>SUM(F56:G56,I56:J56,L56:M56,O56:R56,V56:W56)</f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1200000</v>
      </c>
      <c r="F59" s="35"/>
      <c r="G59" s="34">
        <v>0</v>
      </c>
      <c r="H59" s="33">
        <v>1200000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 ht="51.6" thickBot="1">
      <c r="A60" s="58" t="s">
        <v>71</v>
      </c>
      <c r="B60" s="24"/>
      <c r="C60" s="25"/>
      <c r="D60" s="26">
        <f t="shared" si="3"/>
        <v>117259282</v>
      </c>
      <c r="E60" s="27">
        <f>SUM(H60,K60,N60,S60,U60,X60)</f>
        <v>0</v>
      </c>
      <c r="F60" s="35"/>
      <c r="G60" s="34">
        <v>0</v>
      </c>
      <c r="H60" s="33">
        <v>0</v>
      </c>
      <c r="I60" s="35"/>
      <c r="J60" s="34"/>
      <c r="K60" s="33"/>
      <c r="L60" s="35"/>
      <c r="M60" s="34"/>
      <c r="N60" s="33"/>
      <c r="O60" s="35"/>
      <c r="P60" s="34"/>
      <c r="Q60" s="34"/>
      <c r="R60" s="192">
        <f>121920000-4660718</f>
        <v>117259282</v>
      </c>
      <c r="S60" s="180"/>
      <c r="T60" s="35"/>
      <c r="U60" s="33"/>
      <c r="V60" s="38"/>
      <c r="W60" s="33"/>
      <c r="X60" s="33"/>
      <c r="Y60" s="38"/>
      <c r="Z60" s="33"/>
      <c r="AA60" s="33"/>
    </row>
    <row r="61" spans="1:27" ht="91.5" customHeight="1" thickBot="1">
      <c r="A61" s="59" t="s">
        <v>50</v>
      </c>
      <c r="B61" s="60">
        <f t="shared" ref="B61:AA61" si="5">SUM(B14:B60)</f>
        <v>0</v>
      </c>
      <c r="C61" s="61">
        <f t="shared" si="5"/>
        <v>0</v>
      </c>
      <c r="D61" s="190">
        <f t="shared" si="5"/>
        <v>717873000</v>
      </c>
      <c r="E61" s="191">
        <f>SUM(E14:E60)</f>
        <v>336173000</v>
      </c>
      <c r="F61" s="63">
        <f t="shared" si="5"/>
        <v>0</v>
      </c>
      <c r="G61" s="64">
        <f t="shared" si="5"/>
        <v>84582000</v>
      </c>
      <c r="H61" s="65">
        <f t="shared" si="5"/>
        <v>251173000</v>
      </c>
      <c r="I61" s="63">
        <f t="shared" si="5"/>
        <v>0</v>
      </c>
      <c r="J61" s="64">
        <f t="shared" si="5"/>
        <v>0</v>
      </c>
      <c r="K61" s="65">
        <f t="shared" si="5"/>
        <v>0</v>
      </c>
      <c r="L61" s="63">
        <f t="shared" si="5"/>
        <v>0</v>
      </c>
      <c r="M61" s="64">
        <f t="shared" si="5"/>
        <v>0</v>
      </c>
      <c r="N61" s="65">
        <f t="shared" si="5"/>
        <v>0</v>
      </c>
      <c r="O61" s="63">
        <f t="shared" si="5"/>
        <v>0</v>
      </c>
      <c r="P61" s="64">
        <f t="shared" si="5"/>
        <v>0</v>
      </c>
      <c r="Q61" s="64">
        <f t="shared" si="5"/>
        <v>0</v>
      </c>
      <c r="R61" s="64">
        <f>SUM(R14:R60)</f>
        <v>633291000</v>
      </c>
      <c r="S61" s="65">
        <f>SUM(S14:S60)</f>
        <v>85000000</v>
      </c>
      <c r="T61" s="63">
        <f t="shared" si="5"/>
        <v>0</v>
      </c>
      <c r="U61" s="65">
        <f t="shared" si="5"/>
        <v>0</v>
      </c>
      <c r="V61" s="64">
        <f t="shared" si="5"/>
        <v>0</v>
      </c>
      <c r="W61" s="64">
        <f t="shared" si="5"/>
        <v>0</v>
      </c>
      <c r="X61" s="65">
        <f t="shared" si="5"/>
        <v>0</v>
      </c>
      <c r="Y61" s="64">
        <f t="shared" si="5"/>
        <v>0</v>
      </c>
      <c r="Z61" s="64">
        <f t="shared" si="5"/>
        <v>0</v>
      </c>
      <c r="AA61" s="66">
        <f t="shared" si="5"/>
        <v>0</v>
      </c>
    </row>
    <row r="62" spans="1:27">
      <c r="A62" s="67"/>
      <c r="B62" s="68"/>
      <c r="C62" s="69"/>
      <c r="D62" s="26"/>
      <c r="E62" s="27"/>
      <c r="F62" s="70"/>
      <c r="G62" s="71"/>
      <c r="H62" s="71"/>
      <c r="I62" s="70"/>
      <c r="J62" s="71"/>
      <c r="K62" s="71"/>
      <c r="L62" s="70"/>
      <c r="M62" s="71"/>
      <c r="N62" s="71"/>
      <c r="O62" s="70"/>
      <c r="P62" s="71"/>
      <c r="Q62" s="71"/>
      <c r="R62" s="71"/>
      <c r="S62" s="71"/>
      <c r="T62" s="70"/>
      <c r="U62" s="71"/>
      <c r="V62" s="70"/>
      <c r="W62" s="71"/>
      <c r="X62" s="71"/>
      <c r="Y62" s="70"/>
      <c r="Z62" s="71"/>
      <c r="AA62" s="71"/>
    </row>
    <row r="63" spans="1:27" ht="106.5" customHeight="1">
      <c r="A63" s="23" t="s">
        <v>51</v>
      </c>
      <c r="B63" s="72"/>
      <c r="C63" s="73"/>
      <c r="D63" s="26">
        <f>SUM(F63:G63,I63:J63,L63:M63,O63:R63,V63:W63)</f>
        <v>0</v>
      </c>
      <c r="E63" s="27">
        <f t="shared" ref="E63:E65" si="6">SUM(H63,K63,N63,S63,U63,X63)</f>
        <v>0</v>
      </c>
      <c r="F63" s="74"/>
      <c r="G63" s="75">
        <v>0</v>
      </c>
      <c r="H63" s="75"/>
      <c r="I63" s="74"/>
      <c r="J63" s="75"/>
      <c r="K63" s="75"/>
      <c r="L63" s="74"/>
      <c r="M63" s="75"/>
      <c r="N63" s="75"/>
      <c r="O63" s="74"/>
      <c r="P63" s="75"/>
      <c r="Q63" s="75"/>
      <c r="R63" s="75"/>
      <c r="S63" s="75"/>
      <c r="T63" s="74"/>
      <c r="U63" s="75"/>
      <c r="V63" s="74"/>
      <c r="W63" s="75"/>
      <c r="X63" s="75"/>
      <c r="Y63" s="74"/>
      <c r="Z63" s="75"/>
      <c r="AA63" s="75"/>
    </row>
    <row r="64" spans="1:27" ht="106.5" customHeight="1">
      <c r="A64" s="23" t="s">
        <v>83</v>
      </c>
      <c r="B64" s="72"/>
      <c r="C64" s="73"/>
      <c r="D64" s="26">
        <f>SUM(F64:G64,I64:J64,L64:M64,O64:R64,V64:W64)</f>
        <v>0</v>
      </c>
      <c r="E64" s="27">
        <f t="shared" si="6"/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 thickBot="1">
      <c r="A65" s="206" t="s">
        <v>52</v>
      </c>
      <c r="B65" s="186"/>
      <c r="C65" s="73"/>
      <c r="D65" s="26">
        <f t="shared" ref="D65" si="7">SUM(F65:G65,I65:J65,L65:M65,O65:R65,V65:W65)</f>
        <v>0</v>
      </c>
      <c r="E65" s="27">
        <f t="shared" si="6"/>
        <v>100000</v>
      </c>
      <c r="F65" s="74"/>
      <c r="G65" s="75">
        <v>0</v>
      </c>
      <c r="H65" s="75">
        <v>100000</v>
      </c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96.75" customHeight="1" thickBot="1">
      <c r="A66" s="80" t="s">
        <v>53</v>
      </c>
      <c r="B66" s="81">
        <f>SUM(B62:B65)</f>
        <v>0</v>
      </c>
      <c r="C66" s="82"/>
      <c r="D66" s="62">
        <f t="shared" ref="D66:AA66" si="8">SUM(D62:D65)</f>
        <v>0</v>
      </c>
      <c r="E66" s="61">
        <f t="shared" si="8"/>
        <v>100000</v>
      </c>
      <c r="F66" s="83">
        <f t="shared" si="8"/>
        <v>0</v>
      </c>
      <c r="G66" s="64">
        <f>SUM(G62:G65)</f>
        <v>0</v>
      </c>
      <c r="H66" s="64">
        <f t="shared" si="8"/>
        <v>100000</v>
      </c>
      <c r="I66" s="83">
        <f t="shared" si="8"/>
        <v>0</v>
      </c>
      <c r="J66" s="64">
        <f t="shared" si="8"/>
        <v>0</v>
      </c>
      <c r="K66" s="64">
        <f t="shared" si="8"/>
        <v>0</v>
      </c>
      <c r="L66" s="83">
        <f t="shared" si="8"/>
        <v>0</v>
      </c>
      <c r="M66" s="64">
        <f t="shared" si="8"/>
        <v>0</v>
      </c>
      <c r="N66" s="64">
        <f t="shared" si="8"/>
        <v>0</v>
      </c>
      <c r="O66" s="83">
        <f t="shared" si="8"/>
        <v>0</v>
      </c>
      <c r="P66" s="64">
        <f t="shared" si="8"/>
        <v>0</v>
      </c>
      <c r="Q66" s="64">
        <f t="shared" si="8"/>
        <v>0</v>
      </c>
      <c r="R66" s="64">
        <f t="shared" si="8"/>
        <v>0</v>
      </c>
      <c r="S66" s="64">
        <f t="shared" si="8"/>
        <v>0</v>
      </c>
      <c r="T66" s="83">
        <f t="shared" si="8"/>
        <v>0</v>
      </c>
      <c r="U66" s="64">
        <f t="shared" si="8"/>
        <v>0</v>
      </c>
      <c r="V66" s="83">
        <f t="shared" si="8"/>
        <v>0</v>
      </c>
      <c r="W66" s="64">
        <f t="shared" si="8"/>
        <v>0</v>
      </c>
      <c r="X66" s="64">
        <f t="shared" si="8"/>
        <v>0</v>
      </c>
      <c r="Y66" s="83">
        <f t="shared" si="8"/>
        <v>0</v>
      </c>
      <c r="Z66" s="64">
        <f t="shared" si="8"/>
        <v>0</v>
      </c>
      <c r="AA66" s="64">
        <f t="shared" si="8"/>
        <v>0</v>
      </c>
    </row>
    <row r="67" spans="1:38" ht="51.6" hidden="1" thickBot="1">
      <c r="A67" s="23"/>
      <c r="B67" s="84"/>
      <c r="C67" s="85"/>
      <c r="D67" s="26">
        <f t="shared" ref="D67:D79" si="9">SUM(F67,I67,L67,O67,T67,V67)</f>
        <v>0</v>
      </c>
      <c r="E67" s="27">
        <f t="shared" ref="E67:E79" si="10">SUM(H67,K67,N67,S67,U67,X67)</f>
        <v>0</v>
      </c>
      <c r="F67" s="86"/>
      <c r="G67" s="87"/>
      <c r="H67" s="88"/>
      <c r="I67" s="86"/>
      <c r="J67" s="87"/>
      <c r="K67" s="88"/>
      <c r="L67" s="86"/>
      <c r="M67" s="87"/>
      <c r="N67" s="88"/>
      <c r="O67" s="86"/>
      <c r="P67" s="87"/>
      <c r="Q67" s="87"/>
      <c r="R67" s="87"/>
      <c r="S67" s="88"/>
      <c r="T67" s="86"/>
      <c r="U67" s="88"/>
      <c r="V67" s="86"/>
      <c r="W67" s="87"/>
      <c r="X67" s="88"/>
      <c r="Y67" s="86"/>
      <c r="Z67" s="87"/>
      <c r="AA67" s="88"/>
    </row>
    <row r="68" spans="1:38" ht="51.6" hidden="1" thickBot="1">
      <c r="A68" s="23"/>
      <c r="B68" s="89"/>
      <c r="C68" s="90"/>
      <c r="D68" s="26">
        <f t="shared" si="9"/>
        <v>0</v>
      </c>
      <c r="E68" s="27">
        <f t="shared" si="10"/>
        <v>0</v>
      </c>
      <c r="F68" s="91"/>
      <c r="G68" s="92"/>
      <c r="H68" s="30"/>
      <c r="I68" s="91"/>
      <c r="J68" s="92"/>
      <c r="K68" s="30"/>
      <c r="L68" s="91"/>
      <c r="M68" s="92"/>
      <c r="N68" s="30"/>
      <c r="O68" s="91"/>
      <c r="P68" s="92"/>
      <c r="Q68" s="92"/>
      <c r="R68" s="92"/>
      <c r="S68" s="30"/>
      <c r="T68" s="91"/>
      <c r="U68" s="30"/>
      <c r="V68" s="91"/>
      <c r="W68" s="92"/>
      <c r="X68" s="30"/>
      <c r="Y68" s="91"/>
      <c r="Z68" s="92"/>
      <c r="AA68" s="30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3"/>
      <c r="G69" s="94"/>
      <c r="H69" s="33"/>
      <c r="I69" s="93"/>
      <c r="J69" s="94"/>
      <c r="K69" s="33"/>
      <c r="L69" s="93"/>
      <c r="M69" s="94"/>
      <c r="N69" s="33"/>
      <c r="O69" s="91"/>
      <c r="P69" s="94"/>
      <c r="Q69" s="94"/>
      <c r="R69" s="94"/>
      <c r="S69" s="33"/>
      <c r="T69" s="95"/>
      <c r="U69" s="33"/>
      <c r="V69" s="91"/>
      <c r="W69" s="94"/>
      <c r="X69" s="33"/>
      <c r="Y69" s="91"/>
      <c r="Z69" s="94"/>
      <c r="AA69" s="33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6"/>
      <c r="G70" s="97"/>
      <c r="H70" s="33"/>
      <c r="I70" s="96"/>
      <c r="J70" s="97"/>
      <c r="K70" s="33"/>
      <c r="L70" s="96"/>
      <c r="M70" s="97"/>
      <c r="N70" s="33"/>
      <c r="O70" s="98"/>
      <c r="P70" s="97"/>
      <c r="Q70" s="97"/>
      <c r="R70" s="97"/>
      <c r="S70" s="33"/>
      <c r="T70" s="98"/>
      <c r="U70" s="33"/>
      <c r="V70" s="98"/>
      <c r="W70" s="97"/>
      <c r="X70" s="33"/>
      <c r="Y70" s="98"/>
      <c r="Z70" s="97"/>
      <c r="AA70" s="33"/>
    </row>
    <row r="71" spans="1:38" s="100" customFormat="1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8"/>
      <c r="G71" s="99"/>
      <c r="H71" s="33"/>
      <c r="I71" s="98"/>
      <c r="J71" s="99"/>
      <c r="K71" s="33"/>
      <c r="L71" s="98"/>
      <c r="M71" s="99"/>
      <c r="N71" s="33"/>
      <c r="O71" s="98"/>
      <c r="P71" s="99"/>
      <c r="Q71" s="99"/>
      <c r="R71" s="99"/>
      <c r="S71" s="33"/>
      <c r="T71" s="98"/>
      <c r="U71" s="33"/>
      <c r="V71" s="98"/>
      <c r="W71" s="99"/>
      <c r="X71" s="33"/>
      <c r="Y71" s="98"/>
      <c r="Z71" s="99"/>
      <c r="AA71" s="33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101"/>
      <c r="B74" s="89"/>
      <c r="C74" s="102"/>
      <c r="D74" s="26">
        <f t="shared" si="9"/>
        <v>0</v>
      </c>
      <c r="E74" s="27">
        <f t="shared" si="10"/>
        <v>0</v>
      </c>
      <c r="F74" s="103"/>
      <c r="G74" s="104"/>
      <c r="H74" s="105"/>
      <c r="I74" s="103"/>
      <c r="J74" s="104"/>
      <c r="K74" s="105"/>
      <c r="L74" s="103"/>
      <c r="M74" s="104"/>
      <c r="N74" s="105"/>
      <c r="O74" s="98"/>
      <c r="P74" s="104"/>
      <c r="Q74" s="104"/>
      <c r="R74" s="104"/>
      <c r="S74" s="105"/>
      <c r="T74" s="98"/>
      <c r="U74" s="105"/>
      <c r="V74" s="98"/>
      <c r="W74" s="104"/>
      <c r="X74" s="105"/>
      <c r="Y74" s="98"/>
      <c r="Z74" s="104"/>
      <c r="AA74" s="105"/>
    </row>
    <row r="75" spans="1:38" ht="51.6" hidden="1" thickBot="1">
      <c r="A75" s="106"/>
      <c r="B75" s="107"/>
      <c r="C75" s="108"/>
      <c r="D75" s="26">
        <f t="shared" si="9"/>
        <v>0</v>
      </c>
      <c r="E75" s="27">
        <f t="shared" si="10"/>
        <v>0</v>
      </c>
      <c r="F75" s="109"/>
      <c r="G75" s="110"/>
      <c r="H75" s="105"/>
      <c r="I75" s="109"/>
      <c r="J75" s="110"/>
      <c r="K75" s="105"/>
      <c r="L75" s="109"/>
      <c r="M75" s="110"/>
      <c r="N75" s="105"/>
      <c r="O75" s="98"/>
      <c r="P75" s="110"/>
      <c r="Q75" s="110"/>
      <c r="R75" s="110"/>
      <c r="S75" s="105"/>
      <c r="T75" s="98"/>
      <c r="U75" s="105"/>
      <c r="V75" s="98"/>
      <c r="W75" s="110"/>
      <c r="X75" s="105"/>
      <c r="Y75" s="98"/>
      <c r="Z75" s="110"/>
      <c r="AA75" s="105"/>
    </row>
    <row r="76" spans="1:38" ht="51.6" hidden="1" thickBot="1">
      <c r="A76" s="111"/>
      <c r="B76" s="89"/>
      <c r="C76" s="112"/>
      <c r="D76" s="26">
        <f t="shared" si="9"/>
        <v>0</v>
      </c>
      <c r="E76" s="27">
        <f t="shared" si="10"/>
        <v>0</v>
      </c>
      <c r="F76" s="96"/>
      <c r="G76" s="97"/>
      <c r="H76" s="105"/>
      <c r="I76" s="96"/>
      <c r="J76" s="97"/>
      <c r="K76" s="105"/>
      <c r="L76" s="96"/>
      <c r="M76" s="97"/>
      <c r="N76" s="105"/>
      <c r="O76" s="98"/>
      <c r="P76" s="97"/>
      <c r="Q76" s="97"/>
      <c r="R76" s="97"/>
      <c r="S76" s="105"/>
      <c r="T76" s="98"/>
      <c r="U76" s="105"/>
      <c r="V76" s="98"/>
      <c r="W76" s="97"/>
      <c r="X76" s="105"/>
      <c r="Y76" s="98"/>
      <c r="Z76" s="97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3"/>
      <c r="B78" s="89"/>
      <c r="C78" s="90"/>
      <c r="D78" s="26">
        <f t="shared" si="9"/>
        <v>0</v>
      </c>
      <c r="E78" s="27">
        <f t="shared" si="10"/>
        <v>0</v>
      </c>
      <c r="F78" s="98"/>
      <c r="G78" s="99"/>
      <c r="H78" s="33"/>
      <c r="I78" s="98"/>
      <c r="J78" s="99"/>
      <c r="K78" s="33"/>
      <c r="L78" s="98"/>
      <c r="M78" s="99"/>
      <c r="N78" s="33"/>
      <c r="O78" s="103"/>
      <c r="P78" s="99"/>
      <c r="Q78" s="99"/>
      <c r="R78" s="99"/>
      <c r="S78" s="33"/>
      <c r="T78" s="103"/>
      <c r="U78" s="33"/>
      <c r="V78" s="103"/>
      <c r="W78" s="99"/>
      <c r="X78" s="33"/>
      <c r="Y78" s="103"/>
      <c r="Z78" s="99"/>
      <c r="AA78" s="33"/>
    </row>
    <row r="79" spans="1:38" ht="243.75" hidden="1" customHeight="1">
      <c r="A79" s="114"/>
      <c r="B79" s="115"/>
      <c r="C79" s="116"/>
      <c r="D79" s="117">
        <f t="shared" si="9"/>
        <v>0</v>
      </c>
      <c r="E79" s="118">
        <f t="shared" si="10"/>
        <v>0</v>
      </c>
      <c r="F79" s="119"/>
      <c r="G79" s="120"/>
      <c r="H79" s="44"/>
      <c r="I79" s="119"/>
      <c r="J79" s="120"/>
      <c r="K79" s="44"/>
      <c r="L79" s="119"/>
      <c r="M79" s="120"/>
      <c r="N79" s="44"/>
      <c r="O79" s="119"/>
      <c r="P79" s="120"/>
      <c r="Q79" s="120"/>
      <c r="R79" s="120"/>
      <c r="S79" s="44"/>
      <c r="T79" s="119"/>
      <c r="U79" s="44"/>
      <c r="V79" s="119"/>
      <c r="W79" s="120"/>
      <c r="X79" s="44"/>
      <c r="Y79" s="119"/>
      <c r="Z79" s="120"/>
      <c r="AA79" s="44"/>
    </row>
    <row r="80" spans="1:38" ht="94.5" hidden="1" customHeight="1">
      <c r="A80" s="121" t="s">
        <v>54</v>
      </c>
      <c r="B80" s="122">
        <f>SUM(B67:B79)</f>
        <v>0</v>
      </c>
      <c r="C80" s="123"/>
      <c r="D80" s="122">
        <f>SUM(F80:V80)</f>
        <v>0</v>
      </c>
      <c r="E80" s="124">
        <f t="shared" ref="E80:W80" si="11">SUM(E67:E79)</f>
        <v>0</v>
      </c>
      <c r="F80" s="125">
        <f t="shared" si="11"/>
        <v>0</v>
      </c>
      <c r="G80" s="126">
        <f t="shared" si="11"/>
        <v>0</v>
      </c>
      <c r="H80" s="126">
        <f t="shared" si="11"/>
        <v>0</v>
      </c>
      <c r="I80" s="125">
        <f t="shared" si="11"/>
        <v>0</v>
      </c>
      <c r="J80" s="126">
        <f t="shared" si="11"/>
        <v>0</v>
      </c>
      <c r="K80" s="126">
        <f t="shared" si="11"/>
        <v>0</v>
      </c>
      <c r="L80" s="125">
        <f t="shared" si="11"/>
        <v>0</v>
      </c>
      <c r="M80" s="126">
        <f t="shared" si="11"/>
        <v>0</v>
      </c>
      <c r="N80" s="126">
        <f t="shared" si="11"/>
        <v>0</v>
      </c>
      <c r="O80" s="125">
        <f t="shared" si="11"/>
        <v>0</v>
      </c>
      <c r="P80" s="126">
        <f t="shared" si="11"/>
        <v>0</v>
      </c>
      <c r="Q80" s="126">
        <f t="shared" si="11"/>
        <v>0</v>
      </c>
      <c r="R80" s="126">
        <f t="shared" si="11"/>
        <v>0</v>
      </c>
      <c r="S80" s="126">
        <f t="shared" si="11"/>
        <v>0</v>
      </c>
      <c r="T80" s="125">
        <f t="shared" si="11"/>
        <v>0</v>
      </c>
      <c r="U80" s="126">
        <f t="shared" si="11"/>
        <v>0</v>
      </c>
      <c r="V80" s="125">
        <f t="shared" si="11"/>
        <v>0</v>
      </c>
      <c r="W80" s="126">
        <f t="shared" si="11"/>
        <v>0</v>
      </c>
      <c r="X80" s="126">
        <f>SUM(X67:X79)</f>
        <v>0</v>
      </c>
      <c r="Y80" s="125">
        <f t="shared" ref="Y80:Z80" si="12">SUM(Y67:Y79)</f>
        <v>0</v>
      </c>
      <c r="Z80" s="126">
        <f t="shared" si="12"/>
        <v>0</v>
      </c>
      <c r="AA80" s="126">
        <f>SUM(AA67:AA79)</f>
        <v>0</v>
      </c>
    </row>
    <row r="81" spans="1:27" ht="51.6" hidden="1" thickBot="1">
      <c r="A81" s="127"/>
      <c r="B81" s="128"/>
      <c r="C81" s="129"/>
      <c r="D81" s="26">
        <f t="shared" ref="D81:D93" si="13">SUM(F81,I81,L81,O81,T81,V81)</f>
        <v>0</v>
      </c>
      <c r="E81" s="27">
        <f t="shared" ref="E81:E93" si="14">SUM(H81,K81,N81,S81,U81,X81)</f>
        <v>0</v>
      </c>
      <c r="F81" s="130"/>
      <c r="G81" s="131"/>
      <c r="H81" s="131"/>
      <c r="I81" s="130"/>
      <c r="J81" s="131"/>
      <c r="K81" s="131"/>
      <c r="L81" s="130"/>
      <c r="M81" s="131"/>
      <c r="N81" s="131"/>
      <c r="O81" s="132"/>
      <c r="P81" s="131"/>
      <c r="Q81" s="131"/>
      <c r="R81" s="131"/>
      <c r="S81" s="131"/>
      <c r="T81" s="132"/>
      <c r="U81" s="131"/>
      <c r="V81" s="132"/>
      <c r="W81" s="131"/>
      <c r="X81" s="131"/>
      <c r="Y81" s="132"/>
      <c r="Z81" s="131"/>
      <c r="AA81" s="131"/>
    </row>
    <row r="82" spans="1:27" ht="105" hidden="1" customHeight="1">
      <c r="A82" s="133"/>
      <c r="B82" s="107"/>
      <c r="C82" s="108"/>
      <c r="D82" s="26">
        <f t="shared" si="13"/>
        <v>0</v>
      </c>
      <c r="E82" s="27">
        <f t="shared" si="14"/>
        <v>0</v>
      </c>
      <c r="F82" s="76"/>
      <c r="G82" s="77"/>
      <c r="H82" s="77"/>
      <c r="I82" s="76"/>
      <c r="J82" s="77"/>
      <c r="K82" s="77"/>
      <c r="L82" s="76"/>
      <c r="M82" s="77"/>
      <c r="N82" s="77"/>
      <c r="O82" s="134"/>
      <c r="P82" s="77"/>
      <c r="Q82" s="77"/>
      <c r="R82" s="77"/>
      <c r="S82" s="77"/>
      <c r="T82" s="134"/>
      <c r="U82" s="77"/>
      <c r="V82" s="134"/>
      <c r="W82" s="77"/>
      <c r="X82" s="77"/>
      <c r="Y82" s="134"/>
      <c r="Z82" s="77"/>
      <c r="AA82" s="77"/>
    </row>
    <row r="83" spans="1:27" ht="51.6" hidden="1" thickBot="1">
      <c r="A83" s="106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45" hidden="1" customHeight="1">
      <c r="A84" s="133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51.6" hidden="1" thickBot="1">
      <c r="A85" s="106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33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5"/>
      <c r="B90" s="136"/>
      <c r="C90" s="137"/>
      <c r="D90" s="26">
        <f t="shared" si="13"/>
        <v>0</v>
      </c>
      <c r="E90" s="27">
        <f t="shared" si="14"/>
        <v>0</v>
      </c>
      <c r="F90" s="138"/>
      <c r="G90" s="139"/>
      <c r="H90" s="140"/>
      <c r="I90" s="138"/>
      <c r="J90" s="139"/>
      <c r="K90" s="140"/>
      <c r="L90" s="138"/>
      <c r="M90" s="139"/>
      <c r="N90" s="140"/>
      <c r="O90" s="141"/>
      <c r="P90" s="139"/>
      <c r="Q90" s="139"/>
      <c r="R90" s="139"/>
      <c r="S90" s="140"/>
      <c r="T90" s="141"/>
      <c r="U90" s="140"/>
      <c r="V90" s="141"/>
      <c r="W90" s="139"/>
      <c r="X90" s="140"/>
      <c r="Y90" s="141"/>
      <c r="Z90" s="139"/>
      <c r="AA90" s="140"/>
    </row>
    <row r="91" spans="1:27" ht="102" hidden="1" customHeight="1">
      <c r="A91" s="142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77"/>
      <c r="I91" s="138"/>
      <c r="J91" s="139"/>
      <c r="K91" s="77"/>
      <c r="L91" s="138"/>
      <c r="M91" s="139"/>
      <c r="N91" s="77"/>
      <c r="O91" s="134"/>
      <c r="P91" s="139"/>
      <c r="Q91" s="139"/>
      <c r="R91" s="139"/>
      <c r="S91" s="77"/>
      <c r="T91" s="134"/>
      <c r="U91" s="77"/>
      <c r="V91" s="134"/>
      <c r="W91" s="139"/>
      <c r="X91" s="77"/>
      <c r="Y91" s="134"/>
      <c r="Z91" s="139"/>
      <c r="AA91" s="77"/>
    </row>
    <row r="92" spans="1:27" ht="51.75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43"/>
      <c r="P92" s="139"/>
      <c r="Q92" s="139"/>
      <c r="R92" s="139"/>
      <c r="S92" s="77"/>
      <c r="T92" s="143"/>
      <c r="U92" s="77"/>
      <c r="V92" s="143"/>
      <c r="W92" s="139"/>
      <c r="X92" s="77"/>
      <c r="Y92" s="143"/>
      <c r="Z92" s="139"/>
      <c r="AA92" s="77"/>
    </row>
    <row r="93" spans="1:27" ht="51.6" hidden="1" thickBot="1">
      <c r="A93" s="144"/>
      <c r="B93" s="145"/>
      <c r="C93" s="146"/>
      <c r="D93" s="26">
        <f t="shared" si="13"/>
        <v>0</v>
      </c>
      <c r="E93" s="27">
        <f t="shared" si="14"/>
        <v>0</v>
      </c>
      <c r="F93" s="78"/>
      <c r="G93" s="79"/>
      <c r="H93" s="140"/>
      <c r="I93" s="78"/>
      <c r="J93" s="79"/>
      <c r="K93" s="140"/>
      <c r="L93" s="78"/>
      <c r="M93" s="79"/>
      <c r="N93" s="140"/>
      <c r="O93" s="141"/>
      <c r="P93" s="79"/>
      <c r="Q93" s="79"/>
      <c r="R93" s="79"/>
      <c r="S93" s="140"/>
      <c r="T93" s="141"/>
      <c r="U93" s="140"/>
      <c r="V93" s="141"/>
      <c r="W93" s="79"/>
      <c r="X93" s="140"/>
      <c r="Y93" s="141"/>
      <c r="Z93" s="79"/>
      <c r="AA93" s="140"/>
    </row>
    <row r="94" spans="1:27" ht="111.75" hidden="1" customHeight="1">
      <c r="A94" s="147" t="s">
        <v>55</v>
      </c>
      <c r="B94" s="122">
        <f>SUM(B81:B93)</f>
        <v>0</v>
      </c>
      <c r="C94" s="124"/>
      <c r="D94" s="122">
        <f>SUM(F94:V94)</f>
        <v>0</v>
      </c>
      <c r="E94" s="124">
        <f t="shared" ref="E94:W94" si="15">SUM(E81:E93)</f>
        <v>0</v>
      </c>
      <c r="F94" s="125">
        <f t="shared" si="15"/>
        <v>0</v>
      </c>
      <c r="G94" s="126">
        <f t="shared" si="15"/>
        <v>0</v>
      </c>
      <c r="H94" s="126">
        <f t="shared" si="15"/>
        <v>0</v>
      </c>
      <c r="I94" s="125">
        <f t="shared" si="15"/>
        <v>0</v>
      </c>
      <c r="J94" s="126">
        <f t="shared" si="15"/>
        <v>0</v>
      </c>
      <c r="K94" s="126">
        <f t="shared" si="15"/>
        <v>0</v>
      </c>
      <c r="L94" s="125">
        <f t="shared" si="15"/>
        <v>0</v>
      </c>
      <c r="M94" s="126">
        <f t="shared" si="15"/>
        <v>0</v>
      </c>
      <c r="N94" s="126">
        <f t="shared" si="15"/>
        <v>0</v>
      </c>
      <c r="O94" s="125">
        <f t="shared" si="15"/>
        <v>0</v>
      </c>
      <c r="P94" s="126">
        <f t="shared" si="15"/>
        <v>0</v>
      </c>
      <c r="Q94" s="126">
        <f t="shared" si="15"/>
        <v>0</v>
      </c>
      <c r="R94" s="126">
        <f t="shared" si="15"/>
        <v>0</v>
      </c>
      <c r="S94" s="126">
        <f t="shared" si="15"/>
        <v>0</v>
      </c>
      <c r="T94" s="125">
        <f t="shared" si="15"/>
        <v>0</v>
      </c>
      <c r="U94" s="126">
        <f t="shared" si="15"/>
        <v>0</v>
      </c>
      <c r="V94" s="125">
        <f t="shared" si="15"/>
        <v>0</v>
      </c>
      <c r="W94" s="126">
        <f t="shared" si="15"/>
        <v>0</v>
      </c>
      <c r="X94" s="126">
        <f>SUM(X81:X93)</f>
        <v>0</v>
      </c>
      <c r="Y94" s="125">
        <f t="shared" ref="Y94:Z94" si="16">SUM(Y81:Y93)</f>
        <v>0</v>
      </c>
      <c r="Z94" s="126">
        <f t="shared" si="16"/>
        <v>0</v>
      </c>
      <c r="AA94" s="126">
        <f>SUM(AA81:AA93)</f>
        <v>0</v>
      </c>
    </row>
    <row r="95" spans="1:27" s="154" customFormat="1" ht="117" customHeight="1" thickBot="1">
      <c r="A95" s="148" t="s">
        <v>56</v>
      </c>
      <c r="B95" s="149">
        <f>SUM(B94+B80+B66+B61)</f>
        <v>0</v>
      </c>
      <c r="C95" s="150"/>
      <c r="D95" s="151">
        <f t="shared" ref="D95:AA95" si="17">SUM(D94,D80,D66,D61)</f>
        <v>717873000</v>
      </c>
      <c r="E95" s="152">
        <f t="shared" si="17"/>
        <v>336273000</v>
      </c>
      <c r="F95" s="151">
        <f t="shared" si="17"/>
        <v>0</v>
      </c>
      <c r="G95" s="153">
        <f>SUM(G94,G80,G66,G61)</f>
        <v>84582000</v>
      </c>
      <c r="H95" s="152">
        <f t="shared" si="17"/>
        <v>251273000</v>
      </c>
      <c r="I95" s="151">
        <f t="shared" si="17"/>
        <v>0</v>
      </c>
      <c r="J95" s="153">
        <f t="shared" si="17"/>
        <v>0</v>
      </c>
      <c r="K95" s="152">
        <f t="shared" si="17"/>
        <v>0</v>
      </c>
      <c r="L95" s="151">
        <f t="shared" si="17"/>
        <v>0</v>
      </c>
      <c r="M95" s="153">
        <f t="shared" si="17"/>
        <v>0</v>
      </c>
      <c r="N95" s="152">
        <f t="shared" si="17"/>
        <v>0</v>
      </c>
      <c r="O95" s="151">
        <f t="shared" si="17"/>
        <v>0</v>
      </c>
      <c r="P95" s="153">
        <f t="shared" si="17"/>
        <v>0</v>
      </c>
      <c r="Q95" s="153">
        <f t="shared" si="17"/>
        <v>0</v>
      </c>
      <c r="R95" s="153">
        <f t="shared" si="17"/>
        <v>633291000</v>
      </c>
      <c r="S95" s="152">
        <f t="shared" si="17"/>
        <v>85000000</v>
      </c>
      <c r="T95" s="151">
        <f t="shared" si="17"/>
        <v>0</v>
      </c>
      <c r="U95" s="152">
        <f t="shared" si="17"/>
        <v>0</v>
      </c>
      <c r="V95" s="151">
        <f t="shared" si="17"/>
        <v>0</v>
      </c>
      <c r="W95" s="153">
        <f t="shared" si="17"/>
        <v>0</v>
      </c>
      <c r="X95" s="153">
        <f t="shared" si="17"/>
        <v>0</v>
      </c>
      <c r="Y95" s="151">
        <f t="shared" si="17"/>
        <v>0</v>
      </c>
      <c r="Z95" s="153">
        <f t="shared" si="17"/>
        <v>0</v>
      </c>
      <c r="AA95" s="153">
        <f t="shared" si="17"/>
        <v>0</v>
      </c>
    </row>
    <row r="96" spans="1:27" s="155" customFormat="1" ht="315" customHeight="1">
      <c r="A96" s="255" t="s">
        <v>57</v>
      </c>
      <c r="B96" s="243" t="s">
        <v>58</v>
      </c>
      <c r="C96" s="245"/>
      <c r="D96" s="243" t="s">
        <v>91</v>
      </c>
      <c r="E96" s="245"/>
      <c r="F96" s="243" t="s">
        <v>11</v>
      </c>
      <c r="G96" s="244"/>
      <c r="H96" s="245"/>
      <c r="I96" s="243" t="s">
        <v>12</v>
      </c>
      <c r="J96" s="244"/>
      <c r="K96" s="245"/>
      <c r="L96" s="243" t="s">
        <v>13</v>
      </c>
      <c r="M96" s="244"/>
      <c r="N96" s="245"/>
      <c r="O96" s="243" t="s">
        <v>14</v>
      </c>
      <c r="P96" s="244"/>
      <c r="Q96" s="244"/>
      <c r="R96" s="244"/>
      <c r="S96" s="245"/>
      <c r="T96" s="243"/>
      <c r="U96" s="245"/>
      <c r="V96" s="243" t="s">
        <v>69</v>
      </c>
      <c r="W96" s="244"/>
      <c r="X96" s="245"/>
      <c r="Y96" s="243" t="s">
        <v>79</v>
      </c>
      <c r="Z96" s="244"/>
      <c r="AA96" s="245"/>
    </row>
    <row r="97" spans="1:27" s="12" customFormat="1" ht="162" customHeight="1" thickBot="1">
      <c r="A97" s="256"/>
      <c r="B97" s="14" t="s">
        <v>59</v>
      </c>
      <c r="C97" s="15" t="s">
        <v>17</v>
      </c>
      <c r="D97" s="14" t="s">
        <v>59</v>
      </c>
      <c r="E97" s="15" t="s">
        <v>17</v>
      </c>
      <c r="F97" s="14" t="s">
        <v>59</v>
      </c>
      <c r="G97" s="16"/>
      <c r="H97" s="15" t="s">
        <v>17</v>
      </c>
      <c r="I97" s="14" t="s">
        <v>59</v>
      </c>
      <c r="J97" s="16"/>
      <c r="K97" s="15" t="s">
        <v>17</v>
      </c>
      <c r="L97" s="14" t="s">
        <v>59</v>
      </c>
      <c r="M97" s="16"/>
      <c r="N97" s="15" t="s">
        <v>17</v>
      </c>
      <c r="O97" s="14" t="s">
        <v>59</v>
      </c>
      <c r="P97" s="16"/>
      <c r="Q97" s="16"/>
      <c r="R97" s="16"/>
      <c r="S97" s="15" t="s">
        <v>17</v>
      </c>
      <c r="T97" s="14" t="s">
        <v>59</v>
      </c>
      <c r="U97" s="15" t="s">
        <v>17</v>
      </c>
      <c r="V97" s="14" t="s">
        <v>59</v>
      </c>
      <c r="W97" s="16" t="s">
        <v>60</v>
      </c>
      <c r="X97" s="15" t="s">
        <v>17</v>
      </c>
      <c r="Y97" s="14" t="s">
        <v>59</v>
      </c>
      <c r="Z97" s="16" t="s">
        <v>60</v>
      </c>
      <c r="AA97" s="15" t="s">
        <v>17</v>
      </c>
    </row>
    <row r="98" spans="1:27" ht="189.75" customHeight="1">
      <c r="A98" s="156" t="s">
        <v>61</v>
      </c>
      <c r="B98" s="157"/>
      <c r="C98" s="158"/>
      <c r="D98" s="26">
        <f t="shared" ref="D98:D101" si="18">SUM(F98:G98,I98:J98,L98:M98,O98:R98,V98:W98)</f>
        <v>0</v>
      </c>
      <c r="E98" s="27">
        <f t="shared" ref="E98:E101" si="19">SUM(H98,K98,N98,S98,U98,X98)</f>
        <v>0</v>
      </c>
      <c r="F98" s="96"/>
      <c r="G98" s="97"/>
      <c r="H98" s="29"/>
      <c r="I98" s="28"/>
      <c r="J98" s="29"/>
      <c r="K98" s="29"/>
      <c r="L98" s="28"/>
      <c r="M98" s="29"/>
      <c r="N98" s="29"/>
      <c r="O98" s="28"/>
      <c r="P98" s="29"/>
      <c r="Q98" s="29"/>
      <c r="R98" s="29"/>
      <c r="S98" s="29"/>
      <c r="T98" s="28"/>
      <c r="U98" s="29"/>
      <c r="V98" s="28"/>
      <c r="W98" s="29"/>
      <c r="X98" s="29"/>
      <c r="Y98" s="28"/>
      <c r="Z98" s="29"/>
      <c r="AA98" s="29"/>
    </row>
    <row r="99" spans="1:27" ht="114.75" customHeight="1">
      <c r="A99" s="159" t="s">
        <v>60</v>
      </c>
      <c r="B99" s="157"/>
      <c r="C99" s="158"/>
      <c r="D99" s="26">
        <f t="shared" si="18"/>
        <v>0</v>
      </c>
      <c r="E99" s="27">
        <f t="shared" si="19"/>
        <v>0</v>
      </c>
      <c r="F99" s="98"/>
      <c r="G99" s="99"/>
      <c r="H99" s="34"/>
      <c r="I99" s="35"/>
      <c r="J99" s="34"/>
      <c r="K99" s="34"/>
      <c r="L99" s="35"/>
      <c r="M99" s="34"/>
      <c r="N99" s="34"/>
      <c r="O99" s="35"/>
      <c r="P99" s="34"/>
      <c r="Q99" s="34"/>
      <c r="R99" s="34"/>
      <c r="S99" s="34"/>
      <c r="T99" s="35"/>
      <c r="U99" s="34"/>
      <c r="V99" s="35"/>
      <c r="W99" s="34"/>
      <c r="X99" s="34"/>
      <c r="Y99" s="35"/>
      <c r="Z99" s="34"/>
      <c r="AA99" s="34"/>
    </row>
    <row r="100" spans="1:27" ht="114.75" customHeight="1">
      <c r="A100" s="159" t="s">
        <v>62</v>
      </c>
      <c r="B100" s="157"/>
      <c r="C100" s="158"/>
      <c r="D100" s="26">
        <f t="shared" si="18"/>
        <v>717873000</v>
      </c>
      <c r="E100" s="27">
        <f t="shared" si="19"/>
        <v>336273000</v>
      </c>
      <c r="F100" s="28">
        <v>84582000</v>
      </c>
      <c r="G100" s="29"/>
      <c r="H100" s="33">
        <f>H95</f>
        <v>251273000</v>
      </c>
      <c r="I100" s="28"/>
      <c r="J100" s="29"/>
      <c r="K100" s="33"/>
      <c r="L100" s="28"/>
      <c r="M100" s="29"/>
      <c r="N100" s="33"/>
      <c r="O100" s="28">
        <v>633291000</v>
      </c>
      <c r="P100" s="29"/>
      <c r="Q100" s="29"/>
      <c r="R100" s="29"/>
      <c r="S100" s="33">
        <v>85000000</v>
      </c>
      <c r="T100" s="28"/>
      <c r="U100" s="33"/>
      <c r="V100" s="38"/>
      <c r="W100" s="33"/>
      <c r="X100" s="33"/>
      <c r="Y100" s="38"/>
      <c r="Z100" s="33"/>
      <c r="AA100" s="33"/>
    </row>
    <row r="101" spans="1:27" ht="114.75" customHeight="1" thickBot="1">
      <c r="A101" s="178" t="s">
        <v>80</v>
      </c>
      <c r="B101" s="157"/>
      <c r="C101" s="158"/>
      <c r="D101" s="26">
        <f t="shared" si="18"/>
        <v>0</v>
      </c>
      <c r="E101" s="27">
        <f t="shared" si="19"/>
        <v>0</v>
      </c>
      <c r="F101" s="35"/>
      <c r="G101" s="34"/>
      <c r="H101" s="99"/>
      <c r="I101" s="35"/>
      <c r="J101" s="34"/>
      <c r="K101" s="99"/>
      <c r="L101" s="35"/>
      <c r="M101" s="34"/>
      <c r="N101" s="99"/>
      <c r="O101" s="35"/>
      <c r="P101" s="34"/>
      <c r="Q101" s="34"/>
      <c r="R101" s="34"/>
      <c r="S101" s="99"/>
      <c r="T101" s="35"/>
      <c r="U101" s="99"/>
      <c r="V101" s="98"/>
      <c r="W101" s="99"/>
      <c r="X101" s="99"/>
      <c r="Y101" s="98"/>
      <c r="Z101" s="99"/>
      <c r="AA101" s="99"/>
    </row>
    <row r="102" spans="1:27" s="154" customFormat="1" ht="132" customHeight="1" thickBot="1">
      <c r="A102" s="160" t="s">
        <v>63</v>
      </c>
      <c r="B102" s="161">
        <f t="shared" ref="B102:AA102" si="20">SUM(B98:B101)</f>
        <v>0</v>
      </c>
      <c r="C102" s="162">
        <f t="shared" si="20"/>
        <v>0</v>
      </c>
      <c r="D102" s="163">
        <f t="shared" si="20"/>
        <v>717873000</v>
      </c>
      <c r="E102" s="163">
        <f t="shared" si="20"/>
        <v>336273000</v>
      </c>
      <c r="F102" s="161">
        <f t="shared" si="20"/>
        <v>84582000</v>
      </c>
      <c r="G102" s="164">
        <f t="shared" si="20"/>
        <v>0</v>
      </c>
      <c r="H102" s="164">
        <f t="shared" si="20"/>
        <v>251273000</v>
      </c>
      <c r="I102" s="161">
        <f t="shared" si="20"/>
        <v>0</v>
      </c>
      <c r="J102" s="164">
        <f t="shared" si="20"/>
        <v>0</v>
      </c>
      <c r="K102" s="164">
        <f t="shared" si="20"/>
        <v>0</v>
      </c>
      <c r="L102" s="161">
        <f t="shared" si="20"/>
        <v>0</v>
      </c>
      <c r="M102" s="164">
        <f t="shared" si="20"/>
        <v>0</v>
      </c>
      <c r="N102" s="164">
        <f t="shared" si="20"/>
        <v>0</v>
      </c>
      <c r="O102" s="161">
        <f t="shared" si="20"/>
        <v>633291000</v>
      </c>
      <c r="P102" s="164">
        <f t="shared" si="20"/>
        <v>0</v>
      </c>
      <c r="Q102" s="164">
        <f t="shared" si="20"/>
        <v>0</v>
      </c>
      <c r="R102" s="164">
        <f t="shared" si="20"/>
        <v>0</v>
      </c>
      <c r="S102" s="164">
        <f t="shared" si="20"/>
        <v>85000000</v>
      </c>
      <c r="T102" s="161">
        <f t="shared" si="20"/>
        <v>0</v>
      </c>
      <c r="U102" s="164">
        <f t="shared" si="20"/>
        <v>0</v>
      </c>
      <c r="V102" s="161">
        <f t="shared" si="20"/>
        <v>0</v>
      </c>
      <c r="W102" s="164">
        <f t="shared" si="20"/>
        <v>0</v>
      </c>
      <c r="X102" s="164">
        <f t="shared" si="20"/>
        <v>0</v>
      </c>
      <c r="Y102" s="161">
        <f t="shared" si="20"/>
        <v>0</v>
      </c>
      <c r="Z102" s="164">
        <f t="shared" si="20"/>
        <v>0</v>
      </c>
      <c r="AA102" s="164">
        <f t="shared" si="20"/>
        <v>0</v>
      </c>
    </row>
    <row r="103" spans="1:27" ht="60.6" customHeight="1">
      <c r="A103" s="246" t="s">
        <v>64</v>
      </c>
      <c r="B103" s="249">
        <f>B95-B102</f>
        <v>0</v>
      </c>
      <c r="C103" s="252">
        <f>C95-C102</f>
        <v>0</v>
      </c>
      <c r="D103" s="249">
        <f>D95-D102</f>
        <v>0</v>
      </c>
      <c r="E103" s="252">
        <f>E95-E102</f>
        <v>0</v>
      </c>
      <c r="F103" s="232">
        <f>G95-F102</f>
        <v>0</v>
      </c>
      <c r="G103" s="235">
        <v>0</v>
      </c>
      <c r="H103" s="235">
        <f t="shared" ref="H103:N103" si="21">H95-H102</f>
        <v>0</v>
      </c>
      <c r="I103" s="232">
        <f t="shared" si="21"/>
        <v>0</v>
      </c>
      <c r="J103" s="235">
        <f t="shared" si="21"/>
        <v>0</v>
      </c>
      <c r="K103" s="235">
        <f t="shared" si="21"/>
        <v>0</v>
      </c>
      <c r="L103" s="232">
        <f t="shared" si="21"/>
        <v>0</v>
      </c>
      <c r="M103" s="235">
        <f t="shared" si="21"/>
        <v>0</v>
      </c>
      <c r="N103" s="235">
        <f t="shared" si="21"/>
        <v>0</v>
      </c>
      <c r="O103" s="232">
        <f>O95-R102</f>
        <v>0</v>
      </c>
      <c r="P103" s="235">
        <f>P95-P102</f>
        <v>0</v>
      </c>
      <c r="Q103" s="235">
        <f>Q95-Q102</f>
        <v>0</v>
      </c>
      <c r="R103" s="235">
        <v>0</v>
      </c>
      <c r="S103" s="235">
        <f t="shared" ref="S103:AA103" si="22">S95-S102</f>
        <v>0</v>
      </c>
      <c r="T103" s="232">
        <f t="shared" si="22"/>
        <v>0</v>
      </c>
      <c r="U103" s="240">
        <f t="shared" si="22"/>
        <v>0</v>
      </c>
      <c r="V103" s="232">
        <f t="shared" si="22"/>
        <v>0</v>
      </c>
      <c r="W103" s="235">
        <f t="shared" si="22"/>
        <v>0</v>
      </c>
      <c r="X103" s="235">
        <f t="shared" si="22"/>
        <v>0</v>
      </c>
      <c r="Y103" s="232">
        <f t="shared" si="22"/>
        <v>0</v>
      </c>
      <c r="Z103" s="235">
        <f t="shared" si="22"/>
        <v>0</v>
      </c>
      <c r="AA103" s="235">
        <f t="shared" si="22"/>
        <v>0</v>
      </c>
    </row>
    <row r="104" spans="1:27" ht="48" customHeight="1">
      <c r="A104" s="247"/>
      <c r="B104" s="250"/>
      <c r="C104" s="253"/>
      <c r="D104" s="250"/>
      <c r="E104" s="253"/>
      <c r="F104" s="233"/>
      <c r="G104" s="236"/>
      <c r="H104" s="236"/>
      <c r="I104" s="233"/>
      <c r="J104" s="236"/>
      <c r="K104" s="236"/>
      <c r="L104" s="233"/>
      <c r="M104" s="236"/>
      <c r="N104" s="236"/>
      <c r="O104" s="233"/>
      <c r="P104" s="236"/>
      <c r="Q104" s="236"/>
      <c r="R104" s="236"/>
      <c r="S104" s="236"/>
      <c r="T104" s="238"/>
      <c r="U104" s="241"/>
      <c r="V104" s="233"/>
      <c r="W104" s="236"/>
      <c r="X104" s="236"/>
      <c r="Y104" s="233"/>
      <c r="Z104" s="236"/>
      <c r="AA104" s="236"/>
    </row>
    <row r="105" spans="1:27" ht="144" customHeight="1" thickBot="1">
      <c r="A105" s="248"/>
      <c r="B105" s="251"/>
      <c r="C105" s="254"/>
      <c r="D105" s="251"/>
      <c r="E105" s="254"/>
      <c r="F105" s="234"/>
      <c r="G105" s="237"/>
      <c r="H105" s="237"/>
      <c r="I105" s="234"/>
      <c r="J105" s="237"/>
      <c r="K105" s="237"/>
      <c r="L105" s="234"/>
      <c r="M105" s="237"/>
      <c r="N105" s="237"/>
      <c r="O105" s="234"/>
      <c r="P105" s="237"/>
      <c r="Q105" s="237"/>
      <c r="R105" s="237"/>
      <c r="S105" s="237"/>
      <c r="T105" s="239"/>
      <c r="U105" s="242"/>
      <c r="V105" s="234"/>
      <c r="W105" s="237"/>
      <c r="X105" s="237"/>
      <c r="Y105" s="234"/>
      <c r="Z105" s="237"/>
      <c r="AA105" s="237"/>
    </row>
    <row r="106" spans="1:27">
      <c r="A106" s="165"/>
      <c r="B106" s="166"/>
      <c r="C106" s="167"/>
      <c r="D106" s="166"/>
      <c r="E106" s="167"/>
    </row>
    <row r="108" spans="1:27">
      <c r="D108" s="168"/>
      <c r="E108" s="169"/>
    </row>
    <row r="109" spans="1:27" ht="102">
      <c r="G109" s="198" t="s">
        <v>99</v>
      </c>
      <c r="H109" s="199"/>
    </row>
    <row r="110" spans="1:27" ht="102">
      <c r="A110" s="170"/>
      <c r="D110" s="171"/>
      <c r="E110" s="172"/>
      <c r="G110" s="198"/>
      <c r="H110" s="199"/>
    </row>
    <row r="111" spans="1:27" ht="102">
      <c r="D111" s="173"/>
      <c r="E111" s="174"/>
      <c r="G111" s="198"/>
      <c r="H111" s="199"/>
    </row>
    <row r="112" spans="1:27" ht="102">
      <c r="A112" s="170"/>
      <c r="D112" s="173"/>
      <c r="E112" s="173"/>
      <c r="G112" s="198"/>
      <c r="H112" s="199"/>
    </row>
    <row r="113" spans="7:8" ht="102">
      <c r="G113" s="198" t="s">
        <v>65</v>
      </c>
      <c r="H113" s="199"/>
    </row>
    <row r="114" spans="7:8" ht="102">
      <c r="G114" s="198" t="s">
        <v>66</v>
      </c>
      <c r="H114" s="199"/>
    </row>
    <row r="126" spans="7:8" ht="15" customHeight="1"/>
    <row r="143" spans="2:24" s="7" customFormat="1" ht="15" customHeight="1">
      <c r="B143" s="2"/>
      <c r="C143" s="3"/>
      <c r="D143" s="2"/>
      <c r="E143" s="3"/>
      <c r="F143" s="5"/>
      <c r="G143" s="5"/>
      <c r="H143" s="6"/>
      <c r="I143" s="5"/>
      <c r="J143" s="5"/>
      <c r="K143" s="6"/>
      <c r="L143" s="5"/>
      <c r="M143" s="5"/>
      <c r="N143" s="6"/>
      <c r="O143" s="5"/>
      <c r="P143" s="5"/>
      <c r="Q143" s="5"/>
      <c r="R143" s="5"/>
      <c r="S143" s="6"/>
      <c r="T143" s="5"/>
      <c r="U143" s="6"/>
      <c r="V143" s="5"/>
      <c r="W143" s="5"/>
      <c r="X143" s="6"/>
    </row>
  </sheetData>
  <mergeCells count="54">
    <mergeCell ref="Y103:Y105"/>
    <mergeCell ref="Z103:Z105"/>
    <mergeCell ref="AA103:AA105"/>
    <mergeCell ref="S103:S105"/>
    <mergeCell ref="T103:T105"/>
    <mergeCell ref="U103:U105"/>
    <mergeCell ref="V103:V105"/>
    <mergeCell ref="W103:W105"/>
    <mergeCell ref="X103:X105"/>
    <mergeCell ref="R103:R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O96:S96"/>
    <mergeCell ref="T96:U96"/>
    <mergeCell ref="V96:X96"/>
    <mergeCell ref="Y96:AA96"/>
    <mergeCell ref="A103:A105"/>
    <mergeCell ref="B103:B105"/>
    <mergeCell ref="C103:C105"/>
    <mergeCell ref="D103:D105"/>
    <mergeCell ref="E103:E105"/>
    <mergeCell ref="F103:F105"/>
    <mergeCell ref="A96:A97"/>
    <mergeCell ref="B96:C96"/>
    <mergeCell ref="D96:E96"/>
    <mergeCell ref="F96:H96"/>
    <mergeCell ref="I96:K96"/>
    <mergeCell ref="L96:N96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4"/>
  <sheetViews>
    <sheetView view="pageBreakPreview" topLeftCell="A35" zoomScale="25" zoomScaleNormal="25" zoomScaleSheetLayoutView="25" workbookViewId="0">
      <pane xSplit="3" topLeftCell="F1" activePane="topRight" state="frozen"/>
      <selection pane="topRight" activeCell="S55" sqref="S55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60" t="s">
        <v>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09"/>
    </row>
    <row r="9" spans="1:27" ht="102.6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09"/>
    </row>
    <row r="10" spans="1:27" s="9" customFormat="1" ht="313.5" customHeight="1">
      <c r="A10" s="8" t="s">
        <v>9</v>
      </c>
      <c r="B10" s="243" t="s">
        <v>10</v>
      </c>
      <c r="C10" s="245"/>
      <c r="D10" s="243" t="s">
        <v>91</v>
      </c>
      <c r="E10" s="245"/>
      <c r="F10" s="243" t="s">
        <v>11</v>
      </c>
      <c r="G10" s="244"/>
      <c r="H10" s="245"/>
      <c r="I10" s="243" t="s">
        <v>12</v>
      </c>
      <c r="J10" s="244"/>
      <c r="K10" s="245"/>
      <c r="L10" s="243" t="s">
        <v>13</v>
      </c>
      <c r="M10" s="244"/>
      <c r="N10" s="245"/>
      <c r="O10" s="243" t="s">
        <v>14</v>
      </c>
      <c r="P10" s="244"/>
      <c r="Q10" s="244"/>
      <c r="R10" s="244"/>
      <c r="S10" s="245"/>
      <c r="T10" s="243"/>
      <c r="U10" s="245"/>
      <c r="V10" s="243" t="s">
        <v>69</v>
      </c>
      <c r="W10" s="244"/>
      <c r="X10" s="245"/>
      <c r="Y10" s="243" t="s">
        <v>79</v>
      </c>
      <c r="Z10" s="244"/>
      <c r="AA10" s="245"/>
    </row>
    <row r="11" spans="1:27" s="12" customFormat="1" ht="153">
      <c r="A11" s="10" t="s">
        <v>15</v>
      </c>
      <c r="B11" s="207" t="s">
        <v>16</v>
      </c>
      <c r="C11" s="208" t="s">
        <v>17</v>
      </c>
      <c r="D11" s="207" t="s">
        <v>16</v>
      </c>
      <c r="E11" s="208" t="s">
        <v>17</v>
      </c>
      <c r="F11" s="257" t="s">
        <v>18</v>
      </c>
      <c r="G11" s="258"/>
      <c r="H11" s="11" t="s">
        <v>17</v>
      </c>
      <c r="I11" s="257" t="s">
        <v>18</v>
      </c>
      <c r="J11" s="258"/>
      <c r="K11" s="11" t="s">
        <v>17</v>
      </c>
      <c r="L11" s="257" t="s">
        <v>18</v>
      </c>
      <c r="M11" s="258"/>
      <c r="N11" s="11" t="s">
        <v>17</v>
      </c>
      <c r="O11" s="257" t="s">
        <v>18</v>
      </c>
      <c r="P11" s="258"/>
      <c r="Q11" s="257" t="s">
        <v>19</v>
      </c>
      <c r="R11" s="259"/>
      <c r="S11" s="208" t="s">
        <v>17</v>
      </c>
      <c r="T11" s="207" t="s">
        <v>16</v>
      </c>
      <c r="U11" s="208" t="s">
        <v>17</v>
      </c>
      <c r="V11" s="257" t="s">
        <v>18</v>
      </c>
      <c r="W11" s="258"/>
      <c r="X11" s="11" t="s">
        <v>17</v>
      </c>
      <c r="Y11" s="257" t="s">
        <v>18</v>
      </c>
      <c r="Z11" s="258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432771700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417091700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341608000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</f>
        <v>329058000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49955000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</f>
        <v>47959000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7523000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7218000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1" si="3">SUM(F30:G30,I30:J30,L30:M30,O30:R30,V30:W30)</f>
        <v>5071500</v>
      </c>
      <c r="E30" s="27">
        <f t="shared" ref="E30:E60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21191650</v>
      </c>
      <c r="F51" s="35"/>
      <c r="G51" s="33">
        <v>8841000</v>
      </c>
      <c r="H51" s="33">
        <v>21191650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93</v>
      </c>
      <c r="B55" s="24"/>
      <c r="C55" s="25"/>
      <c r="D55" s="26">
        <f t="shared" si="3"/>
        <v>34854000</v>
      </c>
      <c r="E55" s="27">
        <f>SUM(H55,K55,N55,S55,U55,X55)</f>
        <v>85000000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33">
        <v>34854000</v>
      </c>
      <c r="S55" s="33">
        <f>85000000</f>
        <v>85000000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>SUM(F56:G56,I56:J56,L56:M56,O56:R56,V56:W56)</f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1200000</v>
      </c>
      <c r="F59" s="35"/>
      <c r="G59" s="34">
        <v>0</v>
      </c>
      <c r="H59" s="33">
        <v>1200000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>
      <c r="A60" s="211" t="s">
        <v>101</v>
      </c>
      <c r="B60" s="175"/>
      <c r="C60" s="176"/>
      <c r="D60" s="210"/>
      <c r="E60" s="27">
        <f t="shared" si="4"/>
        <v>9000000</v>
      </c>
      <c r="F60" s="35"/>
      <c r="G60" s="212">
        <v>0</v>
      </c>
      <c r="H60" s="213">
        <v>9000000</v>
      </c>
      <c r="I60" s="35"/>
      <c r="J60" s="34"/>
      <c r="K60" s="33"/>
      <c r="L60" s="35"/>
      <c r="M60" s="34"/>
      <c r="N60" s="33"/>
      <c r="O60" s="35"/>
      <c r="P60" s="34"/>
      <c r="Q60" s="34"/>
      <c r="R60" s="33"/>
      <c r="S60" s="33"/>
      <c r="T60" s="35"/>
      <c r="U60" s="33"/>
      <c r="V60" s="38"/>
      <c r="W60" s="33"/>
      <c r="X60" s="33"/>
      <c r="Y60" s="38"/>
      <c r="Z60" s="33"/>
      <c r="AA60" s="33"/>
    </row>
    <row r="61" spans="1:27" ht="51.6" thickBot="1">
      <c r="A61" s="58" t="s">
        <v>71</v>
      </c>
      <c r="B61" s="24"/>
      <c r="C61" s="25"/>
      <c r="D61" s="26">
        <f t="shared" si="3"/>
        <v>117259282</v>
      </c>
      <c r="E61" s="27">
        <f>SUM(H61,K61,N61,S61,U61,X61)</f>
        <v>0</v>
      </c>
      <c r="F61" s="35"/>
      <c r="G61" s="34">
        <v>0</v>
      </c>
      <c r="H61" s="33">
        <v>0</v>
      </c>
      <c r="I61" s="35"/>
      <c r="J61" s="34"/>
      <c r="K61" s="33"/>
      <c r="L61" s="35"/>
      <c r="M61" s="34"/>
      <c r="N61" s="33"/>
      <c r="O61" s="35"/>
      <c r="P61" s="34"/>
      <c r="Q61" s="34"/>
      <c r="R61" s="192">
        <f>121920000-4660718</f>
        <v>117259282</v>
      </c>
      <c r="S61" s="180"/>
      <c r="T61" s="35"/>
      <c r="U61" s="33"/>
      <c r="V61" s="38"/>
      <c r="W61" s="33"/>
      <c r="X61" s="33"/>
      <c r="Y61" s="38"/>
      <c r="Z61" s="33"/>
      <c r="AA61" s="33"/>
    </row>
    <row r="62" spans="1:27" ht="91.5" customHeight="1" thickBot="1">
      <c r="A62" s="59" t="s">
        <v>50</v>
      </c>
      <c r="B62" s="60">
        <f t="shared" ref="B62:AA62" si="5">SUM(B14:B61)</f>
        <v>0</v>
      </c>
      <c r="C62" s="61">
        <f t="shared" si="5"/>
        <v>0</v>
      </c>
      <c r="D62" s="190">
        <f t="shared" si="5"/>
        <v>717873000</v>
      </c>
      <c r="E62" s="191">
        <f>SUM(E14:E61)</f>
        <v>345173000</v>
      </c>
      <c r="F62" s="63">
        <f t="shared" si="5"/>
        <v>0</v>
      </c>
      <c r="G62" s="64">
        <f t="shared" si="5"/>
        <v>84582000</v>
      </c>
      <c r="H62" s="65">
        <f t="shared" si="5"/>
        <v>260173000</v>
      </c>
      <c r="I62" s="63">
        <f t="shared" si="5"/>
        <v>0</v>
      </c>
      <c r="J62" s="64">
        <f t="shared" si="5"/>
        <v>0</v>
      </c>
      <c r="K62" s="65">
        <f t="shared" si="5"/>
        <v>0</v>
      </c>
      <c r="L62" s="63">
        <f t="shared" si="5"/>
        <v>0</v>
      </c>
      <c r="M62" s="64">
        <f t="shared" si="5"/>
        <v>0</v>
      </c>
      <c r="N62" s="65">
        <f t="shared" si="5"/>
        <v>0</v>
      </c>
      <c r="O62" s="63">
        <f t="shared" si="5"/>
        <v>0</v>
      </c>
      <c r="P62" s="64">
        <f t="shared" si="5"/>
        <v>0</v>
      </c>
      <c r="Q62" s="64">
        <f t="shared" si="5"/>
        <v>0</v>
      </c>
      <c r="R62" s="64">
        <f>SUM(R14:R61)</f>
        <v>633291000</v>
      </c>
      <c r="S62" s="65">
        <f>SUM(S14:S61)</f>
        <v>85000000</v>
      </c>
      <c r="T62" s="63">
        <f t="shared" si="5"/>
        <v>0</v>
      </c>
      <c r="U62" s="65">
        <f t="shared" si="5"/>
        <v>0</v>
      </c>
      <c r="V62" s="64">
        <f t="shared" si="5"/>
        <v>0</v>
      </c>
      <c r="W62" s="64">
        <f t="shared" si="5"/>
        <v>0</v>
      </c>
      <c r="X62" s="65">
        <f t="shared" si="5"/>
        <v>0</v>
      </c>
      <c r="Y62" s="64">
        <f t="shared" si="5"/>
        <v>0</v>
      </c>
      <c r="Z62" s="64">
        <f t="shared" si="5"/>
        <v>0</v>
      </c>
      <c r="AA62" s="66">
        <f t="shared" si="5"/>
        <v>0</v>
      </c>
    </row>
    <row r="63" spans="1:27">
      <c r="A63" s="67"/>
      <c r="B63" s="68"/>
      <c r="C63" s="69"/>
      <c r="D63" s="26"/>
      <c r="E63" s="27"/>
      <c r="F63" s="70"/>
      <c r="G63" s="71"/>
      <c r="H63" s="71"/>
      <c r="I63" s="70"/>
      <c r="J63" s="71"/>
      <c r="K63" s="71"/>
      <c r="L63" s="70"/>
      <c r="M63" s="71"/>
      <c r="N63" s="71"/>
      <c r="O63" s="70"/>
      <c r="P63" s="71"/>
      <c r="Q63" s="71"/>
      <c r="R63" s="71"/>
      <c r="S63" s="71"/>
      <c r="T63" s="70"/>
      <c r="U63" s="71"/>
      <c r="V63" s="70"/>
      <c r="W63" s="71"/>
      <c r="X63" s="71"/>
      <c r="Y63" s="70"/>
      <c r="Z63" s="71"/>
      <c r="AA63" s="71"/>
    </row>
    <row r="64" spans="1:27" ht="106.5" customHeight="1">
      <c r="A64" s="23" t="s">
        <v>51</v>
      </c>
      <c r="B64" s="72"/>
      <c r="C64" s="73"/>
      <c r="D64" s="26">
        <f>SUM(F64:G64,I64:J64,L64:M64,O64:R64,V64:W64)</f>
        <v>0</v>
      </c>
      <c r="E64" s="27">
        <f t="shared" ref="E64:E66" si="6">SUM(H64,K64,N64,S64,U64,X64)</f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>
      <c r="A65" s="23" t="s">
        <v>83</v>
      </c>
      <c r="B65" s="72"/>
      <c r="C65" s="73"/>
      <c r="D65" s="26">
        <f>SUM(F65:G65,I65:J65,L65:M65,O65:R65,V65:W65)</f>
        <v>0</v>
      </c>
      <c r="E65" s="27">
        <f t="shared" si="6"/>
        <v>0</v>
      </c>
      <c r="F65" s="74"/>
      <c r="G65" s="75">
        <v>0</v>
      </c>
      <c r="H65" s="75"/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106.5" customHeight="1" thickBot="1">
      <c r="A66" s="206" t="s">
        <v>52</v>
      </c>
      <c r="B66" s="186"/>
      <c r="C66" s="73"/>
      <c r="D66" s="26">
        <f t="shared" ref="D66" si="7">SUM(F66:G66,I66:J66,L66:M66,O66:R66,V66:W66)</f>
        <v>0</v>
      </c>
      <c r="E66" s="27">
        <f t="shared" si="6"/>
        <v>100000</v>
      </c>
      <c r="F66" s="74"/>
      <c r="G66" s="75">
        <v>0</v>
      </c>
      <c r="H66" s="75">
        <v>100000</v>
      </c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96.75" customHeight="1" thickBot="1">
      <c r="A67" s="80" t="s">
        <v>53</v>
      </c>
      <c r="B67" s="81">
        <f>SUM(B63:B66)</f>
        <v>0</v>
      </c>
      <c r="C67" s="82"/>
      <c r="D67" s="62">
        <f t="shared" ref="D67:AA67" si="8">SUM(D63:D66)</f>
        <v>0</v>
      </c>
      <c r="E67" s="61">
        <f t="shared" si="8"/>
        <v>100000</v>
      </c>
      <c r="F67" s="83">
        <f t="shared" si="8"/>
        <v>0</v>
      </c>
      <c r="G67" s="64">
        <f>SUM(G63:G66)</f>
        <v>0</v>
      </c>
      <c r="H67" s="64">
        <f t="shared" si="8"/>
        <v>100000</v>
      </c>
      <c r="I67" s="83">
        <f t="shared" si="8"/>
        <v>0</v>
      </c>
      <c r="J67" s="64">
        <f t="shared" si="8"/>
        <v>0</v>
      </c>
      <c r="K67" s="64">
        <f t="shared" si="8"/>
        <v>0</v>
      </c>
      <c r="L67" s="83">
        <f t="shared" si="8"/>
        <v>0</v>
      </c>
      <c r="M67" s="64">
        <f t="shared" si="8"/>
        <v>0</v>
      </c>
      <c r="N67" s="64">
        <f t="shared" si="8"/>
        <v>0</v>
      </c>
      <c r="O67" s="83">
        <f t="shared" si="8"/>
        <v>0</v>
      </c>
      <c r="P67" s="64">
        <f t="shared" si="8"/>
        <v>0</v>
      </c>
      <c r="Q67" s="64">
        <f t="shared" si="8"/>
        <v>0</v>
      </c>
      <c r="R67" s="64">
        <f t="shared" si="8"/>
        <v>0</v>
      </c>
      <c r="S67" s="64">
        <f t="shared" si="8"/>
        <v>0</v>
      </c>
      <c r="T67" s="83">
        <f t="shared" si="8"/>
        <v>0</v>
      </c>
      <c r="U67" s="64">
        <f t="shared" si="8"/>
        <v>0</v>
      </c>
      <c r="V67" s="83">
        <f t="shared" si="8"/>
        <v>0</v>
      </c>
      <c r="W67" s="64">
        <f t="shared" si="8"/>
        <v>0</v>
      </c>
      <c r="X67" s="64">
        <f t="shared" si="8"/>
        <v>0</v>
      </c>
      <c r="Y67" s="83">
        <f t="shared" si="8"/>
        <v>0</v>
      </c>
      <c r="Z67" s="64">
        <f t="shared" si="8"/>
        <v>0</v>
      </c>
      <c r="AA67" s="64">
        <f t="shared" si="8"/>
        <v>0</v>
      </c>
    </row>
    <row r="68" spans="1:38" ht="51.6" hidden="1" thickBot="1">
      <c r="A68" s="23"/>
      <c r="B68" s="84"/>
      <c r="C68" s="85"/>
      <c r="D68" s="26">
        <f t="shared" ref="D68:D80" si="9">SUM(F68,I68,L68,O68,T68,V68)</f>
        <v>0</v>
      </c>
      <c r="E68" s="27">
        <f t="shared" ref="E68:E80" si="10">SUM(H68,K68,N68,S68,U68,X68)</f>
        <v>0</v>
      </c>
      <c r="F68" s="86"/>
      <c r="G68" s="87"/>
      <c r="H68" s="88"/>
      <c r="I68" s="86"/>
      <c r="J68" s="87"/>
      <c r="K68" s="88"/>
      <c r="L68" s="86"/>
      <c r="M68" s="87"/>
      <c r="N68" s="88"/>
      <c r="O68" s="86"/>
      <c r="P68" s="87"/>
      <c r="Q68" s="87"/>
      <c r="R68" s="87"/>
      <c r="S68" s="88"/>
      <c r="T68" s="86"/>
      <c r="U68" s="88"/>
      <c r="V68" s="86"/>
      <c r="W68" s="87"/>
      <c r="X68" s="88"/>
      <c r="Y68" s="86"/>
      <c r="Z68" s="87"/>
      <c r="AA68" s="88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1"/>
      <c r="G69" s="92"/>
      <c r="H69" s="30"/>
      <c r="I69" s="91"/>
      <c r="J69" s="92"/>
      <c r="K69" s="30"/>
      <c r="L69" s="91"/>
      <c r="M69" s="92"/>
      <c r="N69" s="30"/>
      <c r="O69" s="91"/>
      <c r="P69" s="92"/>
      <c r="Q69" s="92"/>
      <c r="R69" s="92"/>
      <c r="S69" s="30"/>
      <c r="T69" s="91"/>
      <c r="U69" s="30"/>
      <c r="V69" s="91"/>
      <c r="W69" s="92"/>
      <c r="X69" s="30"/>
      <c r="Y69" s="91"/>
      <c r="Z69" s="92"/>
      <c r="AA69" s="30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3"/>
      <c r="G70" s="94"/>
      <c r="H70" s="33"/>
      <c r="I70" s="93"/>
      <c r="J70" s="94"/>
      <c r="K70" s="33"/>
      <c r="L70" s="93"/>
      <c r="M70" s="94"/>
      <c r="N70" s="33"/>
      <c r="O70" s="91"/>
      <c r="P70" s="94"/>
      <c r="Q70" s="94"/>
      <c r="R70" s="94"/>
      <c r="S70" s="33"/>
      <c r="T70" s="95"/>
      <c r="U70" s="33"/>
      <c r="V70" s="91"/>
      <c r="W70" s="94"/>
      <c r="X70" s="33"/>
      <c r="Y70" s="91"/>
      <c r="Z70" s="94"/>
      <c r="AA70" s="33"/>
    </row>
    <row r="71" spans="1:38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6"/>
      <c r="G71" s="97"/>
      <c r="H71" s="33"/>
      <c r="I71" s="96"/>
      <c r="J71" s="97"/>
      <c r="K71" s="33"/>
      <c r="L71" s="96"/>
      <c r="M71" s="97"/>
      <c r="N71" s="33"/>
      <c r="O71" s="98"/>
      <c r="P71" s="97"/>
      <c r="Q71" s="97"/>
      <c r="R71" s="97"/>
      <c r="S71" s="33"/>
      <c r="T71" s="98"/>
      <c r="U71" s="33"/>
      <c r="V71" s="98"/>
      <c r="W71" s="97"/>
      <c r="X71" s="33"/>
      <c r="Y71" s="98"/>
      <c r="Z71" s="97"/>
      <c r="AA71" s="33"/>
    </row>
    <row r="72" spans="1:38" s="100" customFormat="1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23"/>
      <c r="B74" s="89"/>
      <c r="C74" s="90"/>
      <c r="D74" s="26">
        <f t="shared" si="9"/>
        <v>0</v>
      </c>
      <c r="E74" s="27">
        <f t="shared" si="10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</row>
    <row r="75" spans="1:38" ht="51.6" hidden="1" thickBot="1">
      <c r="A75" s="101"/>
      <c r="B75" s="89"/>
      <c r="C75" s="102"/>
      <c r="D75" s="26">
        <f t="shared" si="9"/>
        <v>0</v>
      </c>
      <c r="E75" s="27">
        <f t="shared" si="10"/>
        <v>0</v>
      </c>
      <c r="F75" s="103"/>
      <c r="G75" s="104"/>
      <c r="H75" s="105"/>
      <c r="I75" s="103"/>
      <c r="J75" s="104"/>
      <c r="K75" s="105"/>
      <c r="L75" s="103"/>
      <c r="M75" s="104"/>
      <c r="N75" s="105"/>
      <c r="O75" s="98"/>
      <c r="P75" s="104"/>
      <c r="Q75" s="104"/>
      <c r="R75" s="104"/>
      <c r="S75" s="105"/>
      <c r="T75" s="98"/>
      <c r="U75" s="105"/>
      <c r="V75" s="98"/>
      <c r="W75" s="104"/>
      <c r="X75" s="105"/>
      <c r="Y75" s="98"/>
      <c r="Z75" s="104"/>
      <c r="AA75" s="105"/>
    </row>
    <row r="76" spans="1:38" ht="51.6" hidden="1" thickBot="1">
      <c r="A76" s="106"/>
      <c r="B76" s="107"/>
      <c r="C76" s="108"/>
      <c r="D76" s="26">
        <f t="shared" si="9"/>
        <v>0</v>
      </c>
      <c r="E76" s="27">
        <f t="shared" si="10"/>
        <v>0</v>
      </c>
      <c r="F76" s="109"/>
      <c r="G76" s="110"/>
      <c r="H76" s="105"/>
      <c r="I76" s="109"/>
      <c r="J76" s="110"/>
      <c r="K76" s="105"/>
      <c r="L76" s="109"/>
      <c r="M76" s="110"/>
      <c r="N76" s="105"/>
      <c r="O76" s="98"/>
      <c r="P76" s="110"/>
      <c r="Q76" s="110"/>
      <c r="R76" s="110"/>
      <c r="S76" s="105"/>
      <c r="T76" s="98"/>
      <c r="U76" s="105"/>
      <c r="V76" s="98"/>
      <c r="W76" s="110"/>
      <c r="X76" s="105"/>
      <c r="Y76" s="98"/>
      <c r="Z76" s="110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1"/>
      <c r="B78" s="89"/>
      <c r="C78" s="112"/>
      <c r="D78" s="26">
        <f t="shared" si="9"/>
        <v>0</v>
      </c>
      <c r="E78" s="27">
        <f t="shared" si="10"/>
        <v>0</v>
      </c>
      <c r="F78" s="96"/>
      <c r="G78" s="97"/>
      <c r="H78" s="105"/>
      <c r="I78" s="96"/>
      <c r="J78" s="97"/>
      <c r="K78" s="105"/>
      <c r="L78" s="96"/>
      <c r="M78" s="97"/>
      <c r="N78" s="105"/>
      <c r="O78" s="98"/>
      <c r="P78" s="97"/>
      <c r="Q78" s="97"/>
      <c r="R78" s="97"/>
      <c r="S78" s="105"/>
      <c r="T78" s="98"/>
      <c r="U78" s="105"/>
      <c r="V78" s="98"/>
      <c r="W78" s="97"/>
      <c r="X78" s="105"/>
      <c r="Y78" s="98"/>
      <c r="Z78" s="97"/>
      <c r="AA78" s="105"/>
    </row>
    <row r="79" spans="1:38" ht="51.6" hidden="1" thickBot="1">
      <c r="A79" s="113"/>
      <c r="B79" s="89"/>
      <c r="C79" s="90"/>
      <c r="D79" s="26">
        <f t="shared" si="9"/>
        <v>0</v>
      </c>
      <c r="E79" s="27">
        <f t="shared" si="10"/>
        <v>0</v>
      </c>
      <c r="F79" s="98"/>
      <c r="G79" s="99"/>
      <c r="H79" s="33"/>
      <c r="I79" s="98"/>
      <c r="J79" s="99"/>
      <c r="K79" s="33"/>
      <c r="L79" s="98"/>
      <c r="M79" s="99"/>
      <c r="N79" s="33"/>
      <c r="O79" s="103"/>
      <c r="P79" s="99"/>
      <c r="Q79" s="99"/>
      <c r="R79" s="99"/>
      <c r="S79" s="33"/>
      <c r="T79" s="103"/>
      <c r="U79" s="33"/>
      <c r="V79" s="103"/>
      <c r="W79" s="99"/>
      <c r="X79" s="33"/>
      <c r="Y79" s="103"/>
      <c r="Z79" s="99"/>
      <c r="AA79" s="33"/>
    </row>
    <row r="80" spans="1:38" ht="243.75" hidden="1" customHeight="1">
      <c r="A80" s="114"/>
      <c r="B80" s="115"/>
      <c r="C80" s="116"/>
      <c r="D80" s="117">
        <f t="shared" si="9"/>
        <v>0</v>
      </c>
      <c r="E80" s="118">
        <f t="shared" si="10"/>
        <v>0</v>
      </c>
      <c r="F80" s="119"/>
      <c r="G80" s="120"/>
      <c r="H80" s="44"/>
      <c r="I80" s="119"/>
      <c r="J80" s="120"/>
      <c r="K80" s="44"/>
      <c r="L80" s="119"/>
      <c r="M80" s="120"/>
      <c r="N80" s="44"/>
      <c r="O80" s="119"/>
      <c r="P80" s="120"/>
      <c r="Q80" s="120"/>
      <c r="R80" s="120"/>
      <c r="S80" s="44"/>
      <c r="T80" s="119"/>
      <c r="U80" s="44"/>
      <c r="V80" s="119"/>
      <c r="W80" s="120"/>
      <c r="X80" s="44"/>
      <c r="Y80" s="119"/>
      <c r="Z80" s="120"/>
      <c r="AA80" s="44"/>
    </row>
    <row r="81" spans="1:27" ht="94.5" hidden="1" customHeight="1">
      <c r="A81" s="121" t="s">
        <v>54</v>
      </c>
      <c r="B81" s="122">
        <f>SUM(B68:B80)</f>
        <v>0</v>
      </c>
      <c r="C81" s="123"/>
      <c r="D81" s="122">
        <f>SUM(F81:V81)</f>
        <v>0</v>
      </c>
      <c r="E81" s="124">
        <f t="shared" ref="E81:W81" si="11">SUM(E68:E80)</f>
        <v>0</v>
      </c>
      <c r="F81" s="125">
        <f t="shared" si="11"/>
        <v>0</v>
      </c>
      <c r="G81" s="126">
        <f t="shared" si="11"/>
        <v>0</v>
      </c>
      <c r="H81" s="126">
        <f t="shared" si="11"/>
        <v>0</v>
      </c>
      <c r="I81" s="125">
        <f t="shared" si="11"/>
        <v>0</v>
      </c>
      <c r="J81" s="126">
        <f t="shared" si="11"/>
        <v>0</v>
      </c>
      <c r="K81" s="126">
        <f t="shared" si="11"/>
        <v>0</v>
      </c>
      <c r="L81" s="125">
        <f t="shared" si="11"/>
        <v>0</v>
      </c>
      <c r="M81" s="126">
        <f t="shared" si="11"/>
        <v>0</v>
      </c>
      <c r="N81" s="126">
        <f t="shared" si="11"/>
        <v>0</v>
      </c>
      <c r="O81" s="125">
        <f t="shared" si="11"/>
        <v>0</v>
      </c>
      <c r="P81" s="126">
        <f t="shared" si="11"/>
        <v>0</v>
      </c>
      <c r="Q81" s="126">
        <f t="shared" si="11"/>
        <v>0</v>
      </c>
      <c r="R81" s="126">
        <f t="shared" si="11"/>
        <v>0</v>
      </c>
      <c r="S81" s="126">
        <f t="shared" si="11"/>
        <v>0</v>
      </c>
      <c r="T81" s="125">
        <f t="shared" si="11"/>
        <v>0</v>
      </c>
      <c r="U81" s="126">
        <f t="shared" si="11"/>
        <v>0</v>
      </c>
      <c r="V81" s="125">
        <f t="shared" si="11"/>
        <v>0</v>
      </c>
      <c r="W81" s="126">
        <f t="shared" si="11"/>
        <v>0</v>
      </c>
      <c r="X81" s="126">
        <f>SUM(X68:X80)</f>
        <v>0</v>
      </c>
      <c r="Y81" s="125">
        <f t="shared" ref="Y81:Z81" si="12">SUM(Y68:Y80)</f>
        <v>0</v>
      </c>
      <c r="Z81" s="126">
        <f t="shared" si="12"/>
        <v>0</v>
      </c>
      <c r="AA81" s="126">
        <f>SUM(AA68:AA80)</f>
        <v>0</v>
      </c>
    </row>
    <row r="82" spans="1:27" ht="51.6" hidden="1" thickBot="1">
      <c r="A82" s="127"/>
      <c r="B82" s="128"/>
      <c r="C82" s="129"/>
      <c r="D82" s="26">
        <f t="shared" ref="D82:D94" si="13">SUM(F82,I82,L82,O82,T82,V82)</f>
        <v>0</v>
      </c>
      <c r="E82" s="27">
        <f t="shared" ref="E82:E94" si="14">SUM(H82,K82,N82,S82,U82,X82)</f>
        <v>0</v>
      </c>
      <c r="F82" s="130"/>
      <c r="G82" s="131"/>
      <c r="H82" s="131"/>
      <c r="I82" s="130"/>
      <c r="J82" s="131"/>
      <c r="K82" s="131"/>
      <c r="L82" s="130"/>
      <c r="M82" s="131"/>
      <c r="N82" s="131"/>
      <c r="O82" s="132"/>
      <c r="P82" s="131"/>
      <c r="Q82" s="131"/>
      <c r="R82" s="131"/>
      <c r="S82" s="131"/>
      <c r="T82" s="132"/>
      <c r="U82" s="131"/>
      <c r="V82" s="132"/>
      <c r="W82" s="131"/>
      <c r="X82" s="131"/>
      <c r="Y82" s="132"/>
      <c r="Z82" s="131"/>
      <c r="AA82" s="131"/>
    </row>
    <row r="83" spans="1:27" ht="105" hidden="1" customHeight="1">
      <c r="A83" s="133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51.6" hidden="1" thickBot="1">
      <c r="A84" s="106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45" hidden="1" customHeight="1">
      <c r="A85" s="133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3"/>
      <c r="B90" s="107"/>
      <c r="C90" s="108"/>
      <c r="D90" s="26">
        <f t="shared" si="13"/>
        <v>0</v>
      </c>
      <c r="E90" s="27">
        <f t="shared" si="14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35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140"/>
      <c r="I91" s="138"/>
      <c r="J91" s="139"/>
      <c r="K91" s="140"/>
      <c r="L91" s="138"/>
      <c r="M91" s="139"/>
      <c r="N91" s="140"/>
      <c r="O91" s="141"/>
      <c r="P91" s="139"/>
      <c r="Q91" s="139"/>
      <c r="R91" s="139"/>
      <c r="S91" s="140"/>
      <c r="T91" s="141"/>
      <c r="U91" s="140"/>
      <c r="V91" s="141"/>
      <c r="W91" s="139"/>
      <c r="X91" s="140"/>
      <c r="Y91" s="141"/>
      <c r="Z91" s="139"/>
      <c r="AA91" s="140"/>
    </row>
    <row r="92" spans="1:27" ht="102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34"/>
      <c r="P92" s="139"/>
      <c r="Q92" s="139"/>
      <c r="R92" s="139"/>
      <c r="S92" s="77"/>
      <c r="T92" s="134"/>
      <c r="U92" s="77"/>
      <c r="V92" s="134"/>
      <c r="W92" s="139"/>
      <c r="X92" s="77"/>
      <c r="Y92" s="134"/>
      <c r="Z92" s="139"/>
      <c r="AA92" s="77"/>
    </row>
    <row r="93" spans="1:27" ht="51.75" hidden="1" customHeight="1">
      <c r="A93" s="142"/>
      <c r="B93" s="136"/>
      <c r="C93" s="137"/>
      <c r="D93" s="26">
        <f t="shared" si="13"/>
        <v>0</v>
      </c>
      <c r="E93" s="27">
        <f t="shared" si="14"/>
        <v>0</v>
      </c>
      <c r="F93" s="138"/>
      <c r="G93" s="139"/>
      <c r="H93" s="77"/>
      <c r="I93" s="138"/>
      <c r="J93" s="139"/>
      <c r="K93" s="77"/>
      <c r="L93" s="138"/>
      <c r="M93" s="139"/>
      <c r="N93" s="77"/>
      <c r="O93" s="143"/>
      <c r="P93" s="139"/>
      <c r="Q93" s="139"/>
      <c r="R93" s="139"/>
      <c r="S93" s="77"/>
      <c r="T93" s="143"/>
      <c r="U93" s="77"/>
      <c r="V93" s="143"/>
      <c r="W93" s="139"/>
      <c r="X93" s="77"/>
      <c r="Y93" s="143"/>
      <c r="Z93" s="139"/>
      <c r="AA93" s="77"/>
    </row>
    <row r="94" spans="1:27" ht="51.6" hidden="1" thickBot="1">
      <c r="A94" s="144"/>
      <c r="B94" s="145"/>
      <c r="C94" s="146"/>
      <c r="D94" s="26">
        <f t="shared" si="13"/>
        <v>0</v>
      </c>
      <c r="E94" s="27">
        <f t="shared" si="14"/>
        <v>0</v>
      </c>
      <c r="F94" s="78"/>
      <c r="G94" s="79"/>
      <c r="H94" s="140"/>
      <c r="I94" s="78"/>
      <c r="J94" s="79"/>
      <c r="K94" s="140"/>
      <c r="L94" s="78"/>
      <c r="M94" s="79"/>
      <c r="N94" s="140"/>
      <c r="O94" s="141"/>
      <c r="P94" s="79"/>
      <c r="Q94" s="79"/>
      <c r="R94" s="79"/>
      <c r="S94" s="140"/>
      <c r="T94" s="141"/>
      <c r="U94" s="140"/>
      <c r="V94" s="141"/>
      <c r="W94" s="79"/>
      <c r="X94" s="140"/>
      <c r="Y94" s="141"/>
      <c r="Z94" s="79"/>
      <c r="AA94" s="140"/>
    </row>
    <row r="95" spans="1:27" ht="111.75" hidden="1" customHeight="1">
      <c r="A95" s="147" t="s">
        <v>55</v>
      </c>
      <c r="B95" s="122">
        <f>SUM(B82:B94)</f>
        <v>0</v>
      </c>
      <c r="C95" s="124"/>
      <c r="D95" s="122">
        <f>SUM(F95:V95)</f>
        <v>0</v>
      </c>
      <c r="E95" s="124">
        <f t="shared" ref="E95:W95" si="15">SUM(E82:E94)</f>
        <v>0</v>
      </c>
      <c r="F95" s="125">
        <f t="shared" si="15"/>
        <v>0</v>
      </c>
      <c r="G95" s="126">
        <f t="shared" si="15"/>
        <v>0</v>
      </c>
      <c r="H95" s="126">
        <f t="shared" si="15"/>
        <v>0</v>
      </c>
      <c r="I95" s="125">
        <f t="shared" si="15"/>
        <v>0</v>
      </c>
      <c r="J95" s="126">
        <f t="shared" si="15"/>
        <v>0</v>
      </c>
      <c r="K95" s="126">
        <f t="shared" si="15"/>
        <v>0</v>
      </c>
      <c r="L95" s="125">
        <f t="shared" si="15"/>
        <v>0</v>
      </c>
      <c r="M95" s="126">
        <f t="shared" si="15"/>
        <v>0</v>
      </c>
      <c r="N95" s="126">
        <f t="shared" si="15"/>
        <v>0</v>
      </c>
      <c r="O95" s="125">
        <f t="shared" si="15"/>
        <v>0</v>
      </c>
      <c r="P95" s="126">
        <f t="shared" si="15"/>
        <v>0</v>
      </c>
      <c r="Q95" s="126">
        <f t="shared" si="15"/>
        <v>0</v>
      </c>
      <c r="R95" s="126">
        <f t="shared" si="15"/>
        <v>0</v>
      </c>
      <c r="S95" s="126">
        <f t="shared" si="15"/>
        <v>0</v>
      </c>
      <c r="T95" s="125">
        <f t="shared" si="15"/>
        <v>0</v>
      </c>
      <c r="U95" s="126">
        <f t="shared" si="15"/>
        <v>0</v>
      </c>
      <c r="V95" s="125">
        <f t="shared" si="15"/>
        <v>0</v>
      </c>
      <c r="W95" s="126">
        <f t="shared" si="15"/>
        <v>0</v>
      </c>
      <c r="X95" s="126">
        <f>SUM(X82:X94)</f>
        <v>0</v>
      </c>
      <c r="Y95" s="125">
        <f t="shared" ref="Y95:Z95" si="16">SUM(Y82:Y94)</f>
        <v>0</v>
      </c>
      <c r="Z95" s="126">
        <f t="shared" si="16"/>
        <v>0</v>
      </c>
      <c r="AA95" s="126">
        <f>SUM(AA82:AA94)</f>
        <v>0</v>
      </c>
    </row>
    <row r="96" spans="1:27" s="154" customFormat="1" ht="117" customHeight="1" thickBot="1">
      <c r="A96" s="148" t="s">
        <v>56</v>
      </c>
      <c r="B96" s="149">
        <f>SUM(B95+B81+B67+B62)</f>
        <v>0</v>
      </c>
      <c r="C96" s="150"/>
      <c r="D96" s="151">
        <f t="shared" ref="D96:AA96" si="17">SUM(D95,D81,D67,D62)</f>
        <v>717873000</v>
      </c>
      <c r="E96" s="152">
        <f t="shared" si="17"/>
        <v>345273000</v>
      </c>
      <c r="F96" s="151">
        <f t="shared" si="17"/>
        <v>0</v>
      </c>
      <c r="G96" s="153">
        <f>SUM(G95,G81,G67,G62)</f>
        <v>84582000</v>
      </c>
      <c r="H96" s="152">
        <f t="shared" si="17"/>
        <v>260273000</v>
      </c>
      <c r="I96" s="151">
        <f t="shared" si="17"/>
        <v>0</v>
      </c>
      <c r="J96" s="153">
        <f t="shared" si="17"/>
        <v>0</v>
      </c>
      <c r="K96" s="152">
        <f t="shared" si="17"/>
        <v>0</v>
      </c>
      <c r="L96" s="151">
        <f t="shared" si="17"/>
        <v>0</v>
      </c>
      <c r="M96" s="153">
        <f t="shared" si="17"/>
        <v>0</v>
      </c>
      <c r="N96" s="152">
        <f t="shared" si="17"/>
        <v>0</v>
      </c>
      <c r="O96" s="151">
        <f t="shared" si="17"/>
        <v>0</v>
      </c>
      <c r="P96" s="153">
        <f t="shared" si="17"/>
        <v>0</v>
      </c>
      <c r="Q96" s="153">
        <f t="shared" si="17"/>
        <v>0</v>
      </c>
      <c r="R96" s="153">
        <f t="shared" si="17"/>
        <v>633291000</v>
      </c>
      <c r="S96" s="152">
        <f t="shared" si="17"/>
        <v>85000000</v>
      </c>
      <c r="T96" s="151">
        <f t="shared" si="17"/>
        <v>0</v>
      </c>
      <c r="U96" s="152">
        <f t="shared" si="17"/>
        <v>0</v>
      </c>
      <c r="V96" s="151">
        <f t="shared" si="17"/>
        <v>0</v>
      </c>
      <c r="W96" s="153">
        <f t="shared" si="17"/>
        <v>0</v>
      </c>
      <c r="X96" s="153">
        <f t="shared" si="17"/>
        <v>0</v>
      </c>
      <c r="Y96" s="151">
        <f t="shared" si="17"/>
        <v>0</v>
      </c>
      <c r="Z96" s="153">
        <f t="shared" si="17"/>
        <v>0</v>
      </c>
      <c r="AA96" s="153">
        <f t="shared" si="17"/>
        <v>0</v>
      </c>
    </row>
    <row r="97" spans="1:27" s="155" customFormat="1" ht="315" customHeight="1">
      <c r="A97" s="255" t="s">
        <v>57</v>
      </c>
      <c r="B97" s="243" t="s">
        <v>58</v>
      </c>
      <c r="C97" s="245"/>
      <c r="D97" s="243" t="s">
        <v>91</v>
      </c>
      <c r="E97" s="245"/>
      <c r="F97" s="243" t="s">
        <v>11</v>
      </c>
      <c r="G97" s="244"/>
      <c r="H97" s="245"/>
      <c r="I97" s="243" t="s">
        <v>12</v>
      </c>
      <c r="J97" s="244"/>
      <c r="K97" s="245"/>
      <c r="L97" s="243" t="s">
        <v>13</v>
      </c>
      <c r="M97" s="244"/>
      <c r="N97" s="245"/>
      <c r="O97" s="243" t="s">
        <v>14</v>
      </c>
      <c r="P97" s="244"/>
      <c r="Q97" s="244"/>
      <c r="R97" s="244"/>
      <c r="S97" s="245"/>
      <c r="T97" s="243"/>
      <c r="U97" s="245"/>
      <c r="V97" s="243" t="s">
        <v>69</v>
      </c>
      <c r="W97" s="244"/>
      <c r="X97" s="245"/>
      <c r="Y97" s="243" t="s">
        <v>79</v>
      </c>
      <c r="Z97" s="244"/>
      <c r="AA97" s="245"/>
    </row>
    <row r="98" spans="1:27" s="12" customFormat="1" ht="162" customHeight="1" thickBot="1">
      <c r="A98" s="256"/>
      <c r="B98" s="14" t="s">
        <v>59</v>
      </c>
      <c r="C98" s="15" t="s">
        <v>17</v>
      </c>
      <c r="D98" s="14" t="s">
        <v>59</v>
      </c>
      <c r="E98" s="15" t="s">
        <v>17</v>
      </c>
      <c r="F98" s="14" t="s">
        <v>59</v>
      </c>
      <c r="G98" s="16"/>
      <c r="H98" s="15" t="s">
        <v>17</v>
      </c>
      <c r="I98" s="14" t="s">
        <v>59</v>
      </c>
      <c r="J98" s="16"/>
      <c r="K98" s="15" t="s">
        <v>17</v>
      </c>
      <c r="L98" s="14" t="s">
        <v>59</v>
      </c>
      <c r="M98" s="16"/>
      <c r="N98" s="15" t="s">
        <v>17</v>
      </c>
      <c r="O98" s="14" t="s">
        <v>59</v>
      </c>
      <c r="P98" s="16"/>
      <c r="Q98" s="16"/>
      <c r="R98" s="16"/>
      <c r="S98" s="15" t="s">
        <v>17</v>
      </c>
      <c r="T98" s="14" t="s">
        <v>59</v>
      </c>
      <c r="U98" s="15" t="s">
        <v>17</v>
      </c>
      <c r="V98" s="14" t="s">
        <v>59</v>
      </c>
      <c r="W98" s="16" t="s">
        <v>60</v>
      </c>
      <c r="X98" s="15" t="s">
        <v>17</v>
      </c>
      <c r="Y98" s="14" t="s">
        <v>59</v>
      </c>
      <c r="Z98" s="16" t="s">
        <v>60</v>
      </c>
      <c r="AA98" s="15" t="s">
        <v>17</v>
      </c>
    </row>
    <row r="99" spans="1:27" ht="189.75" customHeight="1">
      <c r="A99" s="156" t="s">
        <v>61</v>
      </c>
      <c r="B99" s="157"/>
      <c r="C99" s="158"/>
      <c r="D99" s="26">
        <f t="shared" ref="D99:D102" si="18">SUM(F99:G99,I99:J99,L99:M99,O99:R99,V99:W99)</f>
        <v>0</v>
      </c>
      <c r="E99" s="27">
        <f t="shared" ref="E99:E102" si="19">SUM(H99,K99,N99,S99,U99,X99)</f>
        <v>0</v>
      </c>
      <c r="F99" s="96"/>
      <c r="G99" s="97"/>
      <c r="H99" s="29"/>
      <c r="I99" s="28"/>
      <c r="J99" s="29"/>
      <c r="K99" s="29"/>
      <c r="L99" s="28"/>
      <c r="M99" s="29"/>
      <c r="N99" s="29"/>
      <c r="O99" s="28"/>
      <c r="P99" s="29"/>
      <c r="Q99" s="29"/>
      <c r="R99" s="29"/>
      <c r="S99" s="29"/>
      <c r="T99" s="28"/>
      <c r="U99" s="29"/>
      <c r="V99" s="28"/>
      <c r="W99" s="29"/>
      <c r="X99" s="29"/>
      <c r="Y99" s="28"/>
      <c r="Z99" s="29"/>
      <c r="AA99" s="29"/>
    </row>
    <row r="100" spans="1:27" ht="114.75" customHeight="1">
      <c r="A100" s="159" t="s">
        <v>60</v>
      </c>
      <c r="B100" s="157"/>
      <c r="C100" s="158"/>
      <c r="D100" s="26">
        <f t="shared" si="18"/>
        <v>0</v>
      </c>
      <c r="E100" s="27">
        <f t="shared" si="19"/>
        <v>0</v>
      </c>
      <c r="F100" s="98"/>
      <c r="G100" s="99"/>
      <c r="H100" s="34"/>
      <c r="I100" s="35"/>
      <c r="J100" s="34"/>
      <c r="K100" s="34"/>
      <c r="L100" s="35"/>
      <c r="M100" s="34"/>
      <c r="N100" s="34"/>
      <c r="O100" s="35"/>
      <c r="P100" s="34"/>
      <c r="Q100" s="34"/>
      <c r="R100" s="34"/>
      <c r="S100" s="34"/>
      <c r="T100" s="35"/>
      <c r="U100" s="34"/>
      <c r="V100" s="35"/>
      <c r="W100" s="34"/>
      <c r="X100" s="34"/>
      <c r="Y100" s="35"/>
      <c r="Z100" s="34"/>
      <c r="AA100" s="34"/>
    </row>
    <row r="101" spans="1:27" ht="114.75" customHeight="1">
      <c r="A101" s="159" t="s">
        <v>62</v>
      </c>
      <c r="B101" s="157"/>
      <c r="C101" s="158"/>
      <c r="D101" s="26">
        <f t="shared" si="18"/>
        <v>717873000</v>
      </c>
      <c r="E101" s="27">
        <f t="shared" si="19"/>
        <v>345273000</v>
      </c>
      <c r="F101" s="28">
        <v>84582000</v>
      </c>
      <c r="G101" s="29"/>
      <c r="H101" s="33">
        <f>H96</f>
        <v>260273000</v>
      </c>
      <c r="I101" s="28"/>
      <c r="J101" s="29"/>
      <c r="K101" s="33"/>
      <c r="L101" s="28"/>
      <c r="M101" s="29"/>
      <c r="N101" s="33"/>
      <c r="O101" s="28">
        <v>633291000</v>
      </c>
      <c r="P101" s="29"/>
      <c r="Q101" s="29"/>
      <c r="R101" s="29"/>
      <c r="S101" s="33">
        <v>85000000</v>
      </c>
      <c r="T101" s="28"/>
      <c r="U101" s="33"/>
      <c r="V101" s="38"/>
      <c r="W101" s="33"/>
      <c r="X101" s="33"/>
      <c r="Y101" s="38"/>
      <c r="Z101" s="33"/>
      <c r="AA101" s="33"/>
    </row>
    <row r="102" spans="1:27" ht="114.75" customHeight="1" thickBot="1">
      <c r="A102" s="178" t="s">
        <v>80</v>
      </c>
      <c r="B102" s="157"/>
      <c r="C102" s="158"/>
      <c r="D102" s="26">
        <f t="shared" si="18"/>
        <v>0</v>
      </c>
      <c r="E102" s="27">
        <f t="shared" si="19"/>
        <v>0</v>
      </c>
      <c r="F102" s="35"/>
      <c r="G102" s="34"/>
      <c r="H102" s="99"/>
      <c r="I102" s="35"/>
      <c r="J102" s="34"/>
      <c r="K102" s="99"/>
      <c r="L102" s="35"/>
      <c r="M102" s="34"/>
      <c r="N102" s="99"/>
      <c r="O102" s="35"/>
      <c r="P102" s="34"/>
      <c r="Q102" s="34"/>
      <c r="R102" s="34"/>
      <c r="S102" s="99"/>
      <c r="T102" s="35"/>
      <c r="U102" s="99"/>
      <c r="V102" s="98"/>
      <c r="W102" s="99"/>
      <c r="X102" s="99"/>
      <c r="Y102" s="98"/>
      <c r="Z102" s="99"/>
      <c r="AA102" s="99"/>
    </row>
    <row r="103" spans="1:27" s="154" customFormat="1" ht="132" customHeight="1" thickBot="1">
      <c r="A103" s="160" t="s">
        <v>63</v>
      </c>
      <c r="B103" s="161">
        <f t="shared" ref="B103:AA103" si="20">SUM(B99:B102)</f>
        <v>0</v>
      </c>
      <c r="C103" s="162">
        <f t="shared" si="20"/>
        <v>0</v>
      </c>
      <c r="D103" s="163">
        <f t="shared" si="20"/>
        <v>717873000</v>
      </c>
      <c r="E103" s="163">
        <f t="shared" si="20"/>
        <v>345273000</v>
      </c>
      <c r="F103" s="161">
        <f t="shared" si="20"/>
        <v>84582000</v>
      </c>
      <c r="G103" s="164">
        <f t="shared" si="20"/>
        <v>0</v>
      </c>
      <c r="H103" s="164">
        <f t="shared" si="20"/>
        <v>260273000</v>
      </c>
      <c r="I103" s="161">
        <f t="shared" si="20"/>
        <v>0</v>
      </c>
      <c r="J103" s="164">
        <f t="shared" si="20"/>
        <v>0</v>
      </c>
      <c r="K103" s="164">
        <f t="shared" si="20"/>
        <v>0</v>
      </c>
      <c r="L103" s="161">
        <f t="shared" si="20"/>
        <v>0</v>
      </c>
      <c r="M103" s="164">
        <f t="shared" si="20"/>
        <v>0</v>
      </c>
      <c r="N103" s="164">
        <f t="shared" si="20"/>
        <v>0</v>
      </c>
      <c r="O103" s="161">
        <f t="shared" si="20"/>
        <v>633291000</v>
      </c>
      <c r="P103" s="164">
        <f t="shared" si="20"/>
        <v>0</v>
      </c>
      <c r="Q103" s="164">
        <f t="shared" si="20"/>
        <v>0</v>
      </c>
      <c r="R103" s="164">
        <f t="shared" si="20"/>
        <v>0</v>
      </c>
      <c r="S103" s="164">
        <f t="shared" si="20"/>
        <v>85000000</v>
      </c>
      <c r="T103" s="161">
        <f t="shared" si="20"/>
        <v>0</v>
      </c>
      <c r="U103" s="164">
        <f t="shared" si="20"/>
        <v>0</v>
      </c>
      <c r="V103" s="161">
        <f t="shared" si="20"/>
        <v>0</v>
      </c>
      <c r="W103" s="164">
        <f t="shared" si="20"/>
        <v>0</v>
      </c>
      <c r="X103" s="164">
        <f t="shared" si="20"/>
        <v>0</v>
      </c>
      <c r="Y103" s="161">
        <f t="shared" si="20"/>
        <v>0</v>
      </c>
      <c r="Z103" s="164">
        <f t="shared" si="20"/>
        <v>0</v>
      </c>
      <c r="AA103" s="164">
        <f t="shared" si="20"/>
        <v>0</v>
      </c>
    </row>
    <row r="104" spans="1:27" ht="60.6" customHeight="1">
      <c r="A104" s="246" t="s">
        <v>64</v>
      </c>
      <c r="B104" s="249">
        <f>B96-B103</f>
        <v>0</v>
      </c>
      <c r="C104" s="252">
        <f>C96-C103</f>
        <v>0</v>
      </c>
      <c r="D104" s="249">
        <f>D96-D103</f>
        <v>0</v>
      </c>
      <c r="E104" s="252">
        <f>E96-E103</f>
        <v>0</v>
      </c>
      <c r="F104" s="232">
        <f>G96-F103</f>
        <v>0</v>
      </c>
      <c r="G104" s="235">
        <v>0</v>
      </c>
      <c r="H104" s="235">
        <f t="shared" ref="H104:N104" si="21">H96-H103</f>
        <v>0</v>
      </c>
      <c r="I104" s="232">
        <f t="shared" si="21"/>
        <v>0</v>
      </c>
      <c r="J104" s="235">
        <f t="shared" si="21"/>
        <v>0</v>
      </c>
      <c r="K104" s="235">
        <f t="shared" si="21"/>
        <v>0</v>
      </c>
      <c r="L104" s="232">
        <f t="shared" si="21"/>
        <v>0</v>
      </c>
      <c r="M104" s="235">
        <f t="shared" si="21"/>
        <v>0</v>
      </c>
      <c r="N104" s="235">
        <f t="shared" si="21"/>
        <v>0</v>
      </c>
      <c r="O104" s="232">
        <f>O96-R103</f>
        <v>0</v>
      </c>
      <c r="P104" s="235">
        <f>P96-P103</f>
        <v>0</v>
      </c>
      <c r="Q104" s="235">
        <f>Q96-Q103</f>
        <v>0</v>
      </c>
      <c r="R104" s="235">
        <v>0</v>
      </c>
      <c r="S104" s="235">
        <f t="shared" ref="S104:AA104" si="22">S96-S103</f>
        <v>0</v>
      </c>
      <c r="T104" s="232">
        <f t="shared" si="22"/>
        <v>0</v>
      </c>
      <c r="U104" s="240">
        <f t="shared" si="22"/>
        <v>0</v>
      </c>
      <c r="V104" s="232">
        <f t="shared" si="22"/>
        <v>0</v>
      </c>
      <c r="W104" s="235">
        <f t="shared" si="22"/>
        <v>0</v>
      </c>
      <c r="X104" s="235">
        <f t="shared" si="22"/>
        <v>0</v>
      </c>
      <c r="Y104" s="232">
        <f t="shared" si="22"/>
        <v>0</v>
      </c>
      <c r="Z104" s="235">
        <f t="shared" si="22"/>
        <v>0</v>
      </c>
      <c r="AA104" s="235">
        <f t="shared" si="22"/>
        <v>0</v>
      </c>
    </row>
    <row r="105" spans="1:27" ht="48" customHeight="1">
      <c r="A105" s="247"/>
      <c r="B105" s="250"/>
      <c r="C105" s="253"/>
      <c r="D105" s="250"/>
      <c r="E105" s="253"/>
      <c r="F105" s="233"/>
      <c r="G105" s="236"/>
      <c r="H105" s="236"/>
      <c r="I105" s="233"/>
      <c r="J105" s="236"/>
      <c r="K105" s="236"/>
      <c r="L105" s="233"/>
      <c r="M105" s="236"/>
      <c r="N105" s="236"/>
      <c r="O105" s="233"/>
      <c r="P105" s="236"/>
      <c r="Q105" s="236"/>
      <c r="R105" s="236"/>
      <c r="S105" s="236"/>
      <c r="T105" s="238"/>
      <c r="U105" s="241"/>
      <c r="V105" s="233"/>
      <c r="W105" s="236"/>
      <c r="X105" s="236"/>
      <c r="Y105" s="233"/>
      <c r="Z105" s="236"/>
      <c r="AA105" s="236"/>
    </row>
    <row r="106" spans="1:27" ht="144" customHeight="1" thickBot="1">
      <c r="A106" s="248"/>
      <c r="B106" s="251"/>
      <c r="C106" s="254"/>
      <c r="D106" s="251"/>
      <c r="E106" s="254"/>
      <c r="F106" s="234"/>
      <c r="G106" s="237"/>
      <c r="H106" s="237"/>
      <c r="I106" s="234"/>
      <c r="J106" s="237"/>
      <c r="K106" s="237"/>
      <c r="L106" s="234"/>
      <c r="M106" s="237"/>
      <c r="N106" s="237"/>
      <c r="O106" s="234"/>
      <c r="P106" s="237"/>
      <c r="Q106" s="237"/>
      <c r="R106" s="237"/>
      <c r="S106" s="237"/>
      <c r="T106" s="239"/>
      <c r="U106" s="242"/>
      <c r="V106" s="234"/>
      <c r="W106" s="237"/>
      <c r="X106" s="237"/>
      <c r="Y106" s="234"/>
      <c r="Z106" s="237"/>
      <c r="AA106" s="237"/>
    </row>
    <row r="107" spans="1:27">
      <c r="A107" s="165"/>
      <c r="B107" s="166"/>
      <c r="C107" s="167"/>
      <c r="D107" s="166"/>
      <c r="E107" s="167"/>
    </row>
    <row r="109" spans="1:27">
      <c r="D109" s="168"/>
      <c r="E109" s="169"/>
    </row>
    <row r="110" spans="1:27" ht="102">
      <c r="G110" s="198" t="s">
        <v>100</v>
      </c>
      <c r="H110" s="199"/>
    </row>
    <row r="111" spans="1:27" ht="102">
      <c r="A111" s="170"/>
      <c r="D111" s="171"/>
      <c r="E111" s="172"/>
      <c r="G111" s="198"/>
      <c r="H111" s="199"/>
    </row>
    <row r="112" spans="1:27" ht="102">
      <c r="D112" s="173"/>
      <c r="E112" s="174"/>
      <c r="G112" s="198"/>
      <c r="H112" s="199"/>
    </row>
    <row r="113" spans="1:8" ht="102">
      <c r="A113" s="170"/>
      <c r="D113" s="173"/>
      <c r="E113" s="173"/>
      <c r="G113" s="198"/>
      <c r="H113" s="199"/>
    </row>
    <row r="114" spans="1:8" ht="102">
      <c r="G114" s="198" t="s">
        <v>65</v>
      </c>
      <c r="H114" s="199"/>
    </row>
    <row r="115" spans="1:8" ht="102">
      <c r="G115" s="198" t="s">
        <v>66</v>
      </c>
      <c r="H115" s="199"/>
    </row>
    <row r="127" spans="1:8" ht="15" customHeight="1"/>
    <row r="144" spans="2:24" s="7" customFormat="1" ht="15" customHeight="1">
      <c r="B144" s="2"/>
      <c r="C144" s="3"/>
      <c r="D144" s="2"/>
      <c r="E144" s="3"/>
      <c r="F144" s="5"/>
      <c r="G144" s="5"/>
      <c r="H144" s="6"/>
      <c r="I144" s="5"/>
      <c r="J144" s="5"/>
      <c r="K144" s="6"/>
      <c r="L144" s="5"/>
      <c r="M144" s="5"/>
      <c r="N144" s="6"/>
      <c r="O144" s="5"/>
      <c r="P144" s="5"/>
      <c r="Q144" s="5"/>
      <c r="R144" s="5"/>
      <c r="S144" s="6"/>
      <c r="T144" s="5"/>
      <c r="U144" s="6"/>
      <c r="V144" s="5"/>
      <c r="W144" s="5"/>
      <c r="X144" s="6"/>
    </row>
  </sheetData>
  <mergeCells count="54"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  <mergeCell ref="Y10:AA10"/>
    <mergeCell ref="F11:G11"/>
    <mergeCell ref="I11:J11"/>
    <mergeCell ref="L11:M11"/>
    <mergeCell ref="O11:P11"/>
    <mergeCell ref="Q11:R11"/>
    <mergeCell ref="V11:W11"/>
    <mergeCell ref="Y11:Z11"/>
    <mergeCell ref="O97:S97"/>
    <mergeCell ref="T97:U97"/>
    <mergeCell ref="V97:X97"/>
    <mergeCell ref="Y97:AA97"/>
    <mergeCell ref="A104:A106"/>
    <mergeCell ref="B104:B106"/>
    <mergeCell ref="C104:C106"/>
    <mergeCell ref="D104:D106"/>
    <mergeCell ref="E104:E106"/>
    <mergeCell ref="F104:F106"/>
    <mergeCell ref="A97:A98"/>
    <mergeCell ref="B97:C97"/>
    <mergeCell ref="D97:E97"/>
    <mergeCell ref="F97:H97"/>
    <mergeCell ref="I97:K97"/>
    <mergeCell ref="L97:N97"/>
    <mergeCell ref="R104:R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Y104:Y106"/>
    <mergeCell ref="Z104:Z106"/>
    <mergeCell ref="AA104:AA106"/>
    <mergeCell ref="S104:S106"/>
    <mergeCell ref="T104:T106"/>
    <mergeCell ref="U104:U106"/>
    <mergeCell ref="V104:V106"/>
    <mergeCell ref="W104:W106"/>
    <mergeCell ref="X104:X106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4"/>
  <sheetViews>
    <sheetView view="pageBreakPreview" topLeftCell="A38" zoomScale="25" zoomScaleNormal="25" zoomScaleSheetLayoutView="25" workbookViewId="0">
      <pane xSplit="3" topLeftCell="D1" activePane="topRight" state="frozen"/>
      <selection pane="topRight" activeCell="A96" sqref="A96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60" t="s">
        <v>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14"/>
    </row>
    <row r="9" spans="1:27" ht="102.6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14"/>
    </row>
    <row r="10" spans="1:27" s="9" customFormat="1" ht="313.5" customHeight="1">
      <c r="A10" s="8" t="s">
        <v>9</v>
      </c>
      <c r="B10" s="243" t="s">
        <v>10</v>
      </c>
      <c r="C10" s="245"/>
      <c r="D10" s="243" t="s">
        <v>91</v>
      </c>
      <c r="E10" s="245"/>
      <c r="F10" s="243" t="s">
        <v>11</v>
      </c>
      <c r="G10" s="244"/>
      <c r="H10" s="245"/>
      <c r="I10" s="243" t="s">
        <v>12</v>
      </c>
      <c r="J10" s="244"/>
      <c r="K10" s="245"/>
      <c r="L10" s="243" t="s">
        <v>13</v>
      </c>
      <c r="M10" s="244"/>
      <c r="N10" s="245"/>
      <c r="O10" s="243" t="s">
        <v>14</v>
      </c>
      <c r="P10" s="244"/>
      <c r="Q10" s="244"/>
      <c r="R10" s="244"/>
      <c r="S10" s="245"/>
      <c r="T10" s="243"/>
      <c r="U10" s="245"/>
      <c r="V10" s="243" t="s">
        <v>69</v>
      </c>
      <c r="W10" s="244"/>
      <c r="X10" s="245"/>
      <c r="Y10" s="243" t="s">
        <v>79</v>
      </c>
      <c r="Z10" s="244"/>
      <c r="AA10" s="245"/>
    </row>
    <row r="11" spans="1:27" s="12" customFormat="1" ht="153">
      <c r="A11" s="10" t="s">
        <v>15</v>
      </c>
      <c r="B11" s="215" t="s">
        <v>16</v>
      </c>
      <c r="C11" s="216" t="s">
        <v>17</v>
      </c>
      <c r="D11" s="215" t="s">
        <v>16</v>
      </c>
      <c r="E11" s="216" t="s">
        <v>17</v>
      </c>
      <c r="F11" s="257" t="s">
        <v>18</v>
      </c>
      <c r="G11" s="258"/>
      <c r="H11" s="11" t="s">
        <v>17</v>
      </c>
      <c r="I11" s="257" t="s">
        <v>18</v>
      </c>
      <c r="J11" s="258"/>
      <c r="K11" s="11" t="s">
        <v>17</v>
      </c>
      <c r="L11" s="257" t="s">
        <v>18</v>
      </c>
      <c r="M11" s="258"/>
      <c r="N11" s="11" t="s">
        <v>17</v>
      </c>
      <c r="O11" s="257" t="s">
        <v>18</v>
      </c>
      <c r="P11" s="258"/>
      <c r="Q11" s="257" t="s">
        <v>19</v>
      </c>
      <c r="R11" s="259"/>
      <c r="S11" s="216" t="s">
        <v>17</v>
      </c>
      <c r="T11" s="215" t="s">
        <v>16</v>
      </c>
      <c r="U11" s="216" t="s">
        <v>17</v>
      </c>
      <c r="V11" s="257" t="s">
        <v>18</v>
      </c>
      <c r="W11" s="258"/>
      <c r="X11" s="11" t="s">
        <v>17</v>
      </c>
      <c r="Y11" s="257" t="s">
        <v>18</v>
      </c>
      <c r="Z11" s="258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432771700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417091700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341608000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</f>
        <v>329058000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49955000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</f>
        <v>47959000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7523000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v>7218000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1" si="3">SUM(F30:G30,I30:J30,L30:M30,O30:R30,V30:W30)</f>
        <v>5071500</v>
      </c>
      <c r="E30" s="27">
        <f t="shared" ref="E30:E60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21191650</v>
      </c>
      <c r="F51" s="35"/>
      <c r="G51" s="33">
        <v>8841000</v>
      </c>
      <c r="H51" s="33">
        <v>21191650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57" t="s">
        <v>48</v>
      </c>
      <c r="B52" s="24"/>
      <c r="C52" s="25"/>
      <c r="D52" s="26">
        <f t="shared" si="3"/>
        <v>0</v>
      </c>
      <c r="E52" s="27">
        <f t="shared" si="4"/>
        <v>600000</v>
      </c>
      <c r="F52" s="38"/>
      <c r="G52" s="33">
        <v>0</v>
      </c>
      <c r="H52" s="33">
        <v>600000</v>
      </c>
      <c r="I52" s="35"/>
      <c r="J52" s="34"/>
      <c r="K52" s="33"/>
      <c r="L52" s="35"/>
      <c r="M52" s="34"/>
      <c r="N52" s="33"/>
      <c r="O52" s="35"/>
      <c r="P52" s="34"/>
      <c r="Q52" s="34"/>
      <c r="R52" s="33">
        <v>0</v>
      </c>
      <c r="S52" s="33"/>
      <c r="T52" s="35"/>
      <c r="U52" s="33"/>
      <c r="V52" s="38"/>
      <c r="W52" s="33"/>
      <c r="X52" s="33"/>
      <c r="Y52" s="38"/>
      <c r="Z52" s="33"/>
      <c r="AA52" s="33"/>
    </row>
    <row r="53" spans="1:27">
      <c r="A53" s="58" t="s">
        <v>49</v>
      </c>
      <c r="B53" s="24"/>
      <c r="C53" s="25"/>
      <c r="D53" s="26">
        <f t="shared" si="3"/>
        <v>1524000</v>
      </c>
      <c r="E53" s="27">
        <f>SUM(H53,K53,N53,S53,U53,X53,AA53)</f>
        <v>3000000</v>
      </c>
      <c r="F53" s="38"/>
      <c r="G53" s="33">
        <v>0</v>
      </c>
      <c r="H53" s="33">
        <v>3000000</v>
      </c>
      <c r="I53" s="38"/>
      <c r="J53" s="33"/>
      <c r="K53" s="33"/>
      <c r="L53" s="38"/>
      <c r="M53" s="33"/>
      <c r="N53" s="33"/>
      <c r="O53" s="38"/>
      <c r="P53" s="33"/>
      <c r="Q53" s="33"/>
      <c r="R53" s="33">
        <v>1524000</v>
      </c>
      <c r="S53" s="33"/>
      <c r="T53" s="38"/>
      <c r="U53" s="33"/>
      <c r="V53" s="38"/>
      <c r="W53" s="33"/>
      <c r="X53" s="33"/>
      <c r="Y53" s="38"/>
      <c r="Z53" s="33"/>
      <c r="AA53" s="33"/>
    </row>
    <row r="54" spans="1:27">
      <c r="A54" s="58" t="s">
        <v>81</v>
      </c>
      <c r="B54" s="24"/>
      <c r="C54" s="25"/>
      <c r="D54" s="26">
        <f t="shared" si="3"/>
        <v>0</v>
      </c>
      <c r="E54" s="27">
        <f t="shared" si="4"/>
        <v>0</v>
      </c>
      <c r="F54" s="35"/>
      <c r="G54" s="34">
        <v>0</v>
      </c>
      <c r="H54" s="34">
        <v>0</v>
      </c>
      <c r="I54" s="35"/>
      <c r="J54" s="34"/>
      <c r="K54" s="34"/>
      <c r="L54" s="35"/>
      <c r="M54" s="34"/>
      <c r="N54" s="34"/>
      <c r="O54" s="35"/>
      <c r="P54" s="34"/>
      <c r="Q54" s="34"/>
      <c r="R54" s="33">
        <v>0</v>
      </c>
      <c r="S54" s="33"/>
      <c r="T54" s="35"/>
      <c r="U54" s="34"/>
      <c r="V54" s="35"/>
      <c r="W54" s="34"/>
      <c r="X54" s="34"/>
      <c r="Y54" s="35"/>
      <c r="Z54" s="34"/>
      <c r="AA54" s="34"/>
    </row>
    <row r="55" spans="1:27" ht="102">
      <c r="A55" s="58" t="s">
        <v>93</v>
      </c>
      <c r="B55" s="24"/>
      <c r="C55" s="25"/>
      <c r="D55" s="26">
        <f t="shared" si="3"/>
        <v>34854000</v>
      </c>
      <c r="E55" s="27">
        <f>SUM(H55,K55,N55,S55,U55,X55)</f>
        <v>85000000</v>
      </c>
      <c r="F55" s="35"/>
      <c r="G55" s="34">
        <v>0</v>
      </c>
      <c r="H55" s="33">
        <v>0</v>
      </c>
      <c r="I55" s="35"/>
      <c r="J55" s="34"/>
      <c r="K55" s="33"/>
      <c r="L55" s="35"/>
      <c r="M55" s="34"/>
      <c r="N55" s="33"/>
      <c r="O55" s="35"/>
      <c r="P55" s="34"/>
      <c r="Q55" s="34"/>
      <c r="R55" s="33">
        <v>34854000</v>
      </c>
      <c r="S55" s="33">
        <f>85000000</f>
        <v>85000000</v>
      </c>
      <c r="T55" s="35"/>
      <c r="U55" s="33"/>
      <c r="V55" s="38"/>
      <c r="W55" s="33"/>
      <c r="X55" s="33"/>
      <c r="Y55" s="38"/>
      <c r="Z55" s="33"/>
      <c r="AA55" s="33"/>
    </row>
    <row r="56" spans="1:27">
      <c r="A56" s="58" t="s">
        <v>72</v>
      </c>
      <c r="B56" s="24"/>
      <c r="C56" s="25"/>
      <c r="D56" s="26">
        <f>SUM(F56:G56,I56:J56,L56:M56,O56:R56,V56:W56)</f>
        <v>0</v>
      </c>
      <c r="E56" s="27">
        <f>SUM(H56,K56,N56,S56,U56,X56)</f>
        <v>0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0</v>
      </c>
      <c r="S56" s="33"/>
      <c r="T56" s="35"/>
      <c r="U56" s="33"/>
      <c r="V56" s="38"/>
      <c r="W56" s="33"/>
      <c r="X56" s="33"/>
      <c r="Y56" s="38"/>
      <c r="Z56" s="33"/>
      <c r="AA56" s="33"/>
    </row>
    <row r="57" spans="1:27" ht="102">
      <c r="A57" s="58" t="s">
        <v>82</v>
      </c>
      <c r="B57" s="24"/>
      <c r="C57" s="25"/>
      <c r="D57" s="26">
        <f t="shared" si="3"/>
        <v>0</v>
      </c>
      <c r="E57" s="27">
        <f>SUM(H57,K57,N57,S57,U57,X57)</f>
        <v>1000000</v>
      </c>
      <c r="F57" s="35"/>
      <c r="G57" s="34">
        <v>0</v>
      </c>
      <c r="H57" s="34">
        <v>1000000</v>
      </c>
      <c r="I57" s="35"/>
      <c r="J57" s="34"/>
      <c r="K57" s="34"/>
      <c r="L57" s="35"/>
      <c r="M57" s="34"/>
      <c r="N57" s="34"/>
      <c r="O57" s="35"/>
      <c r="P57" s="34"/>
      <c r="Q57" s="34"/>
      <c r="R57" s="33">
        <v>0</v>
      </c>
      <c r="S57" s="33"/>
      <c r="T57" s="35"/>
      <c r="U57" s="34"/>
      <c r="V57" s="35"/>
      <c r="W57" s="34"/>
      <c r="X57" s="34"/>
      <c r="Y57" s="35"/>
      <c r="Z57" s="34"/>
      <c r="AA57" s="34"/>
    </row>
    <row r="58" spans="1:27">
      <c r="A58" s="58" t="s">
        <v>90</v>
      </c>
      <c r="B58" s="175"/>
      <c r="C58" s="176"/>
      <c r="D58" s="26">
        <f t="shared" si="3"/>
        <v>0</v>
      </c>
      <c r="E58" s="27">
        <f>SUM(H58,K58,N58,S58,U58,X58)</f>
        <v>0</v>
      </c>
      <c r="F58" s="35"/>
      <c r="G58" s="34">
        <v>0</v>
      </c>
      <c r="H58" s="34">
        <v>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70</v>
      </c>
      <c r="B59" s="24"/>
      <c r="C59" s="25"/>
      <c r="D59" s="26">
        <f t="shared" si="3"/>
        <v>0</v>
      </c>
      <c r="E59" s="27">
        <f t="shared" si="4"/>
        <v>1200000</v>
      </c>
      <c r="F59" s="35"/>
      <c r="G59" s="34">
        <v>0</v>
      </c>
      <c r="H59" s="33">
        <v>1200000</v>
      </c>
      <c r="I59" s="35"/>
      <c r="J59" s="34"/>
      <c r="K59" s="33"/>
      <c r="L59" s="35"/>
      <c r="M59" s="34"/>
      <c r="N59" s="33"/>
      <c r="O59" s="35"/>
      <c r="P59" s="34"/>
      <c r="Q59" s="34"/>
      <c r="R59" s="33">
        <v>0</v>
      </c>
      <c r="S59" s="33"/>
      <c r="T59" s="35"/>
      <c r="U59" s="33"/>
      <c r="V59" s="38"/>
      <c r="W59" s="33"/>
      <c r="X59" s="33"/>
      <c r="Y59" s="38"/>
      <c r="Z59" s="33"/>
      <c r="AA59" s="33"/>
    </row>
    <row r="60" spans="1:27">
      <c r="A60" s="211" t="s">
        <v>101</v>
      </c>
      <c r="B60" s="175"/>
      <c r="C60" s="176"/>
      <c r="D60" s="210"/>
      <c r="E60" s="27">
        <f t="shared" si="4"/>
        <v>9000000</v>
      </c>
      <c r="F60" s="35"/>
      <c r="G60" s="212">
        <v>0</v>
      </c>
      <c r="H60" s="213">
        <v>9000000</v>
      </c>
      <c r="I60" s="35"/>
      <c r="J60" s="34"/>
      <c r="K60" s="33"/>
      <c r="L60" s="35"/>
      <c r="M60" s="34"/>
      <c r="N60" s="33"/>
      <c r="O60" s="35"/>
      <c r="P60" s="34"/>
      <c r="Q60" s="34"/>
      <c r="R60" s="33"/>
      <c r="S60" s="33"/>
      <c r="T60" s="35"/>
      <c r="U60" s="33"/>
      <c r="V60" s="38"/>
      <c r="W60" s="33"/>
      <c r="X60" s="33"/>
      <c r="Y60" s="38"/>
      <c r="Z60" s="33"/>
      <c r="AA60" s="33"/>
    </row>
    <row r="61" spans="1:27" ht="51.6" thickBot="1">
      <c r="A61" s="58" t="s">
        <v>71</v>
      </c>
      <c r="B61" s="24"/>
      <c r="C61" s="25"/>
      <c r="D61" s="26">
        <f t="shared" si="3"/>
        <v>117259282</v>
      </c>
      <c r="E61" s="27">
        <f>SUM(H61,K61,N61,S61,U61,X61)</f>
        <v>0</v>
      </c>
      <c r="F61" s="35"/>
      <c r="G61" s="34">
        <v>0</v>
      </c>
      <c r="H61" s="33">
        <v>0</v>
      </c>
      <c r="I61" s="35"/>
      <c r="J61" s="34"/>
      <c r="K61" s="33"/>
      <c r="L61" s="35"/>
      <c r="M61" s="34"/>
      <c r="N61" s="33"/>
      <c r="O61" s="35"/>
      <c r="P61" s="34"/>
      <c r="Q61" s="34"/>
      <c r="R61" s="192">
        <f>121920000-4660718</f>
        <v>117259282</v>
      </c>
      <c r="S61" s="180"/>
      <c r="T61" s="35"/>
      <c r="U61" s="33"/>
      <c r="V61" s="38"/>
      <c r="W61" s="33"/>
      <c r="X61" s="33"/>
      <c r="Y61" s="38"/>
      <c r="Z61" s="33"/>
      <c r="AA61" s="33"/>
    </row>
    <row r="62" spans="1:27" ht="91.5" customHeight="1" thickBot="1">
      <c r="A62" s="59" t="s">
        <v>50</v>
      </c>
      <c r="B62" s="60">
        <f t="shared" ref="B62:AA62" si="5">SUM(B14:B61)</f>
        <v>0</v>
      </c>
      <c r="C62" s="61">
        <f t="shared" si="5"/>
        <v>0</v>
      </c>
      <c r="D62" s="190">
        <f t="shared" si="5"/>
        <v>717873000</v>
      </c>
      <c r="E62" s="191">
        <f>SUM(E14:E61)</f>
        <v>345173000</v>
      </c>
      <c r="F62" s="63">
        <f t="shared" si="5"/>
        <v>0</v>
      </c>
      <c r="G62" s="64">
        <f t="shared" si="5"/>
        <v>84582000</v>
      </c>
      <c r="H62" s="65">
        <f t="shared" si="5"/>
        <v>260173000</v>
      </c>
      <c r="I62" s="63">
        <f t="shared" si="5"/>
        <v>0</v>
      </c>
      <c r="J62" s="64">
        <f t="shared" si="5"/>
        <v>0</v>
      </c>
      <c r="K62" s="65">
        <f t="shared" si="5"/>
        <v>0</v>
      </c>
      <c r="L62" s="63">
        <f t="shared" si="5"/>
        <v>0</v>
      </c>
      <c r="M62" s="64">
        <f t="shared" si="5"/>
        <v>0</v>
      </c>
      <c r="N62" s="65">
        <f t="shared" si="5"/>
        <v>0</v>
      </c>
      <c r="O62" s="63">
        <f t="shared" si="5"/>
        <v>0</v>
      </c>
      <c r="P62" s="64">
        <f t="shared" si="5"/>
        <v>0</v>
      </c>
      <c r="Q62" s="64">
        <f t="shared" si="5"/>
        <v>0</v>
      </c>
      <c r="R62" s="64">
        <f>SUM(R14:R61)</f>
        <v>633291000</v>
      </c>
      <c r="S62" s="65">
        <f>SUM(S14:S61)</f>
        <v>85000000</v>
      </c>
      <c r="T62" s="63">
        <f t="shared" si="5"/>
        <v>0</v>
      </c>
      <c r="U62" s="65">
        <f t="shared" si="5"/>
        <v>0</v>
      </c>
      <c r="V62" s="64">
        <f t="shared" si="5"/>
        <v>0</v>
      </c>
      <c r="W62" s="64">
        <f t="shared" si="5"/>
        <v>0</v>
      </c>
      <c r="X62" s="65">
        <f t="shared" si="5"/>
        <v>0</v>
      </c>
      <c r="Y62" s="64">
        <f t="shared" si="5"/>
        <v>0</v>
      </c>
      <c r="Z62" s="64">
        <f t="shared" si="5"/>
        <v>0</v>
      </c>
      <c r="AA62" s="66">
        <f t="shared" si="5"/>
        <v>0</v>
      </c>
    </row>
    <row r="63" spans="1:27">
      <c r="A63" s="67"/>
      <c r="B63" s="68"/>
      <c r="C63" s="69"/>
      <c r="D63" s="26"/>
      <c r="E63" s="27"/>
      <c r="F63" s="70"/>
      <c r="G63" s="71"/>
      <c r="H63" s="71"/>
      <c r="I63" s="70"/>
      <c r="J63" s="71"/>
      <c r="K63" s="71"/>
      <c r="L63" s="70"/>
      <c r="M63" s="71"/>
      <c r="N63" s="71"/>
      <c r="O63" s="70"/>
      <c r="P63" s="71"/>
      <c r="Q63" s="71"/>
      <c r="R63" s="71"/>
      <c r="S63" s="71"/>
      <c r="T63" s="70"/>
      <c r="U63" s="71"/>
      <c r="V63" s="70"/>
      <c r="W63" s="71"/>
      <c r="X63" s="71"/>
      <c r="Y63" s="70"/>
      <c r="Z63" s="71"/>
      <c r="AA63" s="71"/>
    </row>
    <row r="64" spans="1:27" ht="106.5" customHeight="1">
      <c r="A64" s="23" t="s">
        <v>51</v>
      </c>
      <c r="B64" s="72"/>
      <c r="C64" s="73"/>
      <c r="D64" s="26">
        <f>SUM(F64:G64,I64:J64,L64:M64,O64:R64,V64:W64)</f>
        <v>0</v>
      </c>
      <c r="E64" s="27">
        <f t="shared" ref="E64:E66" si="6">SUM(H64,K64,N64,S64,U64,X64)</f>
        <v>0</v>
      </c>
      <c r="F64" s="74"/>
      <c r="G64" s="75">
        <v>0</v>
      </c>
      <c r="H64" s="75"/>
      <c r="I64" s="74"/>
      <c r="J64" s="75"/>
      <c r="K64" s="75"/>
      <c r="L64" s="74"/>
      <c r="M64" s="75"/>
      <c r="N64" s="75"/>
      <c r="O64" s="74"/>
      <c r="P64" s="75"/>
      <c r="Q64" s="75"/>
      <c r="R64" s="75"/>
      <c r="S64" s="75"/>
      <c r="T64" s="74"/>
      <c r="U64" s="75"/>
      <c r="V64" s="74"/>
      <c r="W64" s="75"/>
      <c r="X64" s="75"/>
      <c r="Y64" s="74"/>
      <c r="Z64" s="75"/>
      <c r="AA64" s="75"/>
    </row>
    <row r="65" spans="1:38" ht="106.5" customHeight="1">
      <c r="A65" s="23" t="s">
        <v>83</v>
      </c>
      <c r="B65" s="72"/>
      <c r="C65" s="73"/>
      <c r="D65" s="26">
        <f>SUM(F65:G65,I65:J65,L65:M65,O65:R65,V65:W65)</f>
        <v>0</v>
      </c>
      <c r="E65" s="27">
        <f t="shared" si="6"/>
        <v>0</v>
      </c>
      <c r="F65" s="74"/>
      <c r="G65" s="75">
        <v>0</v>
      </c>
      <c r="H65" s="75"/>
      <c r="I65" s="74"/>
      <c r="J65" s="75"/>
      <c r="K65" s="75"/>
      <c r="L65" s="74"/>
      <c r="M65" s="75"/>
      <c r="N65" s="75"/>
      <c r="O65" s="74"/>
      <c r="P65" s="75"/>
      <c r="Q65" s="75"/>
      <c r="R65" s="75"/>
      <c r="S65" s="75"/>
      <c r="T65" s="74"/>
      <c r="U65" s="75"/>
      <c r="V65" s="74"/>
      <c r="W65" s="75"/>
      <c r="X65" s="75"/>
      <c r="Y65" s="74"/>
      <c r="Z65" s="75"/>
      <c r="AA65" s="75"/>
    </row>
    <row r="66" spans="1:38" ht="106.5" customHeight="1" thickBot="1">
      <c r="A66" s="206" t="s">
        <v>52</v>
      </c>
      <c r="B66" s="186"/>
      <c r="C66" s="73"/>
      <c r="D66" s="26">
        <f t="shared" ref="D66" si="7">SUM(F66:G66,I66:J66,L66:M66,O66:R66,V66:W66)</f>
        <v>0</v>
      </c>
      <c r="E66" s="27">
        <f t="shared" si="6"/>
        <v>100000</v>
      </c>
      <c r="F66" s="74"/>
      <c r="G66" s="75">
        <v>0</v>
      </c>
      <c r="H66" s="75">
        <v>100000</v>
      </c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96.75" customHeight="1" thickBot="1">
      <c r="A67" s="80" t="s">
        <v>53</v>
      </c>
      <c r="B67" s="81">
        <f>SUM(B63:B66)</f>
        <v>0</v>
      </c>
      <c r="C67" s="82"/>
      <c r="D67" s="62">
        <f t="shared" ref="D67:AA67" si="8">SUM(D63:D66)</f>
        <v>0</v>
      </c>
      <c r="E67" s="61">
        <f t="shared" si="8"/>
        <v>100000</v>
      </c>
      <c r="F67" s="83">
        <f t="shared" si="8"/>
        <v>0</v>
      </c>
      <c r="G67" s="64">
        <f>SUM(G63:G66)</f>
        <v>0</v>
      </c>
      <c r="H67" s="64">
        <f t="shared" si="8"/>
        <v>100000</v>
      </c>
      <c r="I67" s="83">
        <f t="shared" si="8"/>
        <v>0</v>
      </c>
      <c r="J67" s="64">
        <f t="shared" si="8"/>
        <v>0</v>
      </c>
      <c r="K67" s="64">
        <f t="shared" si="8"/>
        <v>0</v>
      </c>
      <c r="L67" s="83">
        <f t="shared" si="8"/>
        <v>0</v>
      </c>
      <c r="M67" s="64">
        <f t="shared" si="8"/>
        <v>0</v>
      </c>
      <c r="N67" s="64">
        <f t="shared" si="8"/>
        <v>0</v>
      </c>
      <c r="O67" s="83">
        <f t="shared" si="8"/>
        <v>0</v>
      </c>
      <c r="P67" s="64">
        <f t="shared" si="8"/>
        <v>0</v>
      </c>
      <c r="Q67" s="64">
        <f t="shared" si="8"/>
        <v>0</v>
      </c>
      <c r="R67" s="64">
        <f t="shared" si="8"/>
        <v>0</v>
      </c>
      <c r="S67" s="64">
        <f t="shared" si="8"/>
        <v>0</v>
      </c>
      <c r="T67" s="83">
        <f t="shared" si="8"/>
        <v>0</v>
      </c>
      <c r="U67" s="64">
        <f t="shared" si="8"/>
        <v>0</v>
      </c>
      <c r="V67" s="83">
        <f t="shared" si="8"/>
        <v>0</v>
      </c>
      <c r="W67" s="64">
        <f t="shared" si="8"/>
        <v>0</v>
      </c>
      <c r="X67" s="64">
        <f t="shared" si="8"/>
        <v>0</v>
      </c>
      <c r="Y67" s="83">
        <f t="shared" si="8"/>
        <v>0</v>
      </c>
      <c r="Z67" s="64">
        <f t="shared" si="8"/>
        <v>0</v>
      </c>
      <c r="AA67" s="64">
        <f t="shared" si="8"/>
        <v>0</v>
      </c>
    </row>
    <row r="68" spans="1:38" ht="51.6" hidden="1" thickBot="1">
      <c r="A68" s="23"/>
      <c r="B68" s="84"/>
      <c r="C68" s="85"/>
      <c r="D68" s="26">
        <f t="shared" ref="D68:D80" si="9">SUM(F68,I68,L68,O68,T68,V68)</f>
        <v>0</v>
      </c>
      <c r="E68" s="27">
        <f t="shared" ref="E68:E80" si="10">SUM(H68,K68,N68,S68,U68,X68)</f>
        <v>0</v>
      </c>
      <c r="F68" s="86"/>
      <c r="G68" s="87"/>
      <c r="H68" s="88"/>
      <c r="I68" s="86"/>
      <c r="J68" s="87"/>
      <c r="K68" s="88"/>
      <c r="L68" s="86"/>
      <c r="M68" s="87"/>
      <c r="N68" s="88"/>
      <c r="O68" s="86"/>
      <c r="P68" s="87"/>
      <c r="Q68" s="87"/>
      <c r="R68" s="87"/>
      <c r="S68" s="88"/>
      <c r="T68" s="86"/>
      <c r="U68" s="88"/>
      <c r="V68" s="86"/>
      <c r="W68" s="87"/>
      <c r="X68" s="88"/>
      <c r="Y68" s="86"/>
      <c r="Z68" s="87"/>
      <c r="AA68" s="88"/>
    </row>
    <row r="69" spans="1:38" ht="51.6" hidden="1" thickBot="1">
      <c r="A69" s="23"/>
      <c r="B69" s="89"/>
      <c r="C69" s="90"/>
      <c r="D69" s="26">
        <f t="shared" si="9"/>
        <v>0</v>
      </c>
      <c r="E69" s="27">
        <f t="shared" si="10"/>
        <v>0</v>
      </c>
      <c r="F69" s="91"/>
      <c r="G69" s="92"/>
      <c r="H69" s="30"/>
      <c r="I69" s="91"/>
      <c r="J69" s="92"/>
      <c r="K69" s="30"/>
      <c r="L69" s="91"/>
      <c r="M69" s="92"/>
      <c r="N69" s="30"/>
      <c r="O69" s="91"/>
      <c r="P69" s="92"/>
      <c r="Q69" s="92"/>
      <c r="R69" s="92"/>
      <c r="S69" s="30"/>
      <c r="T69" s="91"/>
      <c r="U69" s="30"/>
      <c r="V69" s="91"/>
      <c r="W69" s="92"/>
      <c r="X69" s="30"/>
      <c r="Y69" s="91"/>
      <c r="Z69" s="92"/>
      <c r="AA69" s="30"/>
    </row>
    <row r="70" spans="1:38" ht="51.6" hidden="1" thickBot="1">
      <c r="A70" s="23"/>
      <c r="B70" s="89"/>
      <c r="C70" s="90"/>
      <c r="D70" s="26">
        <f t="shared" si="9"/>
        <v>0</v>
      </c>
      <c r="E70" s="27">
        <f t="shared" si="10"/>
        <v>0</v>
      </c>
      <c r="F70" s="93"/>
      <c r="G70" s="94"/>
      <c r="H70" s="33"/>
      <c r="I70" s="93"/>
      <c r="J70" s="94"/>
      <c r="K70" s="33"/>
      <c r="L70" s="93"/>
      <c r="M70" s="94"/>
      <c r="N70" s="33"/>
      <c r="O70" s="91"/>
      <c r="P70" s="94"/>
      <c r="Q70" s="94"/>
      <c r="R70" s="94"/>
      <c r="S70" s="33"/>
      <c r="T70" s="95"/>
      <c r="U70" s="33"/>
      <c r="V70" s="91"/>
      <c r="W70" s="94"/>
      <c r="X70" s="33"/>
      <c r="Y70" s="91"/>
      <c r="Z70" s="94"/>
      <c r="AA70" s="33"/>
    </row>
    <row r="71" spans="1:38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6"/>
      <c r="G71" s="97"/>
      <c r="H71" s="33"/>
      <c r="I71" s="96"/>
      <c r="J71" s="97"/>
      <c r="K71" s="33"/>
      <c r="L71" s="96"/>
      <c r="M71" s="97"/>
      <c r="N71" s="33"/>
      <c r="O71" s="98"/>
      <c r="P71" s="97"/>
      <c r="Q71" s="97"/>
      <c r="R71" s="97"/>
      <c r="S71" s="33"/>
      <c r="T71" s="98"/>
      <c r="U71" s="33"/>
      <c r="V71" s="98"/>
      <c r="W71" s="97"/>
      <c r="X71" s="33"/>
      <c r="Y71" s="98"/>
      <c r="Z71" s="97"/>
      <c r="AA71" s="33"/>
    </row>
    <row r="72" spans="1:38" s="100" customFormat="1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8"/>
      <c r="G72" s="99"/>
      <c r="H72" s="33"/>
      <c r="I72" s="98"/>
      <c r="J72" s="99"/>
      <c r="K72" s="33"/>
      <c r="L72" s="98"/>
      <c r="M72" s="99"/>
      <c r="N72" s="33"/>
      <c r="O72" s="98"/>
      <c r="P72" s="99"/>
      <c r="Q72" s="99"/>
      <c r="R72" s="99"/>
      <c r="S72" s="33"/>
      <c r="T72" s="98"/>
      <c r="U72" s="33"/>
      <c r="V72" s="98"/>
      <c r="W72" s="99"/>
      <c r="X72" s="33"/>
      <c r="Y72" s="98"/>
      <c r="Z72" s="99"/>
      <c r="AA72" s="33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8"/>
      <c r="G73" s="99"/>
      <c r="H73" s="33"/>
      <c r="I73" s="98"/>
      <c r="J73" s="99"/>
      <c r="K73" s="33"/>
      <c r="L73" s="98"/>
      <c r="M73" s="99"/>
      <c r="N73" s="33"/>
      <c r="O73" s="98"/>
      <c r="P73" s="99"/>
      <c r="Q73" s="99"/>
      <c r="R73" s="99"/>
      <c r="S73" s="33"/>
      <c r="T73" s="98"/>
      <c r="U73" s="33"/>
      <c r="V73" s="98"/>
      <c r="W73" s="99"/>
      <c r="X73" s="33"/>
      <c r="Y73" s="98"/>
      <c r="Z73" s="99"/>
      <c r="AA73" s="33"/>
    </row>
    <row r="74" spans="1:38" ht="51.6" hidden="1" thickBot="1">
      <c r="A74" s="23"/>
      <c r="B74" s="89"/>
      <c r="C74" s="90"/>
      <c r="D74" s="26">
        <f t="shared" si="9"/>
        <v>0</v>
      </c>
      <c r="E74" s="27">
        <f t="shared" si="10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</row>
    <row r="75" spans="1:38" ht="51.6" hidden="1" thickBot="1">
      <c r="A75" s="101"/>
      <c r="B75" s="89"/>
      <c r="C75" s="102"/>
      <c r="D75" s="26">
        <f t="shared" si="9"/>
        <v>0</v>
      </c>
      <c r="E75" s="27">
        <f t="shared" si="10"/>
        <v>0</v>
      </c>
      <c r="F75" s="103"/>
      <c r="G75" s="104"/>
      <c r="H75" s="105"/>
      <c r="I75" s="103"/>
      <c r="J75" s="104"/>
      <c r="K75" s="105"/>
      <c r="L75" s="103"/>
      <c r="M75" s="104"/>
      <c r="N75" s="105"/>
      <c r="O75" s="98"/>
      <c r="P75" s="104"/>
      <c r="Q75" s="104"/>
      <c r="R75" s="104"/>
      <c r="S75" s="105"/>
      <c r="T75" s="98"/>
      <c r="U75" s="105"/>
      <c r="V75" s="98"/>
      <c r="W75" s="104"/>
      <c r="X75" s="105"/>
      <c r="Y75" s="98"/>
      <c r="Z75" s="104"/>
      <c r="AA75" s="105"/>
    </row>
    <row r="76" spans="1:38" ht="51.6" hidden="1" thickBot="1">
      <c r="A76" s="106"/>
      <c r="B76" s="107"/>
      <c r="C76" s="108"/>
      <c r="D76" s="26">
        <f t="shared" si="9"/>
        <v>0</v>
      </c>
      <c r="E76" s="27">
        <f t="shared" si="10"/>
        <v>0</v>
      </c>
      <c r="F76" s="109"/>
      <c r="G76" s="110"/>
      <c r="H76" s="105"/>
      <c r="I76" s="109"/>
      <c r="J76" s="110"/>
      <c r="K76" s="105"/>
      <c r="L76" s="109"/>
      <c r="M76" s="110"/>
      <c r="N76" s="105"/>
      <c r="O76" s="98"/>
      <c r="P76" s="110"/>
      <c r="Q76" s="110"/>
      <c r="R76" s="110"/>
      <c r="S76" s="105"/>
      <c r="T76" s="98"/>
      <c r="U76" s="105"/>
      <c r="V76" s="98"/>
      <c r="W76" s="110"/>
      <c r="X76" s="105"/>
      <c r="Y76" s="98"/>
      <c r="Z76" s="110"/>
      <c r="AA76" s="105"/>
    </row>
    <row r="77" spans="1:38" ht="51.6" hidden="1" thickBot="1">
      <c r="A77" s="111"/>
      <c r="B77" s="89"/>
      <c r="C77" s="112"/>
      <c r="D77" s="26">
        <f t="shared" si="9"/>
        <v>0</v>
      </c>
      <c r="E77" s="27">
        <f t="shared" si="10"/>
        <v>0</v>
      </c>
      <c r="F77" s="96"/>
      <c r="G77" s="97"/>
      <c r="H77" s="105"/>
      <c r="I77" s="96"/>
      <c r="J77" s="97"/>
      <c r="K77" s="105"/>
      <c r="L77" s="96"/>
      <c r="M77" s="97"/>
      <c r="N77" s="105"/>
      <c r="O77" s="98"/>
      <c r="P77" s="97"/>
      <c r="Q77" s="97"/>
      <c r="R77" s="97"/>
      <c r="S77" s="105"/>
      <c r="T77" s="98"/>
      <c r="U77" s="105"/>
      <c r="V77" s="98"/>
      <c r="W77" s="97"/>
      <c r="X77" s="105"/>
      <c r="Y77" s="98"/>
      <c r="Z77" s="97"/>
      <c r="AA77" s="105"/>
    </row>
    <row r="78" spans="1:38" ht="51.6" hidden="1" thickBot="1">
      <c r="A78" s="111"/>
      <c r="B78" s="89"/>
      <c r="C78" s="112"/>
      <c r="D78" s="26">
        <f t="shared" si="9"/>
        <v>0</v>
      </c>
      <c r="E78" s="27">
        <f t="shared" si="10"/>
        <v>0</v>
      </c>
      <c r="F78" s="96"/>
      <c r="G78" s="97"/>
      <c r="H78" s="105"/>
      <c r="I78" s="96"/>
      <c r="J78" s="97"/>
      <c r="K78" s="105"/>
      <c r="L78" s="96"/>
      <c r="M78" s="97"/>
      <c r="N78" s="105"/>
      <c r="O78" s="98"/>
      <c r="P78" s="97"/>
      <c r="Q78" s="97"/>
      <c r="R78" s="97"/>
      <c r="S78" s="105"/>
      <c r="T78" s="98"/>
      <c r="U78" s="105"/>
      <c r="V78" s="98"/>
      <c r="W78" s="97"/>
      <c r="X78" s="105"/>
      <c r="Y78" s="98"/>
      <c r="Z78" s="97"/>
      <c r="AA78" s="105"/>
    </row>
    <row r="79" spans="1:38" ht="51.6" hidden="1" thickBot="1">
      <c r="A79" s="113"/>
      <c r="B79" s="89"/>
      <c r="C79" s="90"/>
      <c r="D79" s="26">
        <f t="shared" si="9"/>
        <v>0</v>
      </c>
      <c r="E79" s="27">
        <f t="shared" si="10"/>
        <v>0</v>
      </c>
      <c r="F79" s="98"/>
      <c r="G79" s="99"/>
      <c r="H79" s="33"/>
      <c r="I79" s="98"/>
      <c r="J79" s="99"/>
      <c r="K79" s="33"/>
      <c r="L79" s="98"/>
      <c r="M79" s="99"/>
      <c r="N79" s="33"/>
      <c r="O79" s="103"/>
      <c r="P79" s="99"/>
      <c r="Q79" s="99"/>
      <c r="R79" s="99"/>
      <c r="S79" s="33"/>
      <c r="T79" s="103"/>
      <c r="U79" s="33"/>
      <c r="V79" s="103"/>
      <c r="W79" s="99"/>
      <c r="X79" s="33"/>
      <c r="Y79" s="103"/>
      <c r="Z79" s="99"/>
      <c r="AA79" s="33"/>
    </row>
    <row r="80" spans="1:38" ht="243.75" hidden="1" customHeight="1">
      <c r="A80" s="114"/>
      <c r="B80" s="115"/>
      <c r="C80" s="116"/>
      <c r="D80" s="117">
        <f t="shared" si="9"/>
        <v>0</v>
      </c>
      <c r="E80" s="118">
        <f t="shared" si="10"/>
        <v>0</v>
      </c>
      <c r="F80" s="119"/>
      <c r="G80" s="120"/>
      <c r="H80" s="44"/>
      <c r="I80" s="119"/>
      <c r="J80" s="120"/>
      <c r="K80" s="44"/>
      <c r="L80" s="119"/>
      <c r="M80" s="120"/>
      <c r="N80" s="44"/>
      <c r="O80" s="119"/>
      <c r="P80" s="120"/>
      <c r="Q80" s="120"/>
      <c r="R80" s="120"/>
      <c r="S80" s="44"/>
      <c r="T80" s="119"/>
      <c r="U80" s="44"/>
      <c r="V80" s="119"/>
      <c r="W80" s="120"/>
      <c r="X80" s="44"/>
      <c r="Y80" s="119"/>
      <c r="Z80" s="120"/>
      <c r="AA80" s="44"/>
    </row>
    <row r="81" spans="1:27" ht="94.5" hidden="1" customHeight="1">
      <c r="A81" s="121" t="s">
        <v>54</v>
      </c>
      <c r="B81" s="122">
        <f>SUM(B68:B80)</f>
        <v>0</v>
      </c>
      <c r="C81" s="123"/>
      <c r="D81" s="122">
        <f>SUM(F81:V81)</f>
        <v>0</v>
      </c>
      <c r="E81" s="124">
        <f t="shared" ref="E81:W81" si="11">SUM(E68:E80)</f>
        <v>0</v>
      </c>
      <c r="F81" s="125">
        <f t="shared" si="11"/>
        <v>0</v>
      </c>
      <c r="G81" s="126">
        <f t="shared" si="11"/>
        <v>0</v>
      </c>
      <c r="H81" s="126">
        <f t="shared" si="11"/>
        <v>0</v>
      </c>
      <c r="I81" s="125">
        <f t="shared" si="11"/>
        <v>0</v>
      </c>
      <c r="J81" s="126">
        <f t="shared" si="11"/>
        <v>0</v>
      </c>
      <c r="K81" s="126">
        <f t="shared" si="11"/>
        <v>0</v>
      </c>
      <c r="L81" s="125">
        <f t="shared" si="11"/>
        <v>0</v>
      </c>
      <c r="M81" s="126">
        <f t="shared" si="11"/>
        <v>0</v>
      </c>
      <c r="N81" s="126">
        <f t="shared" si="11"/>
        <v>0</v>
      </c>
      <c r="O81" s="125">
        <f t="shared" si="11"/>
        <v>0</v>
      </c>
      <c r="P81" s="126">
        <f t="shared" si="11"/>
        <v>0</v>
      </c>
      <c r="Q81" s="126">
        <f t="shared" si="11"/>
        <v>0</v>
      </c>
      <c r="R81" s="126">
        <f t="shared" si="11"/>
        <v>0</v>
      </c>
      <c r="S81" s="126">
        <f t="shared" si="11"/>
        <v>0</v>
      </c>
      <c r="T81" s="125">
        <f t="shared" si="11"/>
        <v>0</v>
      </c>
      <c r="U81" s="126">
        <f t="shared" si="11"/>
        <v>0</v>
      </c>
      <c r="V81" s="125">
        <f t="shared" si="11"/>
        <v>0</v>
      </c>
      <c r="W81" s="126">
        <f t="shared" si="11"/>
        <v>0</v>
      </c>
      <c r="X81" s="126">
        <f>SUM(X68:X80)</f>
        <v>0</v>
      </c>
      <c r="Y81" s="125">
        <f t="shared" ref="Y81:Z81" si="12">SUM(Y68:Y80)</f>
        <v>0</v>
      </c>
      <c r="Z81" s="126">
        <f t="shared" si="12"/>
        <v>0</v>
      </c>
      <c r="AA81" s="126">
        <f>SUM(AA68:AA80)</f>
        <v>0</v>
      </c>
    </row>
    <row r="82" spans="1:27" ht="51.6" hidden="1" thickBot="1">
      <c r="A82" s="127"/>
      <c r="B82" s="128"/>
      <c r="C82" s="129"/>
      <c r="D82" s="26">
        <f t="shared" ref="D82:D94" si="13">SUM(F82,I82,L82,O82,T82,V82)</f>
        <v>0</v>
      </c>
      <c r="E82" s="27">
        <f t="shared" ref="E82:E94" si="14">SUM(H82,K82,N82,S82,U82,X82)</f>
        <v>0</v>
      </c>
      <c r="F82" s="130"/>
      <c r="G82" s="131"/>
      <c r="H82" s="131"/>
      <c r="I82" s="130"/>
      <c r="J82" s="131"/>
      <c r="K82" s="131"/>
      <c r="L82" s="130"/>
      <c r="M82" s="131"/>
      <c r="N82" s="131"/>
      <c r="O82" s="132"/>
      <c r="P82" s="131"/>
      <c r="Q82" s="131"/>
      <c r="R82" s="131"/>
      <c r="S82" s="131"/>
      <c r="T82" s="132"/>
      <c r="U82" s="131"/>
      <c r="V82" s="132"/>
      <c r="W82" s="131"/>
      <c r="X82" s="131"/>
      <c r="Y82" s="132"/>
      <c r="Z82" s="131"/>
      <c r="AA82" s="131"/>
    </row>
    <row r="83" spans="1:27" ht="105" hidden="1" customHeight="1">
      <c r="A83" s="133"/>
      <c r="B83" s="107"/>
      <c r="C83" s="108"/>
      <c r="D83" s="26">
        <f t="shared" si="13"/>
        <v>0</v>
      </c>
      <c r="E83" s="27">
        <f t="shared" si="14"/>
        <v>0</v>
      </c>
      <c r="F83" s="76"/>
      <c r="G83" s="77"/>
      <c r="H83" s="77"/>
      <c r="I83" s="76"/>
      <c r="J83" s="77"/>
      <c r="K83" s="77"/>
      <c r="L83" s="76"/>
      <c r="M83" s="77"/>
      <c r="N83" s="77"/>
      <c r="O83" s="134"/>
      <c r="P83" s="77"/>
      <c r="Q83" s="77"/>
      <c r="R83" s="77"/>
      <c r="S83" s="77"/>
      <c r="T83" s="134"/>
      <c r="U83" s="77"/>
      <c r="V83" s="134"/>
      <c r="W83" s="77"/>
      <c r="X83" s="77"/>
      <c r="Y83" s="134"/>
      <c r="Z83" s="77"/>
      <c r="AA83" s="77"/>
    </row>
    <row r="84" spans="1:27" ht="51.6" hidden="1" thickBot="1">
      <c r="A84" s="106"/>
      <c r="B84" s="107"/>
      <c r="C84" s="108"/>
      <c r="D84" s="26">
        <f t="shared" si="13"/>
        <v>0</v>
      </c>
      <c r="E84" s="27">
        <f t="shared" si="14"/>
        <v>0</v>
      </c>
      <c r="F84" s="76"/>
      <c r="G84" s="77"/>
      <c r="H84" s="77"/>
      <c r="I84" s="76"/>
      <c r="J84" s="77"/>
      <c r="K84" s="77"/>
      <c r="L84" s="76"/>
      <c r="M84" s="77"/>
      <c r="N84" s="77"/>
      <c r="O84" s="134"/>
      <c r="P84" s="77"/>
      <c r="Q84" s="77"/>
      <c r="R84" s="77"/>
      <c r="S84" s="77"/>
      <c r="T84" s="134"/>
      <c r="U84" s="77"/>
      <c r="V84" s="134"/>
      <c r="W84" s="77"/>
      <c r="X84" s="77"/>
      <c r="Y84" s="134"/>
      <c r="Z84" s="77"/>
      <c r="AA84" s="77"/>
    </row>
    <row r="85" spans="1:27" ht="45" hidden="1" customHeight="1">
      <c r="A85" s="133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33"/>
      <c r="B90" s="107"/>
      <c r="C90" s="108"/>
      <c r="D90" s="26">
        <f t="shared" si="13"/>
        <v>0</v>
      </c>
      <c r="E90" s="27">
        <f t="shared" si="14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35"/>
      <c r="B91" s="136"/>
      <c r="C91" s="137"/>
      <c r="D91" s="26">
        <f t="shared" si="13"/>
        <v>0</v>
      </c>
      <c r="E91" s="27">
        <f t="shared" si="14"/>
        <v>0</v>
      </c>
      <c r="F91" s="138"/>
      <c r="G91" s="139"/>
      <c r="H91" s="140"/>
      <c r="I91" s="138"/>
      <c r="J91" s="139"/>
      <c r="K91" s="140"/>
      <c r="L91" s="138"/>
      <c r="M91" s="139"/>
      <c r="N91" s="140"/>
      <c r="O91" s="141"/>
      <c r="P91" s="139"/>
      <c r="Q91" s="139"/>
      <c r="R91" s="139"/>
      <c r="S91" s="140"/>
      <c r="T91" s="141"/>
      <c r="U91" s="140"/>
      <c r="V91" s="141"/>
      <c r="W91" s="139"/>
      <c r="X91" s="140"/>
      <c r="Y91" s="141"/>
      <c r="Z91" s="139"/>
      <c r="AA91" s="140"/>
    </row>
    <row r="92" spans="1:27" ht="102" hidden="1" customHeight="1">
      <c r="A92" s="142"/>
      <c r="B92" s="136"/>
      <c r="C92" s="137"/>
      <c r="D92" s="26">
        <f t="shared" si="13"/>
        <v>0</v>
      </c>
      <c r="E92" s="27">
        <f t="shared" si="14"/>
        <v>0</v>
      </c>
      <c r="F92" s="138"/>
      <c r="G92" s="139"/>
      <c r="H92" s="77"/>
      <c r="I92" s="138"/>
      <c r="J92" s="139"/>
      <c r="K92" s="77"/>
      <c r="L92" s="138"/>
      <c r="M92" s="139"/>
      <c r="N92" s="77"/>
      <c r="O92" s="134"/>
      <c r="P92" s="139"/>
      <c r="Q92" s="139"/>
      <c r="R92" s="139"/>
      <c r="S92" s="77"/>
      <c r="T92" s="134"/>
      <c r="U92" s="77"/>
      <c r="V92" s="134"/>
      <c r="W92" s="139"/>
      <c r="X92" s="77"/>
      <c r="Y92" s="134"/>
      <c r="Z92" s="139"/>
      <c r="AA92" s="77"/>
    </row>
    <row r="93" spans="1:27" ht="51.75" hidden="1" customHeight="1">
      <c r="A93" s="142"/>
      <c r="B93" s="136"/>
      <c r="C93" s="137"/>
      <c r="D93" s="26">
        <f t="shared" si="13"/>
        <v>0</v>
      </c>
      <c r="E93" s="27">
        <f t="shared" si="14"/>
        <v>0</v>
      </c>
      <c r="F93" s="138"/>
      <c r="G93" s="139"/>
      <c r="H93" s="77"/>
      <c r="I93" s="138"/>
      <c r="J93" s="139"/>
      <c r="K93" s="77"/>
      <c r="L93" s="138"/>
      <c r="M93" s="139"/>
      <c r="N93" s="77"/>
      <c r="O93" s="143"/>
      <c r="P93" s="139"/>
      <c r="Q93" s="139"/>
      <c r="R93" s="139"/>
      <c r="S93" s="77"/>
      <c r="T93" s="143"/>
      <c r="U93" s="77"/>
      <c r="V93" s="143"/>
      <c r="W93" s="139"/>
      <c r="X93" s="77"/>
      <c r="Y93" s="143"/>
      <c r="Z93" s="139"/>
      <c r="AA93" s="77"/>
    </row>
    <row r="94" spans="1:27" ht="51.6" hidden="1" thickBot="1">
      <c r="A94" s="144"/>
      <c r="B94" s="145"/>
      <c r="C94" s="146"/>
      <c r="D94" s="26">
        <f t="shared" si="13"/>
        <v>0</v>
      </c>
      <c r="E94" s="27">
        <f t="shared" si="14"/>
        <v>0</v>
      </c>
      <c r="F94" s="78"/>
      <c r="G94" s="79"/>
      <c r="H94" s="140"/>
      <c r="I94" s="78"/>
      <c r="J94" s="79"/>
      <c r="K94" s="140"/>
      <c r="L94" s="78"/>
      <c r="M94" s="79"/>
      <c r="N94" s="140"/>
      <c r="O94" s="141"/>
      <c r="P94" s="79"/>
      <c r="Q94" s="79"/>
      <c r="R94" s="79"/>
      <c r="S94" s="140"/>
      <c r="T94" s="141"/>
      <c r="U94" s="140"/>
      <c r="V94" s="141"/>
      <c r="W94" s="79"/>
      <c r="X94" s="140"/>
      <c r="Y94" s="141"/>
      <c r="Z94" s="79"/>
      <c r="AA94" s="140"/>
    </row>
    <row r="95" spans="1:27" ht="111.75" hidden="1" customHeight="1">
      <c r="A95" s="147" t="s">
        <v>55</v>
      </c>
      <c r="B95" s="122">
        <f>SUM(B82:B94)</f>
        <v>0</v>
      </c>
      <c r="C95" s="124"/>
      <c r="D95" s="122">
        <f>SUM(F95:V95)</f>
        <v>0</v>
      </c>
      <c r="E95" s="124">
        <f t="shared" ref="E95:W95" si="15">SUM(E82:E94)</f>
        <v>0</v>
      </c>
      <c r="F95" s="125">
        <f t="shared" si="15"/>
        <v>0</v>
      </c>
      <c r="G95" s="126">
        <f t="shared" si="15"/>
        <v>0</v>
      </c>
      <c r="H95" s="126">
        <f t="shared" si="15"/>
        <v>0</v>
      </c>
      <c r="I95" s="125">
        <f t="shared" si="15"/>
        <v>0</v>
      </c>
      <c r="J95" s="126">
        <f t="shared" si="15"/>
        <v>0</v>
      </c>
      <c r="K95" s="126">
        <f t="shared" si="15"/>
        <v>0</v>
      </c>
      <c r="L95" s="125">
        <f t="shared" si="15"/>
        <v>0</v>
      </c>
      <c r="M95" s="126">
        <f t="shared" si="15"/>
        <v>0</v>
      </c>
      <c r="N95" s="126">
        <f t="shared" si="15"/>
        <v>0</v>
      </c>
      <c r="O95" s="125">
        <f t="shared" si="15"/>
        <v>0</v>
      </c>
      <c r="P95" s="126">
        <f t="shared" si="15"/>
        <v>0</v>
      </c>
      <c r="Q95" s="126">
        <f t="shared" si="15"/>
        <v>0</v>
      </c>
      <c r="R95" s="126">
        <f t="shared" si="15"/>
        <v>0</v>
      </c>
      <c r="S95" s="126">
        <f t="shared" si="15"/>
        <v>0</v>
      </c>
      <c r="T95" s="125">
        <f t="shared" si="15"/>
        <v>0</v>
      </c>
      <c r="U95" s="126">
        <f t="shared" si="15"/>
        <v>0</v>
      </c>
      <c r="V95" s="125">
        <f t="shared" si="15"/>
        <v>0</v>
      </c>
      <c r="W95" s="126">
        <f t="shared" si="15"/>
        <v>0</v>
      </c>
      <c r="X95" s="126">
        <f>SUM(X82:X94)</f>
        <v>0</v>
      </c>
      <c r="Y95" s="125">
        <f t="shared" ref="Y95:Z95" si="16">SUM(Y82:Y94)</f>
        <v>0</v>
      </c>
      <c r="Z95" s="126">
        <f t="shared" si="16"/>
        <v>0</v>
      </c>
      <c r="AA95" s="126">
        <f>SUM(AA82:AA94)</f>
        <v>0</v>
      </c>
    </row>
    <row r="96" spans="1:27" s="154" customFormat="1" ht="117" customHeight="1" thickBot="1">
      <c r="A96" s="148" t="s">
        <v>56</v>
      </c>
      <c r="B96" s="149">
        <f>SUM(B95+B81+B67+B62)</f>
        <v>0</v>
      </c>
      <c r="C96" s="150"/>
      <c r="D96" s="151">
        <f t="shared" ref="D96:AA96" si="17">SUM(D95,D81,D67,D62)</f>
        <v>717873000</v>
      </c>
      <c r="E96" s="152">
        <f t="shared" si="17"/>
        <v>345273000</v>
      </c>
      <c r="F96" s="151">
        <f t="shared" si="17"/>
        <v>0</v>
      </c>
      <c r="G96" s="153">
        <f>SUM(G95,G81,G67,G62)</f>
        <v>84582000</v>
      </c>
      <c r="H96" s="152">
        <f t="shared" si="17"/>
        <v>260273000</v>
      </c>
      <c r="I96" s="151">
        <f t="shared" si="17"/>
        <v>0</v>
      </c>
      <c r="J96" s="153">
        <f t="shared" si="17"/>
        <v>0</v>
      </c>
      <c r="K96" s="152">
        <f t="shared" si="17"/>
        <v>0</v>
      </c>
      <c r="L96" s="151">
        <f t="shared" si="17"/>
        <v>0</v>
      </c>
      <c r="M96" s="153">
        <f t="shared" si="17"/>
        <v>0</v>
      </c>
      <c r="N96" s="152">
        <f t="shared" si="17"/>
        <v>0</v>
      </c>
      <c r="O96" s="151">
        <f t="shared" si="17"/>
        <v>0</v>
      </c>
      <c r="P96" s="153">
        <f t="shared" si="17"/>
        <v>0</v>
      </c>
      <c r="Q96" s="153">
        <f t="shared" si="17"/>
        <v>0</v>
      </c>
      <c r="R96" s="153">
        <f t="shared" si="17"/>
        <v>633291000</v>
      </c>
      <c r="S96" s="152">
        <f t="shared" si="17"/>
        <v>85000000</v>
      </c>
      <c r="T96" s="151">
        <f t="shared" si="17"/>
        <v>0</v>
      </c>
      <c r="U96" s="152">
        <f t="shared" si="17"/>
        <v>0</v>
      </c>
      <c r="V96" s="151">
        <f t="shared" si="17"/>
        <v>0</v>
      </c>
      <c r="W96" s="153">
        <f t="shared" si="17"/>
        <v>0</v>
      </c>
      <c r="X96" s="153">
        <f t="shared" si="17"/>
        <v>0</v>
      </c>
      <c r="Y96" s="151">
        <f t="shared" si="17"/>
        <v>0</v>
      </c>
      <c r="Z96" s="153">
        <f t="shared" si="17"/>
        <v>0</v>
      </c>
      <c r="AA96" s="153">
        <f t="shared" si="17"/>
        <v>0</v>
      </c>
    </row>
    <row r="97" spans="1:27" s="155" customFormat="1" ht="315" customHeight="1">
      <c r="A97" s="255" t="s">
        <v>57</v>
      </c>
      <c r="B97" s="243" t="s">
        <v>58</v>
      </c>
      <c r="C97" s="245"/>
      <c r="D97" s="243" t="s">
        <v>91</v>
      </c>
      <c r="E97" s="245"/>
      <c r="F97" s="243" t="s">
        <v>11</v>
      </c>
      <c r="G97" s="244"/>
      <c r="H97" s="245"/>
      <c r="I97" s="243" t="s">
        <v>12</v>
      </c>
      <c r="J97" s="244"/>
      <c r="K97" s="245"/>
      <c r="L97" s="243" t="s">
        <v>13</v>
      </c>
      <c r="M97" s="244"/>
      <c r="N97" s="245"/>
      <c r="O97" s="243" t="s">
        <v>14</v>
      </c>
      <c r="P97" s="244"/>
      <c r="Q97" s="244"/>
      <c r="R97" s="244"/>
      <c r="S97" s="245"/>
      <c r="T97" s="243"/>
      <c r="U97" s="245"/>
      <c r="V97" s="243" t="s">
        <v>69</v>
      </c>
      <c r="W97" s="244"/>
      <c r="X97" s="245"/>
      <c r="Y97" s="243" t="s">
        <v>79</v>
      </c>
      <c r="Z97" s="244"/>
      <c r="AA97" s="245"/>
    </row>
    <row r="98" spans="1:27" s="12" customFormat="1" ht="162" customHeight="1" thickBot="1">
      <c r="A98" s="256"/>
      <c r="B98" s="14" t="s">
        <v>59</v>
      </c>
      <c r="C98" s="15" t="s">
        <v>17</v>
      </c>
      <c r="D98" s="14" t="s">
        <v>59</v>
      </c>
      <c r="E98" s="15" t="s">
        <v>17</v>
      </c>
      <c r="F98" s="14" t="s">
        <v>59</v>
      </c>
      <c r="G98" s="16"/>
      <c r="H98" s="15" t="s">
        <v>17</v>
      </c>
      <c r="I98" s="14" t="s">
        <v>59</v>
      </c>
      <c r="J98" s="16"/>
      <c r="K98" s="15" t="s">
        <v>17</v>
      </c>
      <c r="L98" s="14" t="s">
        <v>59</v>
      </c>
      <c r="M98" s="16"/>
      <c r="N98" s="15" t="s">
        <v>17</v>
      </c>
      <c r="O98" s="14" t="s">
        <v>59</v>
      </c>
      <c r="P98" s="16"/>
      <c r="Q98" s="16"/>
      <c r="R98" s="16"/>
      <c r="S98" s="15" t="s">
        <v>17</v>
      </c>
      <c r="T98" s="14" t="s">
        <v>59</v>
      </c>
      <c r="U98" s="15" t="s">
        <v>17</v>
      </c>
      <c r="V98" s="14" t="s">
        <v>59</v>
      </c>
      <c r="W98" s="16" t="s">
        <v>60</v>
      </c>
      <c r="X98" s="15" t="s">
        <v>17</v>
      </c>
      <c r="Y98" s="14" t="s">
        <v>59</v>
      </c>
      <c r="Z98" s="16" t="s">
        <v>60</v>
      </c>
      <c r="AA98" s="15" t="s">
        <v>17</v>
      </c>
    </row>
    <row r="99" spans="1:27" ht="189.75" customHeight="1">
      <c r="A99" s="156" t="s">
        <v>61</v>
      </c>
      <c r="B99" s="157"/>
      <c r="C99" s="158"/>
      <c r="D99" s="26">
        <f t="shared" ref="D99:D102" si="18">SUM(F99:G99,I99:J99,L99:M99,O99:R99,V99:W99)</f>
        <v>0</v>
      </c>
      <c r="E99" s="27">
        <f t="shared" ref="E99:E102" si="19">SUM(H99,K99,N99,S99,U99,X99)</f>
        <v>0</v>
      </c>
      <c r="F99" s="96"/>
      <c r="G99" s="97"/>
      <c r="H99" s="29"/>
      <c r="I99" s="28"/>
      <c r="J99" s="29"/>
      <c r="K99" s="29"/>
      <c r="L99" s="28"/>
      <c r="M99" s="29"/>
      <c r="N99" s="29"/>
      <c r="O99" s="28"/>
      <c r="P99" s="29"/>
      <c r="Q99" s="29"/>
      <c r="R99" s="29"/>
      <c r="S99" s="29"/>
      <c r="T99" s="28"/>
      <c r="U99" s="29"/>
      <c r="V99" s="28"/>
      <c r="W99" s="29"/>
      <c r="X99" s="29"/>
      <c r="Y99" s="28"/>
      <c r="Z99" s="29"/>
      <c r="AA99" s="29"/>
    </row>
    <row r="100" spans="1:27" ht="114.75" customHeight="1">
      <c r="A100" s="159" t="s">
        <v>60</v>
      </c>
      <c r="B100" s="157"/>
      <c r="C100" s="158"/>
      <c r="D100" s="26">
        <f t="shared" si="18"/>
        <v>0</v>
      </c>
      <c r="E100" s="27">
        <f t="shared" si="19"/>
        <v>0</v>
      </c>
      <c r="F100" s="98"/>
      <c r="G100" s="99"/>
      <c r="H100" s="34"/>
      <c r="I100" s="35"/>
      <c r="J100" s="34"/>
      <c r="K100" s="34"/>
      <c r="L100" s="35"/>
      <c r="M100" s="34"/>
      <c r="N100" s="34"/>
      <c r="O100" s="35"/>
      <c r="P100" s="34"/>
      <c r="Q100" s="34"/>
      <c r="R100" s="34"/>
      <c r="S100" s="34"/>
      <c r="T100" s="35"/>
      <c r="U100" s="34"/>
      <c r="V100" s="35"/>
      <c r="W100" s="34"/>
      <c r="X100" s="34"/>
      <c r="Y100" s="35"/>
      <c r="Z100" s="34"/>
      <c r="AA100" s="34"/>
    </row>
    <row r="101" spans="1:27" ht="114.75" customHeight="1">
      <c r="A101" s="159" t="s">
        <v>62</v>
      </c>
      <c r="B101" s="157"/>
      <c r="C101" s="158"/>
      <c r="D101" s="26">
        <f t="shared" si="18"/>
        <v>717873000</v>
      </c>
      <c r="E101" s="27">
        <f t="shared" si="19"/>
        <v>345273000</v>
      </c>
      <c r="F101" s="28">
        <v>84582000</v>
      </c>
      <c r="G101" s="29"/>
      <c r="H101" s="33">
        <f>H96</f>
        <v>260273000</v>
      </c>
      <c r="I101" s="28"/>
      <c r="J101" s="29"/>
      <c r="K101" s="33"/>
      <c r="L101" s="28"/>
      <c r="M101" s="29"/>
      <c r="N101" s="33"/>
      <c r="O101" s="28">
        <v>633291000</v>
      </c>
      <c r="P101" s="29"/>
      <c r="Q101" s="29"/>
      <c r="R101" s="29"/>
      <c r="S101" s="33">
        <v>85000000</v>
      </c>
      <c r="T101" s="28"/>
      <c r="U101" s="33"/>
      <c r="V101" s="38"/>
      <c r="W101" s="33"/>
      <c r="X101" s="33"/>
      <c r="Y101" s="38"/>
      <c r="Z101" s="33"/>
      <c r="AA101" s="33"/>
    </row>
    <row r="102" spans="1:27" ht="114.75" customHeight="1" thickBot="1">
      <c r="A102" s="178" t="s">
        <v>80</v>
      </c>
      <c r="B102" s="157"/>
      <c r="C102" s="158"/>
      <c r="D102" s="26">
        <f t="shared" si="18"/>
        <v>0</v>
      </c>
      <c r="E102" s="27">
        <f t="shared" si="19"/>
        <v>0</v>
      </c>
      <c r="F102" s="35"/>
      <c r="G102" s="34"/>
      <c r="H102" s="99"/>
      <c r="I102" s="35"/>
      <c r="J102" s="34"/>
      <c r="K102" s="99"/>
      <c r="L102" s="35"/>
      <c r="M102" s="34"/>
      <c r="N102" s="99"/>
      <c r="O102" s="35"/>
      <c r="P102" s="34"/>
      <c r="Q102" s="34"/>
      <c r="R102" s="34"/>
      <c r="S102" s="99"/>
      <c r="T102" s="35"/>
      <c r="U102" s="99"/>
      <c r="V102" s="98"/>
      <c r="W102" s="99"/>
      <c r="X102" s="99"/>
      <c r="Y102" s="98"/>
      <c r="Z102" s="99"/>
      <c r="AA102" s="99"/>
    </row>
    <row r="103" spans="1:27" s="154" customFormat="1" ht="132" customHeight="1" thickBot="1">
      <c r="A103" s="160" t="s">
        <v>63</v>
      </c>
      <c r="B103" s="161">
        <f t="shared" ref="B103:AA103" si="20">SUM(B99:B102)</f>
        <v>0</v>
      </c>
      <c r="C103" s="162">
        <f t="shared" si="20"/>
        <v>0</v>
      </c>
      <c r="D103" s="163">
        <f t="shared" si="20"/>
        <v>717873000</v>
      </c>
      <c r="E103" s="163">
        <f t="shared" si="20"/>
        <v>345273000</v>
      </c>
      <c r="F103" s="161">
        <f t="shared" si="20"/>
        <v>84582000</v>
      </c>
      <c r="G103" s="164">
        <f t="shared" si="20"/>
        <v>0</v>
      </c>
      <c r="H103" s="164">
        <f t="shared" si="20"/>
        <v>260273000</v>
      </c>
      <c r="I103" s="161">
        <f t="shared" si="20"/>
        <v>0</v>
      </c>
      <c r="J103" s="164">
        <f t="shared" si="20"/>
        <v>0</v>
      </c>
      <c r="K103" s="164">
        <f t="shared" si="20"/>
        <v>0</v>
      </c>
      <c r="L103" s="161">
        <f t="shared" si="20"/>
        <v>0</v>
      </c>
      <c r="M103" s="164">
        <f t="shared" si="20"/>
        <v>0</v>
      </c>
      <c r="N103" s="164">
        <f t="shared" si="20"/>
        <v>0</v>
      </c>
      <c r="O103" s="161">
        <f t="shared" si="20"/>
        <v>633291000</v>
      </c>
      <c r="P103" s="164">
        <f t="shared" si="20"/>
        <v>0</v>
      </c>
      <c r="Q103" s="164">
        <f t="shared" si="20"/>
        <v>0</v>
      </c>
      <c r="R103" s="164">
        <f t="shared" si="20"/>
        <v>0</v>
      </c>
      <c r="S103" s="164">
        <f t="shared" si="20"/>
        <v>85000000</v>
      </c>
      <c r="T103" s="161">
        <f t="shared" si="20"/>
        <v>0</v>
      </c>
      <c r="U103" s="164">
        <f t="shared" si="20"/>
        <v>0</v>
      </c>
      <c r="V103" s="161">
        <f t="shared" si="20"/>
        <v>0</v>
      </c>
      <c r="W103" s="164">
        <f t="shared" si="20"/>
        <v>0</v>
      </c>
      <c r="X103" s="164">
        <f t="shared" si="20"/>
        <v>0</v>
      </c>
      <c r="Y103" s="161">
        <f t="shared" si="20"/>
        <v>0</v>
      </c>
      <c r="Z103" s="164">
        <f t="shared" si="20"/>
        <v>0</v>
      </c>
      <c r="AA103" s="164">
        <f t="shared" si="20"/>
        <v>0</v>
      </c>
    </row>
    <row r="104" spans="1:27" ht="60.6" customHeight="1">
      <c r="A104" s="246" t="s">
        <v>64</v>
      </c>
      <c r="B104" s="249">
        <f>B96-B103</f>
        <v>0</v>
      </c>
      <c r="C104" s="252">
        <f>C96-C103</f>
        <v>0</v>
      </c>
      <c r="D104" s="249">
        <f>D96-D103</f>
        <v>0</v>
      </c>
      <c r="E104" s="252">
        <f>E96-E103</f>
        <v>0</v>
      </c>
      <c r="F104" s="232">
        <f>G96-F103</f>
        <v>0</v>
      </c>
      <c r="G104" s="235">
        <v>0</v>
      </c>
      <c r="H104" s="235">
        <f t="shared" ref="H104:N104" si="21">H96-H103</f>
        <v>0</v>
      </c>
      <c r="I104" s="232">
        <f t="shared" si="21"/>
        <v>0</v>
      </c>
      <c r="J104" s="235">
        <f t="shared" si="21"/>
        <v>0</v>
      </c>
      <c r="K104" s="235">
        <f t="shared" si="21"/>
        <v>0</v>
      </c>
      <c r="L104" s="232">
        <f t="shared" si="21"/>
        <v>0</v>
      </c>
      <c r="M104" s="235">
        <f t="shared" si="21"/>
        <v>0</v>
      </c>
      <c r="N104" s="235">
        <f t="shared" si="21"/>
        <v>0</v>
      </c>
      <c r="O104" s="232">
        <f>O96-R103</f>
        <v>0</v>
      </c>
      <c r="P104" s="235">
        <f>P96-P103</f>
        <v>0</v>
      </c>
      <c r="Q104" s="235">
        <f>Q96-Q103</f>
        <v>0</v>
      </c>
      <c r="R104" s="235">
        <v>0</v>
      </c>
      <c r="S104" s="235">
        <f t="shared" ref="S104:AA104" si="22">S96-S103</f>
        <v>0</v>
      </c>
      <c r="T104" s="232">
        <f t="shared" si="22"/>
        <v>0</v>
      </c>
      <c r="U104" s="240">
        <f t="shared" si="22"/>
        <v>0</v>
      </c>
      <c r="V104" s="232">
        <f t="shared" si="22"/>
        <v>0</v>
      </c>
      <c r="W104" s="235">
        <f t="shared" si="22"/>
        <v>0</v>
      </c>
      <c r="X104" s="235">
        <f t="shared" si="22"/>
        <v>0</v>
      </c>
      <c r="Y104" s="232">
        <f t="shared" si="22"/>
        <v>0</v>
      </c>
      <c r="Z104" s="235">
        <f t="shared" si="22"/>
        <v>0</v>
      </c>
      <c r="AA104" s="235">
        <f t="shared" si="22"/>
        <v>0</v>
      </c>
    </row>
    <row r="105" spans="1:27" ht="48" customHeight="1">
      <c r="A105" s="247"/>
      <c r="B105" s="250"/>
      <c r="C105" s="253"/>
      <c r="D105" s="250"/>
      <c r="E105" s="253"/>
      <c r="F105" s="233"/>
      <c r="G105" s="236"/>
      <c r="H105" s="236"/>
      <c r="I105" s="233"/>
      <c r="J105" s="236"/>
      <c r="K105" s="236"/>
      <c r="L105" s="233"/>
      <c r="M105" s="236"/>
      <c r="N105" s="236"/>
      <c r="O105" s="233"/>
      <c r="P105" s="236"/>
      <c r="Q105" s="236"/>
      <c r="R105" s="236"/>
      <c r="S105" s="236"/>
      <c r="T105" s="238"/>
      <c r="U105" s="241"/>
      <c r="V105" s="233"/>
      <c r="W105" s="236"/>
      <c r="X105" s="236"/>
      <c r="Y105" s="233"/>
      <c r="Z105" s="236"/>
      <c r="AA105" s="236"/>
    </row>
    <row r="106" spans="1:27" ht="144" customHeight="1" thickBot="1">
      <c r="A106" s="248"/>
      <c r="B106" s="251"/>
      <c r="C106" s="254"/>
      <c r="D106" s="251"/>
      <c r="E106" s="254"/>
      <c r="F106" s="234"/>
      <c r="G106" s="237"/>
      <c r="H106" s="237"/>
      <c r="I106" s="234"/>
      <c r="J106" s="237"/>
      <c r="K106" s="237"/>
      <c r="L106" s="234"/>
      <c r="M106" s="237"/>
      <c r="N106" s="237"/>
      <c r="O106" s="234"/>
      <c r="P106" s="237"/>
      <c r="Q106" s="237"/>
      <c r="R106" s="237"/>
      <c r="S106" s="237"/>
      <c r="T106" s="239"/>
      <c r="U106" s="242"/>
      <c r="V106" s="234"/>
      <c r="W106" s="237"/>
      <c r="X106" s="237"/>
      <c r="Y106" s="234"/>
      <c r="Z106" s="237"/>
      <c r="AA106" s="237"/>
    </row>
    <row r="107" spans="1:27">
      <c r="A107" s="165"/>
      <c r="B107" s="166"/>
      <c r="C107" s="167"/>
      <c r="D107" s="166"/>
      <c r="E107" s="167"/>
    </row>
    <row r="109" spans="1:27">
      <c r="D109" s="168"/>
      <c r="E109" s="169"/>
    </row>
    <row r="110" spans="1:27" ht="102">
      <c r="G110" s="198" t="s">
        <v>100</v>
      </c>
      <c r="H110" s="199"/>
    </row>
    <row r="111" spans="1:27" ht="102">
      <c r="A111" s="170"/>
      <c r="D111" s="171"/>
      <c r="E111" s="172"/>
      <c r="G111" s="198"/>
      <c r="H111" s="199"/>
    </row>
    <row r="112" spans="1:27" ht="102">
      <c r="D112" s="173"/>
      <c r="E112" s="174"/>
      <c r="G112" s="198"/>
      <c r="H112" s="199"/>
    </row>
    <row r="113" spans="1:8" ht="102">
      <c r="A113" s="170"/>
      <c r="D113" s="173"/>
      <c r="E113" s="173"/>
      <c r="G113" s="198"/>
      <c r="H113" s="199"/>
    </row>
    <row r="114" spans="1:8" ht="102">
      <c r="G114" s="198" t="s">
        <v>65</v>
      </c>
      <c r="H114" s="199"/>
    </row>
    <row r="115" spans="1:8" ht="102">
      <c r="G115" s="198" t="s">
        <v>66</v>
      </c>
      <c r="H115" s="199"/>
    </row>
    <row r="127" spans="1:8" ht="15" customHeight="1"/>
    <row r="144" spans="2:24" s="7" customFormat="1" ht="15" customHeight="1">
      <c r="B144" s="2"/>
      <c r="C144" s="3"/>
      <c r="D144" s="2"/>
      <c r="E144" s="3"/>
      <c r="F144" s="5"/>
      <c r="G144" s="5"/>
      <c r="H144" s="6"/>
      <c r="I144" s="5"/>
      <c r="J144" s="5"/>
      <c r="K144" s="6"/>
      <c r="L144" s="5"/>
      <c r="M144" s="5"/>
      <c r="N144" s="6"/>
      <c r="O144" s="5"/>
      <c r="P144" s="5"/>
      <c r="Q144" s="5"/>
      <c r="R144" s="5"/>
      <c r="S144" s="6"/>
      <c r="T144" s="5"/>
      <c r="U144" s="6"/>
      <c r="V144" s="5"/>
      <c r="W144" s="5"/>
      <c r="X144" s="6"/>
    </row>
  </sheetData>
  <mergeCells count="54">
    <mergeCell ref="Y104:Y106"/>
    <mergeCell ref="Z104:Z106"/>
    <mergeCell ref="AA104:AA106"/>
    <mergeCell ref="S104:S106"/>
    <mergeCell ref="T104:T106"/>
    <mergeCell ref="U104:U106"/>
    <mergeCell ref="V104:V106"/>
    <mergeCell ref="W104:W106"/>
    <mergeCell ref="X104:X106"/>
    <mergeCell ref="R104:R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O97:S97"/>
    <mergeCell ref="T97:U97"/>
    <mergeCell ref="V97:X97"/>
    <mergeCell ref="Y97:AA97"/>
    <mergeCell ref="A104:A106"/>
    <mergeCell ref="B104:B106"/>
    <mergeCell ref="C104:C106"/>
    <mergeCell ref="D104:D106"/>
    <mergeCell ref="E104:E106"/>
    <mergeCell ref="F104:F106"/>
    <mergeCell ref="A97:A98"/>
    <mergeCell ref="B97:C97"/>
    <mergeCell ref="D97:E97"/>
    <mergeCell ref="F97:H97"/>
    <mergeCell ref="I97:K97"/>
    <mergeCell ref="L97:N97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6"/>
  <sheetViews>
    <sheetView view="pageBreakPreview" zoomScale="25" zoomScaleNormal="25" zoomScaleSheetLayoutView="25" workbookViewId="0">
      <pane xSplit="3" topLeftCell="D1" activePane="topRight" state="frozen"/>
      <selection pane="topRight" activeCell="H61" sqref="H61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60" t="s">
        <v>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19"/>
    </row>
    <row r="9" spans="1:27" ht="102.6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19"/>
    </row>
    <row r="10" spans="1:27" s="9" customFormat="1" ht="313.5" customHeight="1">
      <c r="A10" s="8" t="s">
        <v>9</v>
      </c>
      <c r="B10" s="243" t="s">
        <v>10</v>
      </c>
      <c r="C10" s="245"/>
      <c r="D10" s="243" t="s">
        <v>91</v>
      </c>
      <c r="E10" s="245"/>
      <c r="F10" s="243" t="s">
        <v>11</v>
      </c>
      <c r="G10" s="244"/>
      <c r="H10" s="245"/>
      <c r="I10" s="243" t="s">
        <v>12</v>
      </c>
      <c r="J10" s="244"/>
      <c r="K10" s="245"/>
      <c r="L10" s="243" t="s">
        <v>13</v>
      </c>
      <c r="M10" s="244"/>
      <c r="N10" s="245"/>
      <c r="O10" s="243" t="s">
        <v>14</v>
      </c>
      <c r="P10" s="244"/>
      <c r="Q10" s="244"/>
      <c r="R10" s="244"/>
      <c r="S10" s="245"/>
      <c r="T10" s="243"/>
      <c r="U10" s="245"/>
      <c r="V10" s="243" t="s">
        <v>69</v>
      </c>
      <c r="W10" s="244"/>
      <c r="X10" s="245"/>
      <c r="Y10" s="243" t="s">
        <v>79</v>
      </c>
      <c r="Z10" s="244"/>
      <c r="AA10" s="245"/>
    </row>
    <row r="11" spans="1:27" s="12" customFormat="1" ht="153">
      <c r="A11" s="10" t="s">
        <v>15</v>
      </c>
      <c r="B11" s="217" t="s">
        <v>16</v>
      </c>
      <c r="C11" s="218" t="s">
        <v>17</v>
      </c>
      <c r="D11" s="217" t="s">
        <v>16</v>
      </c>
      <c r="E11" s="218" t="s">
        <v>17</v>
      </c>
      <c r="F11" s="257" t="s">
        <v>18</v>
      </c>
      <c r="G11" s="258"/>
      <c r="H11" s="11" t="s">
        <v>17</v>
      </c>
      <c r="I11" s="257" t="s">
        <v>18</v>
      </c>
      <c r="J11" s="258"/>
      <c r="K11" s="11" t="s">
        <v>17</v>
      </c>
      <c r="L11" s="257" t="s">
        <v>18</v>
      </c>
      <c r="M11" s="258"/>
      <c r="N11" s="11" t="s">
        <v>17</v>
      </c>
      <c r="O11" s="257" t="s">
        <v>18</v>
      </c>
      <c r="P11" s="258"/>
      <c r="Q11" s="257" t="s">
        <v>19</v>
      </c>
      <c r="R11" s="259"/>
      <c r="S11" s="218" t="s">
        <v>17</v>
      </c>
      <c r="T11" s="217" t="s">
        <v>16</v>
      </c>
      <c r="U11" s="218" t="s">
        <v>17</v>
      </c>
      <c r="V11" s="257" t="s">
        <v>18</v>
      </c>
      <c r="W11" s="258"/>
      <c r="X11" s="11" t="s">
        <v>17</v>
      </c>
      <c r="Y11" s="257" t="s">
        <v>18</v>
      </c>
      <c r="Z11" s="258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411235700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395555700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323201000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341180000-12122000-18407000</f>
        <v>310651000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47102000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49859000-1900000-2853000</f>
        <v>45106000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7247000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f>7218000-276000</f>
        <v>6942000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3" si="3">SUM(F30:G30,I30:J30,L30:M30,O30:R30,V30:W30)</f>
        <v>5071500</v>
      </c>
      <c r="E30" s="27">
        <f t="shared" ref="E30:E62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20441650</v>
      </c>
      <c r="F51" s="35"/>
      <c r="G51" s="33">
        <v>8841000</v>
      </c>
      <c r="H51" s="33">
        <f>21191650-750000</f>
        <v>20441650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223" t="s">
        <v>104</v>
      </c>
      <c r="B52" s="175"/>
      <c r="C52" s="176"/>
      <c r="D52" s="26">
        <f t="shared" si="3"/>
        <v>0</v>
      </c>
      <c r="E52" s="27">
        <f t="shared" si="4"/>
        <v>750000</v>
      </c>
      <c r="F52" s="35"/>
      <c r="G52" s="33">
        <v>0</v>
      </c>
      <c r="H52" s="213">
        <v>750000</v>
      </c>
      <c r="I52" s="35"/>
      <c r="J52" s="34"/>
      <c r="K52" s="33"/>
      <c r="L52" s="35"/>
      <c r="M52" s="34"/>
      <c r="N52" s="33"/>
      <c r="O52" s="35"/>
      <c r="P52" s="34"/>
      <c r="Q52" s="34"/>
      <c r="R52" s="33"/>
      <c r="S52" s="33"/>
      <c r="T52" s="35"/>
      <c r="U52" s="33"/>
      <c r="V52" s="38"/>
      <c r="W52" s="33"/>
      <c r="X52" s="33"/>
      <c r="Y52" s="38"/>
      <c r="Z52" s="33"/>
      <c r="AA52" s="33"/>
    </row>
    <row r="53" spans="1:27" ht="88.8">
      <c r="A53" s="57" t="s">
        <v>48</v>
      </c>
      <c r="B53" s="24"/>
      <c r="C53" s="25"/>
      <c r="D53" s="26">
        <f t="shared" si="3"/>
        <v>0</v>
      </c>
      <c r="E53" s="27">
        <f t="shared" si="4"/>
        <v>600000</v>
      </c>
      <c r="F53" s="38"/>
      <c r="G53" s="33">
        <v>0</v>
      </c>
      <c r="H53" s="33">
        <v>600000</v>
      </c>
      <c r="I53" s="35"/>
      <c r="J53" s="34"/>
      <c r="K53" s="33"/>
      <c r="L53" s="35"/>
      <c r="M53" s="34"/>
      <c r="N53" s="33"/>
      <c r="O53" s="35"/>
      <c r="P53" s="34"/>
      <c r="Q53" s="34"/>
      <c r="R53" s="33">
        <v>0</v>
      </c>
      <c r="S53" s="33"/>
      <c r="T53" s="35"/>
      <c r="U53" s="33"/>
      <c r="V53" s="38"/>
      <c r="W53" s="33"/>
      <c r="X53" s="33"/>
      <c r="Y53" s="38"/>
      <c r="Z53" s="33"/>
      <c r="AA53" s="33"/>
    </row>
    <row r="54" spans="1:27">
      <c r="A54" s="58" t="s">
        <v>49</v>
      </c>
      <c r="B54" s="24"/>
      <c r="C54" s="25"/>
      <c r="D54" s="26">
        <f t="shared" si="3"/>
        <v>1524000</v>
      </c>
      <c r="E54" s="27">
        <f>SUM(H54,K54,N54,S54,U54,X54,AA54)</f>
        <v>3000000</v>
      </c>
      <c r="F54" s="38"/>
      <c r="G54" s="33">
        <v>0</v>
      </c>
      <c r="H54" s="33">
        <v>3000000</v>
      </c>
      <c r="I54" s="38"/>
      <c r="J54" s="33"/>
      <c r="K54" s="33"/>
      <c r="L54" s="38"/>
      <c r="M54" s="33"/>
      <c r="N54" s="33"/>
      <c r="O54" s="38"/>
      <c r="P54" s="33"/>
      <c r="Q54" s="33"/>
      <c r="R54" s="33">
        <v>1524000</v>
      </c>
      <c r="S54" s="33"/>
      <c r="T54" s="38"/>
      <c r="U54" s="33"/>
      <c r="V54" s="38"/>
      <c r="W54" s="33"/>
      <c r="X54" s="33"/>
      <c r="Y54" s="38"/>
      <c r="Z54" s="33"/>
      <c r="AA54" s="33"/>
    </row>
    <row r="55" spans="1:27">
      <c r="A55" s="58" t="s">
        <v>81</v>
      </c>
      <c r="B55" s="24"/>
      <c r="C55" s="25"/>
      <c r="D55" s="26">
        <f t="shared" si="3"/>
        <v>0</v>
      </c>
      <c r="E55" s="27">
        <f t="shared" si="4"/>
        <v>0</v>
      </c>
      <c r="F55" s="35"/>
      <c r="G55" s="34">
        <v>0</v>
      </c>
      <c r="H55" s="34">
        <v>0</v>
      </c>
      <c r="I55" s="35"/>
      <c r="J55" s="34"/>
      <c r="K55" s="34"/>
      <c r="L55" s="35"/>
      <c r="M55" s="34"/>
      <c r="N55" s="34"/>
      <c r="O55" s="35"/>
      <c r="P55" s="34"/>
      <c r="Q55" s="34"/>
      <c r="R55" s="33">
        <v>0</v>
      </c>
      <c r="S55" s="33"/>
      <c r="T55" s="35"/>
      <c r="U55" s="34"/>
      <c r="V55" s="35"/>
      <c r="W55" s="34"/>
      <c r="X55" s="34"/>
      <c r="Y55" s="35"/>
      <c r="Z55" s="34"/>
      <c r="AA55" s="34"/>
    </row>
    <row r="56" spans="1:27" ht="102">
      <c r="A56" s="58" t="s">
        <v>93</v>
      </c>
      <c r="B56" s="24"/>
      <c r="C56" s="25"/>
      <c r="D56" s="26">
        <f t="shared" si="3"/>
        <v>34854000</v>
      </c>
      <c r="E56" s="27">
        <f>SUM(H56,K56,N56,S56,U56,X56)</f>
        <v>68076789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34854000</v>
      </c>
      <c r="S56" s="33">
        <f>85000000-5182000+4813789-16555000</f>
        <v>68076789</v>
      </c>
      <c r="T56" s="35"/>
      <c r="U56" s="33"/>
      <c r="V56" s="38"/>
      <c r="W56" s="33"/>
      <c r="X56" s="33"/>
      <c r="Y56" s="38"/>
      <c r="Z56" s="33"/>
      <c r="AA56" s="33"/>
    </row>
    <row r="57" spans="1:27">
      <c r="A57" s="58" t="s">
        <v>72</v>
      </c>
      <c r="B57" s="24"/>
      <c r="C57" s="25"/>
      <c r="D57" s="26">
        <f>SUM(F57:G57,I57:J57,L57:M57,O57:R57,V57:W57)</f>
        <v>0</v>
      </c>
      <c r="E57" s="27">
        <f>SUM(H57,K57,N57,S57,U57,X57)</f>
        <v>0</v>
      </c>
      <c r="F57" s="35"/>
      <c r="G57" s="34">
        <v>0</v>
      </c>
      <c r="H57" s="33">
        <v>0</v>
      </c>
      <c r="I57" s="35"/>
      <c r="J57" s="34"/>
      <c r="K57" s="33"/>
      <c r="L57" s="35"/>
      <c r="M57" s="34"/>
      <c r="N57" s="33"/>
      <c r="O57" s="35"/>
      <c r="P57" s="34"/>
      <c r="Q57" s="34"/>
      <c r="R57" s="33">
        <v>0</v>
      </c>
      <c r="S57" s="33"/>
      <c r="T57" s="35"/>
      <c r="U57" s="33"/>
      <c r="V57" s="38"/>
      <c r="W57" s="33"/>
      <c r="X57" s="33"/>
      <c r="Y57" s="38"/>
      <c r="Z57" s="33"/>
      <c r="AA57" s="33"/>
    </row>
    <row r="58" spans="1:27" ht="102">
      <c r="A58" s="58" t="s">
        <v>82</v>
      </c>
      <c r="B58" s="24"/>
      <c r="C58" s="25"/>
      <c r="D58" s="26">
        <f t="shared" si="3"/>
        <v>0</v>
      </c>
      <c r="E58" s="27">
        <f>SUM(H58,K58,N58,S58,U58,X58)</f>
        <v>1000000</v>
      </c>
      <c r="F58" s="35"/>
      <c r="G58" s="34">
        <v>0</v>
      </c>
      <c r="H58" s="34">
        <v>1000000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90</v>
      </c>
      <c r="B59" s="175"/>
      <c r="C59" s="176"/>
      <c r="D59" s="26">
        <f t="shared" si="3"/>
        <v>0</v>
      </c>
      <c r="E59" s="27">
        <f>SUM(H59,K59,N59,S59,U59,X59)</f>
        <v>0</v>
      </c>
      <c r="F59" s="35"/>
      <c r="G59" s="34">
        <v>0</v>
      </c>
      <c r="H59" s="34">
        <v>0</v>
      </c>
      <c r="I59" s="35"/>
      <c r="J59" s="34"/>
      <c r="K59" s="34"/>
      <c r="L59" s="35"/>
      <c r="M59" s="34"/>
      <c r="N59" s="34"/>
      <c r="O59" s="35"/>
      <c r="P59" s="34"/>
      <c r="Q59" s="34"/>
      <c r="R59" s="33">
        <v>0</v>
      </c>
      <c r="S59" s="33"/>
      <c r="T59" s="35"/>
      <c r="U59" s="34"/>
      <c r="V59" s="35"/>
      <c r="W59" s="34"/>
      <c r="X59" s="34"/>
      <c r="Y59" s="35"/>
      <c r="Z59" s="34"/>
      <c r="AA59" s="34"/>
    </row>
    <row r="60" spans="1:27">
      <c r="A60" s="58" t="s">
        <v>70</v>
      </c>
      <c r="B60" s="24"/>
      <c r="C60" s="25"/>
      <c r="D60" s="26">
        <f t="shared" si="3"/>
        <v>0</v>
      </c>
      <c r="E60" s="27">
        <f t="shared" si="4"/>
        <v>1200000</v>
      </c>
      <c r="F60" s="35"/>
      <c r="G60" s="34">
        <v>0</v>
      </c>
      <c r="H60" s="33">
        <v>1200000</v>
      </c>
      <c r="I60" s="35"/>
      <c r="J60" s="34"/>
      <c r="K60" s="33"/>
      <c r="L60" s="35"/>
      <c r="M60" s="34"/>
      <c r="N60" s="33"/>
      <c r="O60" s="35"/>
      <c r="P60" s="34"/>
      <c r="Q60" s="34"/>
      <c r="R60" s="33">
        <v>0</v>
      </c>
      <c r="S60" s="33"/>
      <c r="T60" s="35"/>
      <c r="U60" s="33"/>
      <c r="V60" s="38"/>
      <c r="W60" s="33"/>
      <c r="X60" s="33"/>
      <c r="Y60" s="38"/>
      <c r="Z60" s="33"/>
      <c r="AA60" s="33"/>
    </row>
    <row r="61" spans="1:27">
      <c r="A61" s="211" t="s">
        <v>101</v>
      </c>
      <c r="B61" s="175"/>
      <c r="C61" s="176"/>
      <c r="D61" s="26">
        <f t="shared" si="3"/>
        <v>0</v>
      </c>
      <c r="E61" s="27">
        <f t="shared" si="4"/>
        <v>9000000</v>
      </c>
      <c r="F61" s="35"/>
      <c r="G61" s="212">
        <v>0</v>
      </c>
      <c r="H61" s="213">
        <v>9000000</v>
      </c>
      <c r="I61" s="35"/>
      <c r="J61" s="34"/>
      <c r="K61" s="33"/>
      <c r="L61" s="35"/>
      <c r="M61" s="34"/>
      <c r="N61" s="33"/>
      <c r="O61" s="35"/>
      <c r="P61" s="34"/>
      <c r="Q61" s="34"/>
      <c r="R61" s="33">
        <v>0</v>
      </c>
      <c r="S61" s="33"/>
      <c r="T61" s="35"/>
      <c r="U61" s="33"/>
      <c r="V61" s="38"/>
      <c r="W61" s="33"/>
      <c r="X61" s="33"/>
      <c r="Y61" s="38"/>
      <c r="Z61" s="33"/>
      <c r="AA61" s="33"/>
    </row>
    <row r="62" spans="1:27" ht="102">
      <c r="A62" s="211" t="s">
        <v>102</v>
      </c>
      <c r="B62" s="175"/>
      <c r="C62" s="176"/>
      <c r="D62" s="26">
        <f t="shared" si="3"/>
        <v>0</v>
      </c>
      <c r="E62" s="27">
        <f t="shared" si="4"/>
        <v>4114000</v>
      </c>
      <c r="F62" s="35"/>
      <c r="G62" s="33">
        <v>0</v>
      </c>
      <c r="H62" s="33">
        <v>0</v>
      </c>
      <c r="I62" s="35"/>
      <c r="J62" s="34"/>
      <c r="K62" s="33"/>
      <c r="L62" s="35"/>
      <c r="M62" s="34"/>
      <c r="N62" s="33"/>
      <c r="O62" s="35"/>
      <c r="P62" s="34"/>
      <c r="Q62" s="34"/>
      <c r="R62" s="33">
        <v>0</v>
      </c>
      <c r="S62" s="213">
        <v>4114000</v>
      </c>
      <c r="T62" s="35"/>
      <c r="U62" s="33"/>
      <c r="V62" s="38"/>
      <c r="W62" s="33"/>
      <c r="X62" s="33"/>
      <c r="Y62" s="38"/>
      <c r="Z62" s="33"/>
      <c r="AA62" s="33"/>
    </row>
    <row r="63" spans="1:27" ht="51.6" thickBot="1">
      <c r="A63" s="58" t="s">
        <v>71</v>
      </c>
      <c r="B63" s="24"/>
      <c r="C63" s="25"/>
      <c r="D63" s="26">
        <f t="shared" si="3"/>
        <v>117259282</v>
      </c>
      <c r="E63" s="27">
        <f>SUM(H63,K63,N63,S63,U63,X63)</f>
        <v>0</v>
      </c>
      <c r="F63" s="35"/>
      <c r="G63" s="34">
        <v>0</v>
      </c>
      <c r="H63" s="33">
        <v>0</v>
      </c>
      <c r="I63" s="35"/>
      <c r="J63" s="34"/>
      <c r="K63" s="33"/>
      <c r="L63" s="35"/>
      <c r="M63" s="34"/>
      <c r="N63" s="33"/>
      <c r="O63" s="35"/>
      <c r="P63" s="34"/>
      <c r="Q63" s="34"/>
      <c r="R63" s="192">
        <f>121920000-4660718</f>
        <v>117259282</v>
      </c>
      <c r="S63" s="180"/>
      <c r="T63" s="35"/>
      <c r="U63" s="33"/>
      <c r="V63" s="38"/>
      <c r="W63" s="33"/>
      <c r="X63" s="33"/>
      <c r="Y63" s="38"/>
      <c r="Z63" s="33"/>
      <c r="AA63" s="33"/>
    </row>
    <row r="64" spans="1:27" ht="91.5" customHeight="1" thickBot="1">
      <c r="A64" s="59" t="s">
        <v>50</v>
      </c>
      <c r="B64" s="60">
        <f t="shared" ref="B64:AA64" si="5">SUM(B14:B63)</f>
        <v>0</v>
      </c>
      <c r="C64" s="61">
        <f t="shared" si="5"/>
        <v>0</v>
      </c>
      <c r="D64" s="190">
        <f t="shared" si="5"/>
        <v>696337000</v>
      </c>
      <c r="E64" s="191">
        <f t="shared" si="5"/>
        <v>332363789</v>
      </c>
      <c r="F64" s="63">
        <f t="shared" si="5"/>
        <v>0</v>
      </c>
      <c r="G64" s="64">
        <f t="shared" si="5"/>
        <v>84582000</v>
      </c>
      <c r="H64" s="65">
        <f t="shared" si="5"/>
        <v>260173000</v>
      </c>
      <c r="I64" s="63">
        <f t="shared" si="5"/>
        <v>0</v>
      </c>
      <c r="J64" s="64">
        <f t="shared" si="5"/>
        <v>0</v>
      </c>
      <c r="K64" s="65">
        <f t="shared" si="5"/>
        <v>0</v>
      </c>
      <c r="L64" s="63">
        <f t="shared" si="5"/>
        <v>0</v>
      </c>
      <c r="M64" s="64">
        <f t="shared" si="5"/>
        <v>0</v>
      </c>
      <c r="N64" s="65">
        <f t="shared" si="5"/>
        <v>0</v>
      </c>
      <c r="O64" s="63">
        <f t="shared" si="5"/>
        <v>0</v>
      </c>
      <c r="P64" s="64">
        <f t="shared" si="5"/>
        <v>0</v>
      </c>
      <c r="Q64" s="64">
        <f t="shared" si="5"/>
        <v>0</v>
      </c>
      <c r="R64" s="64">
        <f t="shared" si="5"/>
        <v>611755000</v>
      </c>
      <c r="S64" s="64">
        <f t="shared" si="5"/>
        <v>72190789</v>
      </c>
      <c r="T64" s="63">
        <f t="shared" si="5"/>
        <v>0</v>
      </c>
      <c r="U64" s="65">
        <f t="shared" si="5"/>
        <v>0</v>
      </c>
      <c r="V64" s="64">
        <f t="shared" si="5"/>
        <v>0</v>
      </c>
      <c r="W64" s="64">
        <f t="shared" si="5"/>
        <v>0</v>
      </c>
      <c r="X64" s="65">
        <f t="shared" si="5"/>
        <v>0</v>
      </c>
      <c r="Y64" s="64">
        <f t="shared" si="5"/>
        <v>0</v>
      </c>
      <c r="Z64" s="64">
        <f t="shared" si="5"/>
        <v>0</v>
      </c>
      <c r="AA64" s="66">
        <f t="shared" si="5"/>
        <v>0</v>
      </c>
    </row>
    <row r="65" spans="1:38">
      <c r="A65" s="67"/>
      <c r="B65" s="68"/>
      <c r="C65" s="69"/>
      <c r="D65" s="26"/>
      <c r="E65" s="27"/>
      <c r="F65" s="70"/>
      <c r="G65" s="71"/>
      <c r="H65" s="71"/>
      <c r="I65" s="70"/>
      <c r="J65" s="71"/>
      <c r="K65" s="71"/>
      <c r="L65" s="70"/>
      <c r="M65" s="71"/>
      <c r="N65" s="71"/>
      <c r="O65" s="70"/>
      <c r="P65" s="71"/>
      <c r="Q65" s="71"/>
      <c r="R65" s="71"/>
      <c r="S65" s="71"/>
      <c r="T65" s="70"/>
      <c r="U65" s="71"/>
      <c r="V65" s="70"/>
      <c r="W65" s="71"/>
      <c r="X65" s="71"/>
      <c r="Y65" s="70"/>
      <c r="Z65" s="71"/>
      <c r="AA65" s="71"/>
    </row>
    <row r="66" spans="1:38" ht="106.5" customHeight="1">
      <c r="A66" s="23" t="s">
        <v>51</v>
      </c>
      <c r="B66" s="72"/>
      <c r="C66" s="73"/>
      <c r="D66" s="26">
        <f>SUM(F66:G66,I66:J66,L66:M66,O66:R66,V66:W66)</f>
        <v>0</v>
      </c>
      <c r="E66" s="27">
        <f t="shared" ref="E66:E68" si="6">SUM(H66,K66,N66,S66,U66,X66)</f>
        <v>0</v>
      </c>
      <c r="F66" s="74"/>
      <c r="G66" s="75">
        <v>0</v>
      </c>
      <c r="H66" s="75"/>
      <c r="I66" s="74"/>
      <c r="J66" s="75"/>
      <c r="K66" s="75"/>
      <c r="L66" s="74"/>
      <c r="M66" s="75"/>
      <c r="N66" s="75"/>
      <c r="O66" s="74"/>
      <c r="P66" s="75"/>
      <c r="Q66" s="75"/>
      <c r="R66" s="75"/>
      <c r="S66" s="75"/>
      <c r="T66" s="74"/>
      <c r="U66" s="75"/>
      <c r="V66" s="74"/>
      <c r="W66" s="75"/>
      <c r="X66" s="75"/>
      <c r="Y66" s="74"/>
      <c r="Z66" s="75"/>
      <c r="AA66" s="75"/>
    </row>
    <row r="67" spans="1:38" ht="106.5" customHeight="1">
      <c r="A67" s="23" t="s">
        <v>83</v>
      </c>
      <c r="B67" s="72"/>
      <c r="C67" s="73"/>
      <c r="D67" s="26">
        <f>SUM(F67:G67,I67:J67,L67:M67,O67:R67,V67:W67)</f>
        <v>0</v>
      </c>
      <c r="E67" s="27">
        <f t="shared" si="6"/>
        <v>0</v>
      </c>
      <c r="F67" s="74"/>
      <c r="G67" s="75">
        <v>0</v>
      </c>
      <c r="H67" s="75"/>
      <c r="I67" s="74"/>
      <c r="J67" s="75"/>
      <c r="K67" s="75"/>
      <c r="L67" s="74"/>
      <c r="M67" s="75"/>
      <c r="N67" s="75"/>
      <c r="O67" s="74"/>
      <c r="P67" s="75"/>
      <c r="Q67" s="75"/>
      <c r="R67" s="75"/>
      <c r="S67" s="75"/>
      <c r="T67" s="74"/>
      <c r="U67" s="75"/>
      <c r="V67" s="74"/>
      <c r="W67" s="75"/>
      <c r="X67" s="75"/>
      <c r="Y67" s="74"/>
      <c r="Z67" s="75"/>
      <c r="AA67" s="75"/>
    </row>
    <row r="68" spans="1:38" ht="106.5" customHeight="1" thickBot="1">
      <c r="A68" s="206" t="s">
        <v>52</v>
      </c>
      <c r="B68" s="186"/>
      <c r="C68" s="73"/>
      <c r="D68" s="26">
        <f t="shared" ref="D68" si="7">SUM(F68:G68,I68:J68,L68:M68,O68:R68,V68:W68)</f>
        <v>0</v>
      </c>
      <c r="E68" s="27">
        <f t="shared" si="6"/>
        <v>100000</v>
      </c>
      <c r="F68" s="74"/>
      <c r="G68" s="75">
        <v>0</v>
      </c>
      <c r="H68" s="75">
        <v>100000</v>
      </c>
      <c r="I68" s="74"/>
      <c r="J68" s="75"/>
      <c r="K68" s="75"/>
      <c r="L68" s="74"/>
      <c r="M68" s="75"/>
      <c r="N68" s="75"/>
      <c r="O68" s="74"/>
      <c r="P68" s="75"/>
      <c r="Q68" s="75"/>
      <c r="R68" s="75"/>
      <c r="S68" s="75"/>
      <c r="T68" s="74"/>
      <c r="U68" s="75"/>
      <c r="V68" s="74"/>
      <c r="W68" s="75"/>
      <c r="X68" s="75"/>
      <c r="Y68" s="74"/>
      <c r="Z68" s="75"/>
      <c r="AA68" s="75"/>
    </row>
    <row r="69" spans="1:38" ht="96.75" customHeight="1" thickBot="1">
      <c r="A69" s="80" t="s">
        <v>53</v>
      </c>
      <c r="B69" s="81">
        <f>SUM(B65:B68)</f>
        <v>0</v>
      </c>
      <c r="C69" s="82"/>
      <c r="D69" s="62">
        <f t="shared" ref="D69:AA69" si="8">SUM(D65:D68)</f>
        <v>0</v>
      </c>
      <c r="E69" s="61">
        <f t="shared" si="8"/>
        <v>100000</v>
      </c>
      <c r="F69" s="83">
        <f t="shared" si="8"/>
        <v>0</v>
      </c>
      <c r="G69" s="64">
        <f>SUM(G65:G68)</f>
        <v>0</v>
      </c>
      <c r="H69" s="64">
        <f t="shared" si="8"/>
        <v>100000</v>
      </c>
      <c r="I69" s="83">
        <f t="shared" si="8"/>
        <v>0</v>
      </c>
      <c r="J69" s="64">
        <f t="shared" si="8"/>
        <v>0</v>
      </c>
      <c r="K69" s="64">
        <f t="shared" si="8"/>
        <v>0</v>
      </c>
      <c r="L69" s="83">
        <f t="shared" si="8"/>
        <v>0</v>
      </c>
      <c r="M69" s="64">
        <f t="shared" si="8"/>
        <v>0</v>
      </c>
      <c r="N69" s="64">
        <f t="shared" si="8"/>
        <v>0</v>
      </c>
      <c r="O69" s="83">
        <f t="shared" si="8"/>
        <v>0</v>
      </c>
      <c r="P69" s="64">
        <f t="shared" si="8"/>
        <v>0</v>
      </c>
      <c r="Q69" s="64">
        <f t="shared" si="8"/>
        <v>0</v>
      </c>
      <c r="R69" s="64">
        <f t="shared" si="8"/>
        <v>0</v>
      </c>
      <c r="S69" s="64">
        <f t="shared" si="8"/>
        <v>0</v>
      </c>
      <c r="T69" s="83">
        <f t="shared" si="8"/>
        <v>0</v>
      </c>
      <c r="U69" s="64">
        <f t="shared" si="8"/>
        <v>0</v>
      </c>
      <c r="V69" s="83">
        <f t="shared" si="8"/>
        <v>0</v>
      </c>
      <c r="W69" s="64">
        <f t="shared" si="8"/>
        <v>0</v>
      </c>
      <c r="X69" s="64">
        <f t="shared" si="8"/>
        <v>0</v>
      </c>
      <c r="Y69" s="83">
        <f t="shared" si="8"/>
        <v>0</v>
      </c>
      <c r="Z69" s="64">
        <f t="shared" si="8"/>
        <v>0</v>
      </c>
      <c r="AA69" s="64">
        <f t="shared" si="8"/>
        <v>0</v>
      </c>
    </row>
    <row r="70" spans="1:38" ht="51.6" hidden="1" thickBot="1">
      <c r="A70" s="23"/>
      <c r="B70" s="84"/>
      <c r="C70" s="85"/>
      <c r="D70" s="26">
        <f t="shared" ref="D70:D82" si="9">SUM(F70,I70,L70,O70,T70,V70)</f>
        <v>0</v>
      </c>
      <c r="E70" s="27">
        <f t="shared" ref="E70:E82" si="10">SUM(H70,K70,N70,S70,U70,X70)</f>
        <v>0</v>
      </c>
      <c r="F70" s="86"/>
      <c r="G70" s="87"/>
      <c r="H70" s="88"/>
      <c r="I70" s="86"/>
      <c r="J70" s="87"/>
      <c r="K70" s="88"/>
      <c r="L70" s="86"/>
      <c r="M70" s="87"/>
      <c r="N70" s="88"/>
      <c r="O70" s="86"/>
      <c r="P70" s="87"/>
      <c r="Q70" s="87"/>
      <c r="R70" s="87"/>
      <c r="S70" s="88"/>
      <c r="T70" s="86"/>
      <c r="U70" s="88"/>
      <c r="V70" s="86"/>
      <c r="W70" s="87"/>
      <c r="X70" s="88"/>
      <c r="Y70" s="86"/>
      <c r="Z70" s="87"/>
      <c r="AA70" s="88"/>
    </row>
    <row r="71" spans="1:38" ht="51.6" hidden="1" thickBot="1">
      <c r="A71" s="23"/>
      <c r="B71" s="89"/>
      <c r="C71" s="90"/>
      <c r="D71" s="26">
        <f t="shared" si="9"/>
        <v>0</v>
      </c>
      <c r="E71" s="27">
        <f t="shared" si="10"/>
        <v>0</v>
      </c>
      <c r="F71" s="91"/>
      <c r="G71" s="92"/>
      <c r="H71" s="30"/>
      <c r="I71" s="91"/>
      <c r="J71" s="92"/>
      <c r="K71" s="30"/>
      <c r="L71" s="91"/>
      <c r="M71" s="92"/>
      <c r="N71" s="30"/>
      <c r="O71" s="91"/>
      <c r="P71" s="92"/>
      <c r="Q71" s="92"/>
      <c r="R71" s="92"/>
      <c r="S71" s="30"/>
      <c r="T71" s="91"/>
      <c r="U71" s="30"/>
      <c r="V71" s="91"/>
      <c r="W71" s="92"/>
      <c r="X71" s="30"/>
      <c r="Y71" s="91"/>
      <c r="Z71" s="92"/>
      <c r="AA71" s="30"/>
    </row>
    <row r="72" spans="1:38" ht="51.6" hidden="1" thickBot="1">
      <c r="A72" s="23"/>
      <c r="B72" s="89"/>
      <c r="C72" s="90"/>
      <c r="D72" s="26">
        <f t="shared" si="9"/>
        <v>0</v>
      </c>
      <c r="E72" s="27">
        <f t="shared" si="10"/>
        <v>0</v>
      </c>
      <c r="F72" s="93"/>
      <c r="G72" s="94"/>
      <c r="H72" s="33"/>
      <c r="I72" s="93"/>
      <c r="J72" s="94"/>
      <c r="K72" s="33"/>
      <c r="L72" s="93"/>
      <c r="M72" s="94"/>
      <c r="N72" s="33"/>
      <c r="O72" s="91"/>
      <c r="P72" s="94"/>
      <c r="Q72" s="94"/>
      <c r="R72" s="94"/>
      <c r="S72" s="33"/>
      <c r="T72" s="95"/>
      <c r="U72" s="33"/>
      <c r="V72" s="91"/>
      <c r="W72" s="94"/>
      <c r="X72" s="33"/>
      <c r="Y72" s="91"/>
      <c r="Z72" s="94"/>
      <c r="AA72" s="33"/>
    </row>
    <row r="73" spans="1:38" ht="51.6" hidden="1" thickBot="1">
      <c r="A73" s="23"/>
      <c r="B73" s="89"/>
      <c r="C73" s="90"/>
      <c r="D73" s="26">
        <f t="shared" si="9"/>
        <v>0</v>
      </c>
      <c r="E73" s="27">
        <f t="shared" si="10"/>
        <v>0</v>
      </c>
      <c r="F73" s="96"/>
      <c r="G73" s="97"/>
      <c r="H73" s="33"/>
      <c r="I73" s="96"/>
      <c r="J73" s="97"/>
      <c r="K73" s="33"/>
      <c r="L73" s="96"/>
      <c r="M73" s="97"/>
      <c r="N73" s="33"/>
      <c r="O73" s="98"/>
      <c r="P73" s="97"/>
      <c r="Q73" s="97"/>
      <c r="R73" s="97"/>
      <c r="S73" s="33"/>
      <c r="T73" s="98"/>
      <c r="U73" s="33"/>
      <c r="V73" s="98"/>
      <c r="W73" s="97"/>
      <c r="X73" s="33"/>
      <c r="Y73" s="98"/>
      <c r="Z73" s="97"/>
      <c r="AA73" s="33"/>
    </row>
    <row r="74" spans="1:38" s="100" customFormat="1" ht="51.6" hidden="1" thickBot="1">
      <c r="A74" s="23"/>
      <c r="B74" s="89"/>
      <c r="C74" s="90"/>
      <c r="D74" s="26">
        <f t="shared" si="9"/>
        <v>0</v>
      </c>
      <c r="E74" s="27">
        <f t="shared" si="10"/>
        <v>0</v>
      </c>
      <c r="F74" s="98"/>
      <c r="G74" s="99"/>
      <c r="H74" s="33"/>
      <c r="I74" s="98"/>
      <c r="J74" s="99"/>
      <c r="K74" s="33"/>
      <c r="L74" s="98"/>
      <c r="M74" s="99"/>
      <c r="N74" s="33"/>
      <c r="O74" s="98"/>
      <c r="P74" s="99"/>
      <c r="Q74" s="99"/>
      <c r="R74" s="99"/>
      <c r="S74" s="33"/>
      <c r="T74" s="98"/>
      <c r="U74" s="33"/>
      <c r="V74" s="98"/>
      <c r="W74" s="99"/>
      <c r="X74" s="33"/>
      <c r="Y74" s="98"/>
      <c r="Z74" s="99"/>
      <c r="AA74" s="33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ht="51.6" hidden="1" thickBot="1">
      <c r="A75" s="23"/>
      <c r="B75" s="89"/>
      <c r="C75" s="90"/>
      <c r="D75" s="26">
        <f t="shared" si="9"/>
        <v>0</v>
      </c>
      <c r="E75" s="27">
        <f t="shared" si="10"/>
        <v>0</v>
      </c>
      <c r="F75" s="98"/>
      <c r="G75" s="99"/>
      <c r="H75" s="33"/>
      <c r="I75" s="98"/>
      <c r="J75" s="99"/>
      <c r="K75" s="33"/>
      <c r="L75" s="98"/>
      <c r="M75" s="99"/>
      <c r="N75" s="33"/>
      <c r="O75" s="98"/>
      <c r="P75" s="99"/>
      <c r="Q75" s="99"/>
      <c r="R75" s="99"/>
      <c r="S75" s="33"/>
      <c r="T75" s="98"/>
      <c r="U75" s="33"/>
      <c r="V75" s="98"/>
      <c r="W75" s="99"/>
      <c r="X75" s="33"/>
      <c r="Y75" s="98"/>
      <c r="Z75" s="99"/>
      <c r="AA75" s="33"/>
    </row>
    <row r="76" spans="1:38" ht="51.6" hidden="1" thickBot="1">
      <c r="A76" s="23"/>
      <c r="B76" s="89"/>
      <c r="C76" s="90"/>
      <c r="D76" s="26">
        <f t="shared" si="9"/>
        <v>0</v>
      </c>
      <c r="E76" s="27">
        <f t="shared" si="10"/>
        <v>0</v>
      </c>
      <c r="F76" s="98"/>
      <c r="G76" s="99"/>
      <c r="H76" s="33"/>
      <c r="I76" s="98"/>
      <c r="J76" s="99"/>
      <c r="K76" s="33"/>
      <c r="L76" s="98"/>
      <c r="M76" s="99"/>
      <c r="N76" s="33"/>
      <c r="O76" s="98"/>
      <c r="P76" s="99"/>
      <c r="Q76" s="99"/>
      <c r="R76" s="99"/>
      <c r="S76" s="33"/>
      <c r="T76" s="98"/>
      <c r="U76" s="33"/>
      <c r="V76" s="98"/>
      <c r="W76" s="99"/>
      <c r="X76" s="33"/>
      <c r="Y76" s="98"/>
      <c r="Z76" s="99"/>
      <c r="AA76" s="33"/>
    </row>
    <row r="77" spans="1:38" ht="51.6" hidden="1" thickBot="1">
      <c r="A77" s="101"/>
      <c r="B77" s="89"/>
      <c r="C77" s="102"/>
      <c r="D77" s="26">
        <f t="shared" si="9"/>
        <v>0</v>
      </c>
      <c r="E77" s="27">
        <f t="shared" si="10"/>
        <v>0</v>
      </c>
      <c r="F77" s="103"/>
      <c r="G77" s="104"/>
      <c r="H77" s="105"/>
      <c r="I77" s="103"/>
      <c r="J77" s="104"/>
      <c r="K77" s="105"/>
      <c r="L77" s="103"/>
      <c r="M77" s="104"/>
      <c r="N77" s="105"/>
      <c r="O77" s="98"/>
      <c r="P77" s="104"/>
      <c r="Q77" s="104"/>
      <c r="R77" s="104"/>
      <c r="S77" s="105"/>
      <c r="T77" s="98"/>
      <c r="U77" s="105"/>
      <c r="V77" s="98"/>
      <c r="W77" s="104"/>
      <c r="X77" s="105"/>
      <c r="Y77" s="98"/>
      <c r="Z77" s="104"/>
      <c r="AA77" s="105"/>
    </row>
    <row r="78" spans="1:38" ht="51.6" hidden="1" thickBot="1">
      <c r="A78" s="106"/>
      <c r="B78" s="107"/>
      <c r="C78" s="108"/>
      <c r="D78" s="26">
        <f t="shared" si="9"/>
        <v>0</v>
      </c>
      <c r="E78" s="27">
        <f t="shared" si="10"/>
        <v>0</v>
      </c>
      <c r="F78" s="109"/>
      <c r="G78" s="110"/>
      <c r="H78" s="105"/>
      <c r="I78" s="109"/>
      <c r="J78" s="110"/>
      <c r="K78" s="105"/>
      <c r="L78" s="109"/>
      <c r="M78" s="110"/>
      <c r="N78" s="105"/>
      <c r="O78" s="98"/>
      <c r="P78" s="110"/>
      <c r="Q78" s="110"/>
      <c r="R78" s="110"/>
      <c r="S78" s="105"/>
      <c r="T78" s="98"/>
      <c r="U78" s="105"/>
      <c r="V78" s="98"/>
      <c r="W78" s="110"/>
      <c r="X78" s="105"/>
      <c r="Y78" s="98"/>
      <c r="Z78" s="110"/>
      <c r="AA78" s="105"/>
    </row>
    <row r="79" spans="1:38" ht="51.6" hidden="1" thickBot="1">
      <c r="A79" s="111"/>
      <c r="B79" s="89"/>
      <c r="C79" s="112"/>
      <c r="D79" s="26">
        <f t="shared" si="9"/>
        <v>0</v>
      </c>
      <c r="E79" s="27">
        <f t="shared" si="10"/>
        <v>0</v>
      </c>
      <c r="F79" s="96"/>
      <c r="G79" s="97"/>
      <c r="H79" s="105"/>
      <c r="I79" s="96"/>
      <c r="J79" s="97"/>
      <c r="K79" s="105"/>
      <c r="L79" s="96"/>
      <c r="M79" s="97"/>
      <c r="N79" s="105"/>
      <c r="O79" s="98"/>
      <c r="P79" s="97"/>
      <c r="Q79" s="97"/>
      <c r="R79" s="97"/>
      <c r="S79" s="105"/>
      <c r="T79" s="98"/>
      <c r="U79" s="105"/>
      <c r="V79" s="98"/>
      <c r="W79" s="97"/>
      <c r="X79" s="105"/>
      <c r="Y79" s="98"/>
      <c r="Z79" s="97"/>
      <c r="AA79" s="105"/>
    </row>
    <row r="80" spans="1:38" ht="51.6" hidden="1" thickBot="1">
      <c r="A80" s="111"/>
      <c r="B80" s="89"/>
      <c r="C80" s="112"/>
      <c r="D80" s="26">
        <f t="shared" si="9"/>
        <v>0</v>
      </c>
      <c r="E80" s="27">
        <f t="shared" si="10"/>
        <v>0</v>
      </c>
      <c r="F80" s="96"/>
      <c r="G80" s="97"/>
      <c r="H80" s="105"/>
      <c r="I80" s="96"/>
      <c r="J80" s="97"/>
      <c r="K80" s="105"/>
      <c r="L80" s="96"/>
      <c r="M80" s="97"/>
      <c r="N80" s="105"/>
      <c r="O80" s="98"/>
      <c r="P80" s="97"/>
      <c r="Q80" s="97"/>
      <c r="R80" s="97"/>
      <c r="S80" s="105"/>
      <c r="T80" s="98"/>
      <c r="U80" s="105"/>
      <c r="V80" s="98"/>
      <c r="W80" s="97"/>
      <c r="X80" s="105"/>
      <c r="Y80" s="98"/>
      <c r="Z80" s="97"/>
      <c r="AA80" s="105"/>
    </row>
    <row r="81" spans="1:27" ht="51.6" hidden="1" thickBot="1">
      <c r="A81" s="113"/>
      <c r="B81" s="89"/>
      <c r="C81" s="90"/>
      <c r="D81" s="26">
        <f t="shared" si="9"/>
        <v>0</v>
      </c>
      <c r="E81" s="27">
        <f t="shared" si="10"/>
        <v>0</v>
      </c>
      <c r="F81" s="98"/>
      <c r="G81" s="99"/>
      <c r="H81" s="33"/>
      <c r="I81" s="98"/>
      <c r="J81" s="99"/>
      <c r="K81" s="33"/>
      <c r="L81" s="98"/>
      <c r="M81" s="99"/>
      <c r="N81" s="33"/>
      <c r="O81" s="103"/>
      <c r="P81" s="99"/>
      <c r="Q81" s="99"/>
      <c r="R81" s="99"/>
      <c r="S81" s="33"/>
      <c r="T81" s="103"/>
      <c r="U81" s="33"/>
      <c r="V81" s="103"/>
      <c r="W81" s="99"/>
      <c r="X81" s="33"/>
      <c r="Y81" s="103"/>
      <c r="Z81" s="99"/>
      <c r="AA81" s="33"/>
    </row>
    <row r="82" spans="1:27" ht="243.75" hidden="1" customHeight="1">
      <c r="A82" s="114"/>
      <c r="B82" s="115"/>
      <c r="C82" s="116"/>
      <c r="D82" s="117">
        <f t="shared" si="9"/>
        <v>0</v>
      </c>
      <c r="E82" s="118">
        <f t="shared" si="10"/>
        <v>0</v>
      </c>
      <c r="F82" s="119"/>
      <c r="G82" s="120"/>
      <c r="H82" s="44"/>
      <c r="I82" s="119"/>
      <c r="J82" s="120"/>
      <c r="K82" s="44"/>
      <c r="L82" s="119"/>
      <c r="M82" s="120"/>
      <c r="N82" s="44"/>
      <c r="O82" s="119"/>
      <c r="P82" s="120"/>
      <c r="Q82" s="120"/>
      <c r="R82" s="120"/>
      <c r="S82" s="44"/>
      <c r="T82" s="119"/>
      <c r="U82" s="44"/>
      <c r="V82" s="119"/>
      <c r="W82" s="120"/>
      <c r="X82" s="44"/>
      <c r="Y82" s="119"/>
      <c r="Z82" s="120"/>
      <c r="AA82" s="44"/>
    </row>
    <row r="83" spans="1:27" ht="94.5" hidden="1" customHeight="1">
      <c r="A83" s="121" t="s">
        <v>54</v>
      </c>
      <c r="B83" s="122">
        <f>SUM(B70:B82)</f>
        <v>0</v>
      </c>
      <c r="C83" s="123"/>
      <c r="D83" s="122">
        <f>SUM(F83:V83)</f>
        <v>0</v>
      </c>
      <c r="E83" s="124">
        <f t="shared" ref="E83:W83" si="11">SUM(E70:E82)</f>
        <v>0</v>
      </c>
      <c r="F83" s="125">
        <f t="shared" si="11"/>
        <v>0</v>
      </c>
      <c r="G83" s="126">
        <f t="shared" si="11"/>
        <v>0</v>
      </c>
      <c r="H83" s="126">
        <f t="shared" si="11"/>
        <v>0</v>
      </c>
      <c r="I83" s="125">
        <f t="shared" si="11"/>
        <v>0</v>
      </c>
      <c r="J83" s="126">
        <f t="shared" si="11"/>
        <v>0</v>
      </c>
      <c r="K83" s="126">
        <f t="shared" si="11"/>
        <v>0</v>
      </c>
      <c r="L83" s="125">
        <f t="shared" si="11"/>
        <v>0</v>
      </c>
      <c r="M83" s="126">
        <f t="shared" si="11"/>
        <v>0</v>
      </c>
      <c r="N83" s="126">
        <f t="shared" si="11"/>
        <v>0</v>
      </c>
      <c r="O83" s="125">
        <f t="shared" si="11"/>
        <v>0</v>
      </c>
      <c r="P83" s="126">
        <f t="shared" si="11"/>
        <v>0</v>
      </c>
      <c r="Q83" s="126">
        <f t="shared" si="11"/>
        <v>0</v>
      </c>
      <c r="R83" s="126">
        <f t="shared" si="11"/>
        <v>0</v>
      </c>
      <c r="S83" s="126">
        <f t="shared" si="11"/>
        <v>0</v>
      </c>
      <c r="T83" s="125">
        <f t="shared" si="11"/>
        <v>0</v>
      </c>
      <c r="U83" s="126">
        <f t="shared" si="11"/>
        <v>0</v>
      </c>
      <c r="V83" s="125">
        <f t="shared" si="11"/>
        <v>0</v>
      </c>
      <c r="W83" s="126">
        <f t="shared" si="11"/>
        <v>0</v>
      </c>
      <c r="X83" s="126">
        <f>SUM(X70:X82)</f>
        <v>0</v>
      </c>
      <c r="Y83" s="125">
        <f t="shared" ref="Y83:Z83" si="12">SUM(Y70:Y82)</f>
        <v>0</v>
      </c>
      <c r="Z83" s="126">
        <f t="shared" si="12"/>
        <v>0</v>
      </c>
      <c r="AA83" s="126">
        <f>SUM(AA70:AA82)</f>
        <v>0</v>
      </c>
    </row>
    <row r="84" spans="1:27" ht="51.6" hidden="1" thickBot="1">
      <c r="A84" s="127"/>
      <c r="B84" s="128"/>
      <c r="C84" s="129"/>
      <c r="D84" s="26">
        <f t="shared" ref="D84:D96" si="13">SUM(F84,I84,L84,O84,T84,V84)</f>
        <v>0</v>
      </c>
      <c r="E84" s="27">
        <f t="shared" ref="E84:E96" si="14">SUM(H84,K84,N84,S84,U84,X84)</f>
        <v>0</v>
      </c>
      <c r="F84" s="130"/>
      <c r="G84" s="131"/>
      <c r="H84" s="131"/>
      <c r="I84" s="130"/>
      <c r="J84" s="131"/>
      <c r="K84" s="131"/>
      <c r="L84" s="130"/>
      <c r="M84" s="131"/>
      <c r="N84" s="131"/>
      <c r="O84" s="132"/>
      <c r="P84" s="131"/>
      <c r="Q84" s="131"/>
      <c r="R84" s="131"/>
      <c r="S84" s="131"/>
      <c r="T84" s="132"/>
      <c r="U84" s="131"/>
      <c r="V84" s="132"/>
      <c r="W84" s="131"/>
      <c r="X84" s="131"/>
      <c r="Y84" s="132"/>
      <c r="Z84" s="131"/>
      <c r="AA84" s="131"/>
    </row>
    <row r="85" spans="1:27" ht="105" hidden="1" customHeight="1">
      <c r="A85" s="133"/>
      <c r="B85" s="107"/>
      <c r="C85" s="108"/>
      <c r="D85" s="26">
        <f t="shared" si="13"/>
        <v>0</v>
      </c>
      <c r="E85" s="27">
        <f t="shared" si="14"/>
        <v>0</v>
      </c>
      <c r="F85" s="76"/>
      <c r="G85" s="77"/>
      <c r="H85" s="77"/>
      <c r="I85" s="76"/>
      <c r="J85" s="77"/>
      <c r="K85" s="77"/>
      <c r="L85" s="76"/>
      <c r="M85" s="77"/>
      <c r="N85" s="77"/>
      <c r="O85" s="134"/>
      <c r="P85" s="77"/>
      <c r="Q85" s="77"/>
      <c r="R85" s="77"/>
      <c r="S85" s="77"/>
      <c r="T85" s="134"/>
      <c r="U85" s="77"/>
      <c r="V85" s="134"/>
      <c r="W85" s="77"/>
      <c r="X85" s="77"/>
      <c r="Y85" s="134"/>
      <c r="Z85" s="77"/>
      <c r="AA85" s="77"/>
    </row>
    <row r="86" spans="1:27" ht="51.6" hidden="1" thickBot="1">
      <c r="A86" s="106"/>
      <c r="B86" s="107"/>
      <c r="C86" s="108"/>
      <c r="D86" s="26">
        <f t="shared" si="13"/>
        <v>0</v>
      </c>
      <c r="E86" s="27">
        <f t="shared" si="14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45" hidden="1" customHeight="1">
      <c r="A87" s="133"/>
      <c r="B87" s="107"/>
      <c r="C87" s="108"/>
      <c r="D87" s="26">
        <f t="shared" si="13"/>
        <v>0</v>
      </c>
      <c r="E87" s="27">
        <f t="shared" si="14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51.6" hidden="1" thickBot="1">
      <c r="A88" s="106"/>
      <c r="B88" s="107"/>
      <c r="C88" s="108"/>
      <c r="D88" s="26">
        <f t="shared" si="13"/>
        <v>0</v>
      </c>
      <c r="E88" s="27">
        <f t="shared" si="14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3"/>
        <v>0</v>
      </c>
      <c r="E89" s="27">
        <f t="shared" si="14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06"/>
      <c r="B90" s="107"/>
      <c r="C90" s="108"/>
      <c r="D90" s="26">
        <f t="shared" si="13"/>
        <v>0</v>
      </c>
      <c r="E90" s="27">
        <f t="shared" si="14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06"/>
      <c r="B91" s="107"/>
      <c r="C91" s="108"/>
      <c r="D91" s="26">
        <f t="shared" si="13"/>
        <v>0</v>
      </c>
      <c r="E91" s="27">
        <f t="shared" si="14"/>
        <v>0</v>
      </c>
      <c r="F91" s="76"/>
      <c r="G91" s="77"/>
      <c r="H91" s="77"/>
      <c r="I91" s="76"/>
      <c r="J91" s="77"/>
      <c r="K91" s="77"/>
      <c r="L91" s="76"/>
      <c r="M91" s="77"/>
      <c r="N91" s="77"/>
      <c r="O91" s="134"/>
      <c r="P91" s="77"/>
      <c r="Q91" s="77"/>
      <c r="R91" s="77"/>
      <c r="S91" s="77"/>
      <c r="T91" s="134"/>
      <c r="U91" s="77"/>
      <c r="V91" s="134"/>
      <c r="W91" s="77"/>
      <c r="X91" s="77"/>
      <c r="Y91" s="134"/>
      <c r="Z91" s="77"/>
      <c r="AA91" s="77"/>
    </row>
    <row r="92" spans="1:27" ht="51.6" hidden="1" thickBot="1">
      <c r="A92" s="133"/>
      <c r="B92" s="107"/>
      <c r="C92" s="108"/>
      <c r="D92" s="26">
        <f t="shared" si="13"/>
        <v>0</v>
      </c>
      <c r="E92" s="27">
        <f t="shared" si="14"/>
        <v>0</v>
      </c>
      <c r="F92" s="76"/>
      <c r="G92" s="77"/>
      <c r="H92" s="77"/>
      <c r="I92" s="76"/>
      <c r="J92" s="77"/>
      <c r="K92" s="77"/>
      <c r="L92" s="76"/>
      <c r="M92" s="77"/>
      <c r="N92" s="77"/>
      <c r="O92" s="134"/>
      <c r="P92" s="77"/>
      <c r="Q92" s="77"/>
      <c r="R92" s="77"/>
      <c r="S92" s="77"/>
      <c r="T92" s="134"/>
      <c r="U92" s="77"/>
      <c r="V92" s="134"/>
      <c r="W92" s="77"/>
      <c r="X92" s="77"/>
      <c r="Y92" s="134"/>
      <c r="Z92" s="77"/>
      <c r="AA92" s="77"/>
    </row>
    <row r="93" spans="1:27" ht="51.6" hidden="1" thickBot="1">
      <c r="A93" s="135"/>
      <c r="B93" s="136"/>
      <c r="C93" s="137"/>
      <c r="D93" s="26">
        <f t="shared" si="13"/>
        <v>0</v>
      </c>
      <c r="E93" s="27">
        <f t="shared" si="14"/>
        <v>0</v>
      </c>
      <c r="F93" s="138"/>
      <c r="G93" s="139"/>
      <c r="H93" s="140"/>
      <c r="I93" s="138"/>
      <c r="J93" s="139"/>
      <c r="K93" s="140"/>
      <c r="L93" s="138"/>
      <c r="M93" s="139"/>
      <c r="N93" s="140"/>
      <c r="O93" s="141"/>
      <c r="P93" s="139"/>
      <c r="Q93" s="139"/>
      <c r="R93" s="139"/>
      <c r="S93" s="140"/>
      <c r="T93" s="141"/>
      <c r="U93" s="140"/>
      <c r="V93" s="141"/>
      <c r="W93" s="139"/>
      <c r="X93" s="140"/>
      <c r="Y93" s="141"/>
      <c r="Z93" s="139"/>
      <c r="AA93" s="140"/>
    </row>
    <row r="94" spans="1:27" ht="102" hidden="1" customHeight="1">
      <c r="A94" s="142"/>
      <c r="B94" s="136"/>
      <c r="C94" s="137"/>
      <c r="D94" s="26">
        <f t="shared" si="13"/>
        <v>0</v>
      </c>
      <c r="E94" s="27">
        <f t="shared" si="14"/>
        <v>0</v>
      </c>
      <c r="F94" s="138"/>
      <c r="G94" s="139"/>
      <c r="H94" s="77"/>
      <c r="I94" s="138"/>
      <c r="J94" s="139"/>
      <c r="K94" s="77"/>
      <c r="L94" s="138"/>
      <c r="M94" s="139"/>
      <c r="N94" s="77"/>
      <c r="O94" s="134"/>
      <c r="P94" s="139"/>
      <c r="Q94" s="139"/>
      <c r="R94" s="139"/>
      <c r="S94" s="77"/>
      <c r="T94" s="134"/>
      <c r="U94" s="77"/>
      <c r="V94" s="134"/>
      <c r="W94" s="139"/>
      <c r="X94" s="77"/>
      <c r="Y94" s="134"/>
      <c r="Z94" s="139"/>
      <c r="AA94" s="77"/>
    </row>
    <row r="95" spans="1:27" ht="51.75" hidden="1" customHeight="1">
      <c r="A95" s="142"/>
      <c r="B95" s="136"/>
      <c r="C95" s="137"/>
      <c r="D95" s="26">
        <f t="shared" si="13"/>
        <v>0</v>
      </c>
      <c r="E95" s="27">
        <f t="shared" si="14"/>
        <v>0</v>
      </c>
      <c r="F95" s="138"/>
      <c r="G95" s="139"/>
      <c r="H95" s="77"/>
      <c r="I95" s="138"/>
      <c r="J95" s="139"/>
      <c r="K95" s="77"/>
      <c r="L95" s="138"/>
      <c r="M95" s="139"/>
      <c r="N95" s="77"/>
      <c r="O95" s="143"/>
      <c r="P95" s="139"/>
      <c r="Q95" s="139"/>
      <c r="R95" s="139"/>
      <c r="S95" s="77"/>
      <c r="T95" s="143"/>
      <c r="U95" s="77"/>
      <c r="V95" s="143"/>
      <c r="W95" s="139"/>
      <c r="X95" s="77"/>
      <c r="Y95" s="143"/>
      <c r="Z95" s="139"/>
      <c r="AA95" s="77"/>
    </row>
    <row r="96" spans="1:27" ht="51.6" hidden="1" thickBot="1">
      <c r="A96" s="144"/>
      <c r="B96" s="145"/>
      <c r="C96" s="146"/>
      <c r="D96" s="26">
        <f t="shared" si="13"/>
        <v>0</v>
      </c>
      <c r="E96" s="27">
        <f t="shared" si="14"/>
        <v>0</v>
      </c>
      <c r="F96" s="78"/>
      <c r="G96" s="79"/>
      <c r="H96" s="140"/>
      <c r="I96" s="78"/>
      <c r="J96" s="79"/>
      <c r="K96" s="140"/>
      <c r="L96" s="78"/>
      <c r="M96" s="79"/>
      <c r="N96" s="140"/>
      <c r="O96" s="141"/>
      <c r="P96" s="79"/>
      <c r="Q96" s="79"/>
      <c r="R96" s="79"/>
      <c r="S96" s="140"/>
      <c r="T96" s="141"/>
      <c r="U96" s="140"/>
      <c r="V96" s="141"/>
      <c r="W96" s="79"/>
      <c r="X96" s="140"/>
      <c r="Y96" s="141"/>
      <c r="Z96" s="79"/>
      <c r="AA96" s="140"/>
    </row>
    <row r="97" spans="1:27" ht="111.75" hidden="1" customHeight="1">
      <c r="A97" s="147" t="s">
        <v>55</v>
      </c>
      <c r="B97" s="122">
        <f>SUM(B84:B96)</f>
        <v>0</v>
      </c>
      <c r="C97" s="124"/>
      <c r="D97" s="122">
        <f>SUM(F97:V97)</f>
        <v>0</v>
      </c>
      <c r="E97" s="124">
        <f t="shared" ref="E97:W97" si="15">SUM(E84:E96)</f>
        <v>0</v>
      </c>
      <c r="F97" s="125">
        <f t="shared" si="15"/>
        <v>0</v>
      </c>
      <c r="G97" s="126">
        <f t="shared" si="15"/>
        <v>0</v>
      </c>
      <c r="H97" s="126">
        <f t="shared" si="15"/>
        <v>0</v>
      </c>
      <c r="I97" s="125">
        <f t="shared" si="15"/>
        <v>0</v>
      </c>
      <c r="J97" s="126">
        <f t="shared" si="15"/>
        <v>0</v>
      </c>
      <c r="K97" s="126">
        <f t="shared" si="15"/>
        <v>0</v>
      </c>
      <c r="L97" s="125">
        <f t="shared" si="15"/>
        <v>0</v>
      </c>
      <c r="M97" s="126">
        <f t="shared" si="15"/>
        <v>0</v>
      </c>
      <c r="N97" s="126">
        <f t="shared" si="15"/>
        <v>0</v>
      </c>
      <c r="O97" s="125">
        <f t="shared" si="15"/>
        <v>0</v>
      </c>
      <c r="P97" s="126">
        <f t="shared" si="15"/>
        <v>0</v>
      </c>
      <c r="Q97" s="126">
        <f t="shared" si="15"/>
        <v>0</v>
      </c>
      <c r="R97" s="126">
        <f t="shared" si="15"/>
        <v>0</v>
      </c>
      <c r="S97" s="126">
        <f t="shared" si="15"/>
        <v>0</v>
      </c>
      <c r="T97" s="125">
        <f t="shared" si="15"/>
        <v>0</v>
      </c>
      <c r="U97" s="126">
        <f t="shared" si="15"/>
        <v>0</v>
      </c>
      <c r="V97" s="125">
        <f t="shared" si="15"/>
        <v>0</v>
      </c>
      <c r="W97" s="126">
        <f t="shared" si="15"/>
        <v>0</v>
      </c>
      <c r="X97" s="126">
        <f>SUM(X84:X96)</f>
        <v>0</v>
      </c>
      <c r="Y97" s="125">
        <f t="shared" ref="Y97:Z97" si="16">SUM(Y84:Y96)</f>
        <v>0</v>
      </c>
      <c r="Z97" s="126">
        <f t="shared" si="16"/>
        <v>0</v>
      </c>
      <c r="AA97" s="126">
        <f>SUM(AA84:AA96)</f>
        <v>0</v>
      </c>
    </row>
    <row r="98" spans="1:27" s="154" customFormat="1" ht="117" customHeight="1" thickBot="1">
      <c r="A98" s="148" t="s">
        <v>56</v>
      </c>
      <c r="B98" s="149">
        <f>SUM(B97+B83+B69+B64)</f>
        <v>0</v>
      </c>
      <c r="C98" s="150"/>
      <c r="D98" s="151">
        <f t="shared" ref="D98:AA98" si="17">SUM(D97,D83,D69,D64)</f>
        <v>696337000</v>
      </c>
      <c r="E98" s="152">
        <f t="shared" si="17"/>
        <v>332463789</v>
      </c>
      <c r="F98" s="151">
        <f t="shared" si="17"/>
        <v>0</v>
      </c>
      <c r="G98" s="153">
        <f>SUM(G97,G83,G69,G64)</f>
        <v>84582000</v>
      </c>
      <c r="H98" s="152">
        <f t="shared" si="17"/>
        <v>260273000</v>
      </c>
      <c r="I98" s="151">
        <f t="shared" si="17"/>
        <v>0</v>
      </c>
      <c r="J98" s="153">
        <f t="shared" si="17"/>
        <v>0</v>
      </c>
      <c r="K98" s="152">
        <f t="shared" si="17"/>
        <v>0</v>
      </c>
      <c r="L98" s="151">
        <f t="shared" si="17"/>
        <v>0</v>
      </c>
      <c r="M98" s="153">
        <f t="shared" si="17"/>
        <v>0</v>
      </c>
      <c r="N98" s="152">
        <f t="shared" si="17"/>
        <v>0</v>
      </c>
      <c r="O98" s="151">
        <f t="shared" si="17"/>
        <v>0</v>
      </c>
      <c r="P98" s="153">
        <f t="shared" si="17"/>
        <v>0</v>
      </c>
      <c r="Q98" s="153">
        <f t="shared" si="17"/>
        <v>0</v>
      </c>
      <c r="R98" s="153">
        <f t="shared" si="17"/>
        <v>611755000</v>
      </c>
      <c r="S98" s="152">
        <f t="shared" si="17"/>
        <v>72190789</v>
      </c>
      <c r="T98" s="151">
        <f t="shared" si="17"/>
        <v>0</v>
      </c>
      <c r="U98" s="152">
        <f t="shared" si="17"/>
        <v>0</v>
      </c>
      <c r="V98" s="151">
        <f t="shared" si="17"/>
        <v>0</v>
      </c>
      <c r="W98" s="153">
        <f t="shared" si="17"/>
        <v>0</v>
      </c>
      <c r="X98" s="153">
        <f t="shared" si="17"/>
        <v>0</v>
      </c>
      <c r="Y98" s="151">
        <f t="shared" si="17"/>
        <v>0</v>
      </c>
      <c r="Z98" s="153">
        <f t="shared" si="17"/>
        <v>0</v>
      </c>
      <c r="AA98" s="153">
        <f t="shared" si="17"/>
        <v>0</v>
      </c>
    </row>
    <row r="99" spans="1:27" s="155" customFormat="1" ht="315" customHeight="1">
      <c r="A99" s="255" t="s">
        <v>57</v>
      </c>
      <c r="B99" s="243" t="s">
        <v>58</v>
      </c>
      <c r="C99" s="245"/>
      <c r="D99" s="243" t="s">
        <v>91</v>
      </c>
      <c r="E99" s="245"/>
      <c r="F99" s="243" t="s">
        <v>11</v>
      </c>
      <c r="G99" s="244"/>
      <c r="H99" s="245"/>
      <c r="I99" s="243" t="s">
        <v>12</v>
      </c>
      <c r="J99" s="244"/>
      <c r="K99" s="245"/>
      <c r="L99" s="243" t="s">
        <v>13</v>
      </c>
      <c r="M99" s="244"/>
      <c r="N99" s="245"/>
      <c r="O99" s="243" t="s">
        <v>14</v>
      </c>
      <c r="P99" s="244"/>
      <c r="Q99" s="244"/>
      <c r="R99" s="244"/>
      <c r="S99" s="245"/>
      <c r="T99" s="243"/>
      <c r="U99" s="245"/>
      <c r="V99" s="243" t="s">
        <v>69</v>
      </c>
      <c r="W99" s="244"/>
      <c r="X99" s="245"/>
      <c r="Y99" s="243" t="s">
        <v>79</v>
      </c>
      <c r="Z99" s="244"/>
      <c r="AA99" s="245"/>
    </row>
    <row r="100" spans="1:27" s="12" customFormat="1" ht="162" customHeight="1" thickBot="1">
      <c r="A100" s="256"/>
      <c r="B100" s="14" t="s">
        <v>59</v>
      </c>
      <c r="C100" s="15" t="s">
        <v>17</v>
      </c>
      <c r="D100" s="14" t="s">
        <v>59</v>
      </c>
      <c r="E100" s="15" t="s">
        <v>17</v>
      </c>
      <c r="F100" s="14" t="s">
        <v>59</v>
      </c>
      <c r="G100" s="16"/>
      <c r="H100" s="15" t="s">
        <v>17</v>
      </c>
      <c r="I100" s="14" t="s">
        <v>59</v>
      </c>
      <c r="J100" s="16"/>
      <c r="K100" s="15" t="s">
        <v>17</v>
      </c>
      <c r="L100" s="14" t="s">
        <v>59</v>
      </c>
      <c r="M100" s="16"/>
      <c r="N100" s="15" t="s">
        <v>17</v>
      </c>
      <c r="O100" s="14" t="s">
        <v>59</v>
      </c>
      <c r="P100" s="16"/>
      <c r="Q100" s="16"/>
      <c r="R100" s="16"/>
      <c r="S100" s="15" t="s">
        <v>17</v>
      </c>
      <c r="T100" s="14" t="s">
        <v>59</v>
      </c>
      <c r="U100" s="15" t="s">
        <v>17</v>
      </c>
      <c r="V100" s="14" t="s">
        <v>59</v>
      </c>
      <c r="W100" s="16" t="s">
        <v>60</v>
      </c>
      <c r="X100" s="15" t="s">
        <v>17</v>
      </c>
      <c r="Y100" s="14" t="s">
        <v>59</v>
      </c>
      <c r="Z100" s="16" t="s">
        <v>60</v>
      </c>
      <c r="AA100" s="15" t="s">
        <v>17</v>
      </c>
    </row>
    <row r="101" spans="1:27" ht="189.75" customHeight="1">
      <c r="A101" s="156" t="s">
        <v>61</v>
      </c>
      <c r="B101" s="157"/>
      <c r="C101" s="158"/>
      <c r="D101" s="26">
        <f t="shared" ref="D101:D104" si="18">SUM(F101:G101,I101:J101,L101:M101,O101:R101,V101:W101)</f>
        <v>0</v>
      </c>
      <c r="E101" s="27">
        <f t="shared" ref="E101:E104" si="19">SUM(H101,K101,N101,S101,U101,X101)</f>
        <v>0</v>
      </c>
      <c r="F101" s="96"/>
      <c r="G101" s="97"/>
      <c r="H101" s="29"/>
      <c r="I101" s="28"/>
      <c r="J101" s="29"/>
      <c r="K101" s="29"/>
      <c r="L101" s="28"/>
      <c r="M101" s="29"/>
      <c r="N101" s="29"/>
      <c r="O101" s="28"/>
      <c r="P101" s="29"/>
      <c r="Q101" s="29"/>
      <c r="R101" s="29"/>
      <c r="S101" s="29"/>
      <c r="T101" s="28"/>
      <c r="U101" s="29"/>
      <c r="V101" s="28"/>
      <c r="W101" s="29"/>
      <c r="X101" s="29"/>
      <c r="Y101" s="28"/>
      <c r="Z101" s="29"/>
      <c r="AA101" s="29"/>
    </row>
    <row r="102" spans="1:27" ht="114.75" customHeight="1">
      <c r="A102" s="159" t="s">
        <v>60</v>
      </c>
      <c r="B102" s="157"/>
      <c r="C102" s="158"/>
      <c r="D102" s="26">
        <f t="shared" si="18"/>
        <v>0</v>
      </c>
      <c r="E102" s="27">
        <f t="shared" si="19"/>
        <v>0</v>
      </c>
      <c r="F102" s="98"/>
      <c r="G102" s="99"/>
      <c r="H102" s="34"/>
      <c r="I102" s="35"/>
      <c r="J102" s="34"/>
      <c r="K102" s="34"/>
      <c r="L102" s="35"/>
      <c r="M102" s="34"/>
      <c r="N102" s="34"/>
      <c r="O102" s="35"/>
      <c r="P102" s="34"/>
      <c r="Q102" s="34"/>
      <c r="R102" s="34"/>
      <c r="S102" s="34"/>
      <c r="T102" s="35"/>
      <c r="U102" s="34"/>
      <c r="V102" s="35"/>
      <c r="W102" s="34"/>
      <c r="X102" s="34"/>
      <c r="Y102" s="35"/>
      <c r="Z102" s="34"/>
      <c r="AA102" s="34"/>
    </row>
    <row r="103" spans="1:27" ht="114.75" customHeight="1">
      <c r="A103" s="159" t="s">
        <v>62</v>
      </c>
      <c r="B103" s="157"/>
      <c r="C103" s="158"/>
      <c r="D103" s="26">
        <f t="shared" si="18"/>
        <v>696337000</v>
      </c>
      <c r="E103" s="27">
        <f t="shared" si="19"/>
        <v>332463789</v>
      </c>
      <c r="F103" s="28">
        <v>84582000</v>
      </c>
      <c r="G103" s="29"/>
      <c r="H103" s="33">
        <f>H98</f>
        <v>260273000</v>
      </c>
      <c r="I103" s="28"/>
      <c r="J103" s="29"/>
      <c r="K103" s="33"/>
      <c r="L103" s="28"/>
      <c r="M103" s="29"/>
      <c r="N103" s="33"/>
      <c r="O103" s="28">
        <f>R98</f>
        <v>611755000</v>
      </c>
      <c r="P103" s="29"/>
      <c r="Q103" s="29"/>
      <c r="R103" s="29"/>
      <c r="S103" s="33">
        <f>S98</f>
        <v>72190789</v>
      </c>
      <c r="T103" s="28"/>
      <c r="U103" s="33"/>
      <c r="V103" s="38"/>
      <c r="W103" s="33"/>
      <c r="X103" s="33"/>
      <c r="Y103" s="38"/>
      <c r="Z103" s="33"/>
      <c r="AA103" s="33"/>
    </row>
    <row r="104" spans="1:27" ht="114.75" customHeight="1" thickBot="1">
      <c r="A104" s="178" t="s">
        <v>80</v>
      </c>
      <c r="B104" s="157"/>
      <c r="C104" s="158"/>
      <c r="D104" s="26">
        <f t="shared" si="18"/>
        <v>0</v>
      </c>
      <c r="E104" s="27">
        <f t="shared" si="19"/>
        <v>0</v>
      </c>
      <c r="F104" s="35"/>
      <c r="G104" s="34"/>
      <c r="H104" s="99"/>
      <c r="I104" s="35"/>
      <c r="J104" s="34"/>
      <c r="K104" s="99"/>
      <c r="L104" s="35"/>
      <c r="M104" s="34"/>
      <c r="N104" s="99"/>
      <c r="O104" s="35"/>
      <c r="P104" s="34"/>
      <c r="Q104" s="34"/>
      <c r="R104" s="34"/>
      <c r="S104" s="99"/>
      <c r="T104" s="35"/>
      <c r="U104" s="99"/>
      <c r="V104" s="98"/>
      <c r="W104" s="99"/>
      <c r="X104" s="99"/>
      <c r="Y104" s="98"/>
      <c r="Z104" s="99"/>
      <c r="AA104" s="99"/>
    </row>
    <row r="105" spans="1:27" s="154" customFormat="1" ht="132" customHeight="1" thickBot="1">
      <c r="A105" s="160" t="s">
        <v>63</v>
      </c>
      <c r="B105" s="161">
        <f t="shared" ref="B105:AA105" si="20">SUM(B101:B104)</f>
        <v>0</v>
      </c>
      <c r="C105" s="162">
        <f t="shared" si="20"/>
        <v>0</v>
      </c>
      <c r="D105" s="163">
        <f t="shared" si="20"/>
        <v>696337000</v>
      </c>
      <c r="E105" s="163">
        <f t="shared" si="20"/>
        <v>332463789</v>
      </c>
      <c r="F105" s="161">
        <f t="shared" si="20"/>
        <v>84582000</v>
      </c>
      <c r="G105" s="164">
        <f t="shared" si="20"/>
        <v>0</v>
      </c>
      <c r="H105" s="164">
        <f t="shared" si="20"/>
        <v>260273000</v>
      </c>
      <c r="I105" s="161">
        <f t="shared" si="20"/>
        <v>0</v>
      </c>
      <c r="J105" s="164">
        <f t="shared" si="20"/>
        <v>0</v>
      </c>
      <c r="K105" s="164">
        <f t="shared" si="20"/>
        <v>0</v>
      </c>
      <c r="L105" s="161">
        <f t="shared" si="20"/>
        <v>0</v>
      </c>
      <c r="M105" s="164">
        <f t="shared" si="20"/>
        <v>0</v>
      </c>
      <c r="N105" s="164">
        <f t="shared" si="20"/>
        <v>0</v>
      </c>
      <c r="O105" s="161">
        <f t="shared" si="20"/>
        <v>611755000</v>
      </c>
      <c r="P105" s="164">
        <f t="shared" si="20"/>
        <v>0</v>
      </c>
      <c r="Q105" s="164">
        <f t="shared" si="20"/>
        <v>0</v>
      </c>
      <c r="R105" s="164">
        <f t="shared" si="20"/>
        <v>0</v>
      </c>
      <c r="S105" s="164">
        <f t="shared" si="20"/>
        <v>72190789</v>
      </c>
      <c r="T105" s="161">
        <f t="shared" si="20"/>
        <v>0</v>
      </c>
      <c r="U105" s="164">
        <f t="shared" si="20"/>
        <v>0</v>
      </c>
      <c r="V105" s="161">
        <f t="shared" si="20"/>
        <v>0</v>
      </c>
      <c r="W105" s="164">
        <f t="shared" si="20"/>
        <v>0</v>
      </c>
      <c r="X105" s="164">
        <f t="shared" si="20"/>
        <v>0</v>
      </c>
      <c r="Y105" s="161">
        <f t="shared" si="20"/>
        <v>0</v>
      </c>
      <c r="Z105" s="164">
        <f t="shared" si="20"/>
        <v>0</v>
      </c>
      <c r="AA105" s="164">
        <f t="shared" si="20"/>
        <v>0</v>
      </c>
    </row>
    <row r="106" spans="1:27" ht="60.6" customHeight="1">
      <c r="A106" s="246" t="s">
        <v>64</v>
      </c>
      <c r="B106" s="249">
        <f>B98-B105</f>
        <v>0</v>
      </c>
      <c r="C106" s="252">
        <f>C98-C105</f>
        <v>0</v>
      </c>
      <c r="D106" s="249">
        <f>D98-D105</f>
        <v>0</v>
      </c>
      <c r="E106" s="252">
        <f>E98-E105</f>
        <v>0</v>
      </c>
      <c r="F106" s="232">
        <f>G98-F105</f>
        <v>0</v>
      </c>
      <c r="G106" s="235">
        <v>0</v>
      </c>
      <c r="H106" s="235">
        <f t="shared" ref="H106:N106" si="21">H98-H105</f>
        <v>0</v>
      </c>
      <c r="I106" s="232">
        <f t="shared" si="21"/>
        <v>0</v>
      </c>
      <c r="J106" s="235">
        <f t="shared" si="21"/>
        <v>0</v>
      </c>
      <c r="K106" s="235">
        <f t="shared" si="21"/>
        <v>0</v>
      </c>
      <c r="L106" s="232">
        <f t="shared" si="21"/>
        <v>0</v>
      </c>
      <c r="M106" s="235">
        <f t="shared" si="21"/>
        <v>0</v>
      </c>
      <c r="N106" s="235">
        <f t="shared" si="21"/>
        <v>0</v>
      </c>
      <c r="O106" s="232">
        <f>O98-R105</f>
        <v>0</v>
      </c>
      <c r="P106" s="235">
        <f>P98-P105</f>
        <v>0</v>
      </c>
      <c r="Q106" s="235">
        <f>Q98-Q105</f>
        <v>0</v>
      </c>
      <c r="R106" s="235">
        <v>0</v>
      </c>
      <c r="S106" s="235">
        <f t="shared" ref="S106:AA106" si="22">S98-S105</f>
        <v>0</v>
      </c>
      <c r="T106" s="232">
        <f t="shared" si="22"/>
        <v>0</v>
      </c>
      <c r="U106" s="240">
        <f t="shared" si="22"/>
        <v>0</v>
      </c>
      <c r="V106" s="232">
        <f t="shared" si="22"/>
        <v>0</v>
      </c>
      <c r="W106" s="235">
        <f t="shared" si="22"/>
        <v>0</v>
      </c>
      <c r="X106" s="235">
        <f t="shared" si="22"/>
        <v>0</v>
      </c>
      <c r="Y106" s="232">
        <f t="shared" si="22"/>
        <v>0</v>
      </c>
      <c r="Z106" s="235">
        <f t="shared" si="22"/>
        <v>0</v>
      </c>
      <c r="AA106" s="235">
        <f t="shared" si="22"/>
        <v>0</v>
      </c>
    </row>
    <row r="107" spans="1:27" ht="48" customHeight="1">
      <c r="A107" s="247"/>
      <c r="B107" s="250"/>
      <c r="C107" s="253"/>
      <c r="D107" s="250"/>
      <c r="E107" s="253"/>
      <c r="F107" s="233"/>
      <c r="G107" s="236"/>
      <c r="H107" s="236"/>
      <c r="I107" s="233"/>
      <c r="J107" s="236"/>
      <c r="K107" s="236"/>
      <c r="L107" s="233"/>
      <c r="M107" s="236"/>
      <c r="N107" s="236"/>
      <c r="O107" s="233"/>
      <c r="P107" s="236"/>
      <c r="Q107" s="236"/>
      <c r="R107" s="236"/>
      <c r="S107" s="236"/>
      <c r="T107" s="238"/>
      <c r="U107" s="241"/>
      <c r="V107" s="233"/>
      <c r="W107" s="236"/>
      <c r="X107" s="236"/>
      <c r="Y107" s="233"/>
      <c r="Z107" s="236"/>
      <c r="AA107" s="236"/>
    </row>
    <row r="108" spans="1:27" ht="144" customHeight="1" thickBot="1">
      <c r="A108" s="248"/>
      <c r="B108" s="251"/>
      <c r="C108" s="254"/>
      <c r="D108" s="251"/>
      <c r="E108" s="254"/>
      <c r="F108" s="234"/>
      <c r="G108" s="237"/>
      <c r="H108" s="237"/>
      <c r="I108" s="234"/>
      <c r="J108" s="237"/>
      <c r="K108" s="237"/>
      <c r="L108" s="234"/>
      <c r="M108" s="237"/>
      <c r="N108" s="237"/>
      <c r="O108" s="234"/>
      <c r="P108" s="237"/>
      <c r="Q108" s="237"/>
      <c r="R108" s="237"/>
      <c r="S108" s="237"/>
      <c r="T108" s="239"/>
      <c r="U108" s="242"/>
      <c r="V108" s="234"/>
      <c r="W108" s="237"/>
      <c r="X108" s="237"/>
      <c r="Y108" s="234"/>
      <c r="Z108" s="237"/>
      <c r="AA108" s="237"/>
    </row>
    <row r="109" spans="1:27">
      <c r="A109" s="165"/>
      <c r="B109" s="166"/>
      <c r="C109" s="167"/>
      <c r="D109" s="166"/>
      <c r="E109" s="167"/>
    </row>
    <row r="111" spans="1:27">
      <c r="D111" s="168"/>
      <c r="E111" s="169"/>
    </row>
    <row r="112" spans="1:27" ht="102">
      <c r="G112" s="198" t="s">
        <v>103</v>
      </c>
      <c r="H112" s="199"/>
    </row>
    <row r="113" spans="1:8" ht="102">
      <c r="A113" s="170"/>
      <c r="D113" s="171"/>
      <c r="E113" s="172"/>
      <c r="G113" s="198"/>
      <c r="H113" s="199"/>
    </row>
    <row r="114" spans="1:8" ht="102">
      <c r="D114" s="173"/>
      <c r="E114" s="174"/>
      <c r="G114" s="198"/>
      <c r="H114" s="199"/>
    </row>
    <row r="115" spans="1:8" ht="102">
      <c r="A115" s="170"/>
      <c r="D115" s="173"/>
      <c r="E115" s="173"/>
      <c r="G115" s="198"/>
      <c r="H115" s="199"/>
    </row>
    <row r="116" spans="1:8" ht="102">
      <c r="G116" s="198" t="s">
        <v>65</v>
      </c>
      <c r="H116" s="199"/>
    </row>
    <row r="117" spans="1:8" ht="102">
      <c r="G117" s="198" t="s">
        <v>66</v>
      </c>
      <c r="H117" s="199"/>
    </row>
    <row r="129" ht="15" customHeight="1"/>
    <row r="146" spans="2:24" s="7" customFormat="1" ht="15" customHeight="1">
      <c r="B146" s="2"/>
      <c r="C146" s="3"/>
      <c r="D146" s="2"/>
      <c r="E146" s="3"/>
      <c r="F146" s="5"/>
      <c r="G146" s="5"/>
      <c r="H146" s="6"/>
      <c r="I146" s="5"/>
      <c r="J146" s="5"/>
      <c r="K146" s="6"/>
      <c r="L146" s="5"/>
      <c r="M146" s="5"/>
      <c r="N146" s="6"/>
      <c r="O146" s="5"/>
      <c r="P146" s="5"/>
      <c r="Q146" s="5"/>
      <c r="R146" s="5"/>
      <c r="S146" s="6"/>
      <c r="T146" s="5"/>
      <c r="U146" s="6"/>
      <c r="V146" s="5"/>
      <c r="W146" s="5"/>
      <c r="X146" s="6"/>
    </row>
  </sheetData>
  <mergeCells count="54"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  <mergeCell ref="Y10:AA10"/>
    <mergeCell ref="F11:G11"/>
    <mergeCell ref="I11:J11"/>
    <mergeCell ref="L11:M11"/>
    <mergeCell ref="O11:P11"/>
    <mergeCell ref="Q11:R11"/>
    <mergeCell ref="V11:W11"/>
    <mergeCell ref="Y11:Z11"/>
    <mergeCell ref="O99:S99"/>
    <mergeCell ref="T99:U99"/>
    <mergeCell ref="V99:X99"/>
    <mergeCell ref="Y99:AA99"/>
    <mergeCell ref="A106:A108"/>
    <mergeCell ref="B106:B108"/>
    <mergeCell ref="C106:C108"/>
    <mergeCell ref="D106:D108"/>
    <mergeCell ref="E106:E108"/>
    <mergeCell ref="F106:F108"/>
    <mergeCell ref="A99:A100"/>
    <mergeCell ref="B99:C99"/>
    <mergeCell ref="D99:E99"/>
    <mergeCell ref="F99:H99"/>
    <mergeCell ref="I99:K99"/>
    <mergeCell ref="L99:N99"/>
    <mergeCell ref="R106:R108"/>
    <mergeCell ref="G106:G108"/>
    <mergeCell ref="H106:H108"/>
    <mergeCell ref="I106:I108"/>
    <mergeCell ref="J106:J108"/>
    <mergeCell ref="K106:K108"/>
    <mergeCell ref="L106:L108"/>
    <mergeCell ref="M106:M108"/>
    <mergeCell ref="N106:N108"/>
    <mergeCell ref="O106:O108"/>
    <mergeCell ref="P106:P108"/>
    <mergeCell ref="Q106:Q108"/>
    <mergeCell ref="Y106:Y108"/>
    <mergeCell ref="Z106:Z108"/>
    <mergeCell ref="AA106:AA108"/>
    <mergeCell ref="S106:S108"/>
    <mergeCell ref="T106:T108"/>
    <mergeCell ref="U106:U108"/>
    <mergeCell ref="V106:V108"/>
    <mergeCell ref="W106:W108"/>
    <mergeCell ref="X106:X108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L147"/>
  <sheetViews>
    <sheetView tabSelected="1" view="pageBreakPreview" zoomScale="25" zoomScaleNormal="25" zoomScaleSheetLayoutView="25" workbookViewId="0">
      <pane xSplit="3" topLeftCell="D1" activePane="topRight" state="frozen"/>
      <selection pane="topRight" activeCell="G52" sqref="G52"/>
    </sheetView>
  </sheetViews>
  <sheetFormatPr defaultColWidth="60.6640625" defaultRowHeight="51"/>
  <cols>
    <col min="1" max="1" width="137.6640625" style="7" customWidth="1"/>
    <col min="2" max="2" width="62.6640625" style="2" hidden="1" customWidth="1"/>
    <col min="3" max="3" width="62.6640625" style="3" hidden="1" customWidth="1"/>
    <col min="4" max="4" width="73" style="2" customWidth="1"/>
    <col min="5" max="5" width="73" style="3" customWidth="1"/>
    <col min="6" max="7" width="62.6640625" style="5" customWidth="1"/>
    <col min="8" max="8" width="67.88671875" style="6" customWidth="1"/>
    <col min="9" max="10" width="62.6640625" style="5" customWidth="1"/>
    <col min="11" max="11" width="62.6640625" style="6" customWidth="1"/>
    <col min="12" max="13" width="62.6640625" style="5" customWidth="1"/>
    <col min="14" max="14" width="62.6640625" style="6" customWidth="1"/>
    <col min="15" max="16" width="62.6640625" style="5" customWidth="1"/>
    <col min="17" max="17" width="69" style="5" customWidth="1"/>
    <col min="18" max="18" width="70.6640625" style="5" customWidth="1"/>
    <col min="19" max="19" width="62.6640625" style="6" customWidth="1"/>
    <col min="20" max="20" width="62.6640625" style="5" hidden="1" customWidth="1"/>
    <col min="21" max="21" width="62.6640625" style="6" hidden="1" customWidth="1"/>
    <col min="22" max="22" width="62.6640625" style="5" customWidth="1"/>
    <col min="23" max="23" width="73.5546875" style="5" customWidth="1"/>
    <col min="24" max="24" width="62.6640625" style="6" customWidth="1"/>
    <col min="25" max="16384" width="60.6640625" style="5"/>
  </cols>
  <sheetData>
    <row r="1" spans="1:27" ht="69">
      <c r="A1" s="1" t="s">
        <v>0</v>
      </c>
      <c r="D1" s="4" t="s">
        <v>1</v>
      </c>
    </row>
    <row r="2" spans="1:27" ht="69">
      <c r="A2" s="1" t="s">
        <v>2</v>
      </c>
      <c r="D2" s="4" t="s">
        <v>3</v>
      </c>
    </row>
    <row r="3" spans="1:27" ht="69">
      <c r="A3" s="1" t="s">
        <v>4</v>
      </c>
      <c r="D3" s="4" t="s">
        <v>5</v>
      </c>
    </row>
    <row r="4" spans="1:27" ht="69">
      <c r="A4" s="1" t="s">
        <v>6</v>
      </c>
      <c r="D4" s="4" t="s">
        <v>7</v>
      </c>
    </row>
    <row r="5" spans="1:27" ht="6" customHeight="1"/>
    <row r="6" spans="1:27" hidden="1"/>
    <row r="7" spans="1:27" hidden="1"/>
    <row r="8" spans="1:27" ht="102.6" thickBot="1">
      <c r="A8" s="260" t="s">
        <v>8</v>
      </c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20"/>
    </row>
    <row r="9" spans="1:27" ht="102.6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20"/>
    </row>
    <row r="10" spans="1:27" s="9" customFormat="1" ht="313.5" customHeight="1">
      <c r="A10" s="8" t="s">
        <v>9</v>
      </c>
      <c r="B10" s="243" t="s">
        <v>10</v>
      </c>
      <c r="C10" s="245"/>
      <c r="D10" s="243" t="s">
        <v>91</v>
      </c>
      <c r="E10" s="245"/>
      <c r="F10" s="243" t="s">
        <v>11</v>
      </c>
      <c r="G10" s="244"/>
      <c r="H10" s="245"/>
      <c r="I10" s="243" t="s">
        <v>12</v>
      </c>
      <c r="J10" s="244"/>
      <c r="K10" s="245"/>
      <c r="L10" s="243" t="s">
        <v>13</v>
      </c>
      <c r="M10" s="244"/>
      <c r="N10" s="245"/>
      <c r="O10" s="243" t="s">
        <v>14</v>
      </c>
      <c r="P10" s="244"/>
      <c r="Q10" s="244"/>
      <c r="R10" s="244"/>
      <c r="S10" s="245"/>
      <c r="T10" s="243"/>
      <c r="U10" s="245"/>
      <c r="V10" s="243" t="s">
        <v>69</v>
      </c>
      <c r="W10" s="244"/>
      <c r="X10" s="245"/>
      <c r="Y10" s="243" t="s">
        <v>79</v>
      </c>
      <c r="Z10" s="244"/>
      <c r="AA10" s="245"/>
    </row>
    <row r="11" spans="1:27" s="12" customFormat="1" ht="153">
      <c r="A11" s="10" t="s">
        <v>15</v>
      </c>
      <c r="B11" s="221" t="s">
        <v>16</v>
      </c>
      <c r="C11" s="222" t="s">
        <v>17</v>
      </c>
      <c r="D11" s="221" t="s">
        <v>16</v>
      </c>
      <c r="E11" s="222" t="s">
        <v>17</v>
      </c>
      <c r="F11" s="257" t="s">
        <v>18</v>
      </c>
      <c r="G11" s="258"/>
      <c r="H11" s="11" t="s">
        <v>17</v>
      </c>
      <c r="I11" s="257" t="s">
        <v>18</v>
      </c>
      <c r="J11" s="258"/>
      <c r="K11" s="11" t="s">
        <v>17</v>
      </c>
      <c r="L11" s="257" t="s">
        <v>18</v>
      </c>
      <c r="M11" s="258"/>
      <c r="N11" s="11" t="s">
        <v>17</v>
      </c>
      <c r="O11" s="257" t="s">
        <v>18</v>
      </c>
      <c r="P11" s="258"/>
      <c r="Q11" s="257" t="s">
        <v>19</v>
      </c>
      <c r="R11" s="259"/>
      <c r="S11" s="222" t="s">
        <v>17</v>
      </c>
      <c r="T11" s="221" t="s">
        <v>16</v>
      </c>
      <c r="U11" s="222" t="s">
        <v>17</v>
      </c>
      <c r="V11" s="257" t="s">
        <v>18</v>
      </c>
      <c r="W11" s="258"/>
      <c r="X11" s="11" t="s">
        <v>17</v>
      </c>
      <c r="Y11" s="257" t="s">
        <v>18</v>
      </c>
      <c r="Z11" s="258"/>
      <c r="AA11" s="11" t="s">
        <v>17</v>
      </c>
    </row>
    <row r="12" spans="1:27" s="12" customFormat="1" ht="102.6" thickBot="1">
      <c r="A12" s="13"/>
      <c r="B12" s="14"/>
      <c r="C12" s="15"/>
      <c r="D12" s="14"/>
      <c r="E12" s="15"/>
      <c r="F12" s="14" t="s">
        <v>20</v>
      </c>
      <c r="G12" s="16" t="s">
        <v>21</v>
      </c>
      <c r="H12" s="17"/>
      <c r="I12" s="14" t="s">
        <v>20</v>
      </c>
      <c r="J12" s="16" t="s">
        <v>21</v>
      </c>
      <c r="K12" s="17"/>
      <c r="L12" s="14" t="s">
        <v>20</v>
      </c>
      <c r="M12" s="16" t="s">
        <v>21</v>
      </c>
      <c r="N12" s="17"/>
      <c r="O12" s="14" t="s">
        <v>20</v>
      </c>
      <c r="P12" s="16" t="s">
        <v>21</v>
      </c>
      <c r="Q12" s="14" t="s">
        <v>20</v>
      </c>
      <c r="R12" s="15" t="s">
        <v>21</v>
      </c>
      <c r="S12" s="15"/>
      <c r="T12" s="14"/>
      <c r="U12" s="15"/>
      <c r="V12" s="14" t="s">
        <v>20</v>
      </c>
      <c r="W12" s="16" t="s">
        <v>21</v>
      </c>
      <c r="X12" s="17"/>
      <c r="Y12" s="14" t="s">
        <v>20</v>
      </c>
      <c r="Z12" s="16" t="s">
        <v>21</v>
      </c>
      <c r="AA12" s="17"/>
    </row>
    <row r="13" spans="1:27" s="22" customFormat="1" ht="104.25" customHeight="1" thickBot="1">
      <c r="A13" s="18" t="s">
        <v>22</v>
      </c>
      <c r="B13" s="18"/>
      <c r="C13" s="19"/>
      <c r="D13" s="20">
        <f>SUM(D14:D28)</f>
        <v>411235700</v>
      </c>
      <c r="E13" s="193">
        <f>SUM(E14:E28)</f>
        <v>205665000</v>
      </c>
      <c r="F13" s="21">
        <f t="shared" ref="F13:AA13" si="0">SUM(F14:F28)</f>
        <v>0</v>
      </c>
      <c r="G13" s="21">
        <f t="shared" si="0"/>
        <v>15680000</v>
      </c>
      <c r="H13" s="21">
        <f t="shared" si="0"/>
        <v>205665000</v>
      </c>
      <c r="I13" s="21">
        <f t="shared" si="0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395555700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0"/>
        <v>0</v>
      </c>
      <c r="AA13" s="21">
        <f t="shared" si="0"/>
        <v>0</v>
      </c>
    </row>
    <row r="14" spans="1:27" ht="51" customHeight="1">
      <c r="A14" s="23" t="s">
        <v>23</v>
      </c>
      <c r="B14" s="24"/>
      <c r="C14" s="25"/>
      <c r="D14" s="26">
        <f>SUM(F14:G14,I14:J14,L14:M14,O14:R14,V14:W14)</f>
        <v>323201000</v>
      </c>
      <c r="E14" s="27">
        <f>SUM(H14,K14,N14,S14,U14,X14)</f>
        <v>151257000</v>
      </c>
      <c r="F14" s="28"/>
      <c r="G14" s="29">
        <v>12550000</v>
      </c>
      <c r="H14" s="30">
        <v>151257000</v>
      </c>
      <c r="I14" s="28"/>
      <c r="J14" s="29"/>
      <c r="K14" s="29"/>
      <c r="L14" s="28"/>
      <c r="M14" s="29"/>
      <c r="N14" s="29"/>
      <c r="O14" s="28"/>
      <c r="P14" s="29"/>
      <c r="Q14" s="29"/>
      <c r="R14" s="30">
        <f>341180000-12122000-18407000</f>
        <v>310651000</v>
      </c>
      <c r="S14" s="30"/>
      <c r="T14" s="28"/>
      <c r="U14" s="29"/>
      <c r="V14" s="28"/>
      <c r="W14" s="29"/>
      <c r="X14" s="31"/>
      <c r="Y14" s="28"/>
      <c r="Z14" s="29"/>
      <c r="AA14" s="31"/>
    </row>
    <row r="15" spans="1:27">
      <c r="A15" s="23" t="s">
        <v>97</v>
      </c>
      <c r="B15" s="24"/>
      <c r="C15" s="25"/>
      <c r="D15" s="26">
        <f t="shared" ref="D15:D28" si="1">SUM(F15:G15,I15:J15,L15:M15,O15:R15,V15:W15)</f>
        <v>2926000</v>
      </c>
      <c r="E15" s="32">
        <f t="shared" ref="E15:E28" si="2">SUM(H15,K15,N15,S15,U15,X15)</f>
        <v>6988000</v>
      </c>
      <c r="F15" s="28"/>
      <c r="G15" s="29">
        <v>0</v>
      </c>
      <c r="H15" s="33">
        <v>6988000</v>
      </c>
      <c r="I15" s="28"/>
      <c r="J15" s="29"/>
      <c r="K15" s="34"/>
      <c r="L15" s="28"/>
      <c r="M15" s="29"/>
      <c r="N15" s="34"/>
      <c r="O15" s="28"/>
      <c r="P15" s="29"/>
      <c r="Q15" s="29"/>
      <c r="R15" s="30">
        <v>2926000</v>
      </c>
      <c r="S15" s="33"/>
      <c r="T15" s="28"/>
      <c r="U15" s="34"/>
      <c r="V15" s="35"/>
      <c r="W15" s="34"/>
      <c r="X15" s="34"/>
      <c r="Y15" s="35"/>
      <c r="Z15" s="34"/>
      <c r="AA15" s="34"/>
    </row>
    <row r="16" spans="1:27">
      <c r="A16" s="57" t="s">
        <v>98</v>
      </c>
      <c r="B16" s="24"/>
      <c r="C16" s="25"/>
      <c r="D16" s="26">
        <f t="shared" si="1"/>
        <v>0</v>
      </c>
      <c r="E16" s="32">
        <f t="shared" si="2"/>
        <v>9480000</v>
      </c>
      <c r="F16" s="28"/>
      <c r="G16" s="29">
        <v>0</v>
      </c>
      <c r="H16" s="30">
        <v>9480000</v>
      </c>
      <c r="I16" s="28"/>
      <c r="J16" s="29"/>
      <c r="K16" s="29"/>
      <c r="L16" s="28"/>
      <c r="M16" s="29"/>
      <c r="N16" s="29"/>
      <c r="O16" s="28"/>
      <c r="P16" s="29"/>
      <c r="Q16" s="29"/>
      <c r="R16" s="30">
        <v>0</v>
      </c>
      <c r="S16" s="30"/>
      <c r="T16" s="28"/>
      <c r="U16" s="29"/>
      <c r="V16" s="28"/>
      <c r="W16" s="29"/>
      <c r="X16" s="29"/>
      <c r="Y16" s="28"/>
      <c r="Z16" s="29"/>
      <c r="AA16" s="29"/>
    </row>
    <row r="17" spans="1:27" ht="102">
      <c r="A17" s="36" t="s">
        <v>26</v>
      </c>
      <c r="B17" s="24"/>
      <c r="C17" s="25"/>
      <c r="D17" s="26">
        <f t="shared" si="1"/>
        <v>0</v>
      </c>
      <c r="E17" s="32">
        <f t="shared" si="2"/>
        <v>0</v>
      </c>
      <c r="F17" s="28"/>
      <c r="G17" s="29">
        <v>0</v>
      </c>
      <c r="H17" s="30">
        <v>0</v>
      </c>
      <c r="I17" s="28"/>
      <c r="J17" s="29"/>
      <c r="K17" s="29"/>
      <c r="L17" s="28"/>
      <c r="M17" s="29"/>
      <c r="N17" s="29"/>
      <c r="O17" s="28"/>
      <c r="P17" s="29"/>
      <c r="Q17" s="29"/>
      <c r="R17" s="30">
        <v>0</v>
      </c>
      <c r="S17" s="30"/>
      <c r="T17" s="28"/>
      <c r="U17" s="29"/>
      <c r="V17" s="28"/>
      <c r="W17" s="29"/>
      <c r="X17" s="29"/>
      <c r="Y17" s="28"/>
      <c r="Z17" s="29"/>
      <c r="AA17" s="29"/>
    </row>
    <row r="18" spans="1:27" ht="102">
      <c r="A18" s="37" t="s">
        <v>27</v>
      </c>
      <c r="B18" s="24"/>
      <c r="C18" s="25"/>
      <c r="D18" s="26">
        <f t="shared" si="1"/>
        <v>0</v>
      </c>
      <c r="E18" s="32">
        <f t="shared" si="2"/>
        <v>0</v>
      </c>
      <c r="F18" s="35"/>
      <c r="G18" s="34">
        <v>0</v>
      </c>
      <c r="H18" s="33">
        <v>0</v>
      </c>
      <c r="I18" s="35"/>
      <c r="J18" s="34"/>
      <c r="K18" s="33"/>
      <c r="L18" s="35"/>
      <c r="M18" s="34"/>
      <c r="N18" s="33"/>
      <c r="O18" s="35"/>
      <c r="P18" s="34"/>
      <c r="Q18" s="34"/>
      <c r="R18" s="33">
        <v>0</v>
      </c>
      <c r="S18" s="33"/>
      <c r="T18" s="35"/>
      <c r="U18" s="33"/>
      <c r="V18" s="38"/>
      <c r="W18" s="33"/>
      <c r="X18" s="33"/>
      <c r="Y18" s="38"/>
      <c r="Z18" s="33"/>
      <c r="AA18" s="33"/>
    </row>
    <row r="19" spans="1:27">
      <c r="A19" s="37" t="s">
        <v>73</v>
      </c>
      <c r="B19" s="24"/>
      <c r="C19" s="25"/>
      <c r="D19" s="26">
        <f t="shared" si="1"/>
        <v>18555000</v>
      </c>
      <c r="E19" s="32">
        <f t="shared" si="2"/>
        <v>8280000</v>
      </c>
      <c r="F19" s="35"/>
      <c r="G19" s="34">
        <v>829000</v>
      </c>
      <c r="H19" s="33">
        <v>8280000</v>
      </c>
      <c r="I19" s="35"/>
      <c r="J19" s="34"/>
      <c r="K19" s="33"/>
      <c r="L19" s="35"/>
      <c r="M19" s="34"/>
      <c r="N19" s="33"/>
      <c r="O19" s="35"/>
      <c r="P19" s="34"/>
      <c r="Q19" s="34"/>
      <c r="R19" s="33">
        <v>17726000</v>
      </c>
      <c r="S19" s="33"/>
      <c r="T19" s="35"/>
      <c r="U19" s="33"/>
      <c r="V19" s="38"/>
      <c r="W19" s="33"/>
      <c r="X19" s="33"/>
      <c r="Y19" s="38"/>
      <c r="Z19" s="33"/>
      <c r="AA19" s="33"/>
    </row>
    <row r="20" spans="1:27" ht="102">
      <c r="A20" s="37" t="s">
        <v>28</v>
      </c>
      <c r="B20" s="24"/>
      <c r="C20" s="25"/>
      <c r="D20" s="26">
        <f t="shared" si="1"/>
        <v>1524000</v>
      </c>
      <c r="E20" s="32">
        <f t="shared" si="2"/>
        <v>0</v>
      </c>
      <c r="F20" s="35"/>
      <c r="G20" s="34">
        <v>0</v>
      </c>
      <c r="H20" s="33">
        <v>0</v>
      </c>
      <c r="I20" s="35"/>
      <c r="J20" s="34"/>
      <c r="K20" s="33"/>
      <c r="L20" s="35"/>
      <c r="M20" s="34"/>
      <c r="N20" s="33"/>
      <c r="O20" s="35"/>
      <c r="P20" s="34"/>
      <c r="Q20" s="34"/>
      <c r="R20" s="33">
        <v>1524000</v>
      </c>
      <c r="S20" s="33"/>
      <c r="T20" s="35"/>
      <c r="U20" s="33"/>
      <c r="V20" s="38"/>
      <c r="W20" s="33"/>
      <c r="X20" s="33"/>
      <c r="Y20" s="38"/>
      <c r="Z20" s="33"/>
      <c r="AA20" s="33"/>
    </row>
    <row r="21" spans="1:27">
      <c r="A21" s="37" t="s">
        <v>29</v>
      </c>
      <c r="B21" s="24"/>
      <c r="C21" s="25"/>
      <c r="D21" s="26">
        <f t="shared" si="1"/>
        <v>5600700</v>
      </c>
      <c r="E21" s="32">
        <f t="shared" si="2"/>
        <v>0</v>
      </c>
      <c r="F21" s="35"/>
      <c r="G21" s="34">
        <v>0</v>
      </c>
      <c r="H21" s="33">
        <v>0</v>
      </c>
      <c r="I21" s="35"/>
      <c r="J21" s="34"/>
      <c r="K21" s="33"/>
      <c r="L21" s="35"/>
      <c r="M21" s="34"/>
      <c r="N21" s="33"/>
      <c r="O21" s="35"/>
      <c r="P21" s="34"/>
      <c r="Q21" s="34"/>
      <c r="R21" s="33">
        <v>5600700</v>
      </c>
      <c r="S21" s="33"/>
      <c r="T21" s="35"/>
      <c r="U21" s="33"/>
      <c r="V21" s="38"/>
      <c r="W21" s="33"/>
      <c r="X21" s="33"/>
      <c r="Y21" s="38"/>
      <c r="Z21" s="33"/>
      <c r="AA21" s="33"/>
    </row>
    <row r="22" spans="1:27">
      <c r="A22" s="37" t="s">
        <v>84</v>
      </c>
      <c r="B22" s="24"/>
      <c r="C22" s="25"/>
      <c r="D22" s="26">
        <f t="shared" si="1"/>
        <v>5080000</v>
      </c>
      <c r="E22" s="32">
        <f t="shared" si="2"/>
        <v>0</v>
      </c>
      <c r="F22" s="35"/>
      <c r="G22" s="34">
        <v>0</v>
      </c>
      <c r="H22" s="33">
        <v>0</v>
      </c>
      <c r="I22" s="35"/>
      <c r="J22" s="34"/>
      <c r="K22" s="33"/>
      <c r="L22" s="35"/>
      <c r="M22" s="34"/>
      <c r="N22" s="33"/>
      <c r="O22" s="35"/>
      <c r="P22" s="34"/>
      <c r="Q22" s="34"/>
      <c r="R22" s="33">
        <v>5080000</v>
      </c>
      <c r="S22" s="33"/>
      <c r="T22" s="35"/>
      <c r="U22" s="33"/>
      <c r="V22" s="38"/>
      <c r="W22" s="33"/>
      <c r="X22" s="33"/>
      <c r="Y22" s="38"/>
      <c r="Z22" s="33"/>
      <c r="AA22" s="33"/>
    </row>
    <row r="23" spans="1:27">
      <c r="A23" s="37" t="s">
        <v>30</v>
      </c>
      <c r="B23" s="24"/>
      <c r="C23" s="25"/>
      <c r="D23" s="26">
        <f t="shared" si="1"/>
        <v>0</v>
      </c>
      <c r="E23" s="32">
        <f t="shared" si="2"/>
        <v>0</v>
      </c>
      <c r="F23" s="35"/>
      <c r="G23" s="34">
        <v>0</v>
      </c>
      <c r="H23" s="33">
        <v>0</v>
      </c>
      <c r="I23" s="35"/>
      <c r="J23" s="34"/>
      <c r="K23" s="33"/>
      <c r="L23" s="35"/>
      <c r="M23" s="34"/>
      <c r="N23" s="33"/>
      <c r="O23" s="35"/>
      <c r="P23" s="34"/>
      <c r="Q23" s="34"/>
      <c r="R23" s="33">
        <v>0</v>
      </c>
      <c r="S23" s="33"/>
      <c r="T23" s="35"/>
      <c r="U23" s="33"/>
      <c r="V23" s="38"/>
      <c r="W23" s="33"/>
      <c r="X23" s="33"/>
      <c r="Y23" s="38"/>
      <c r="Z23" s="33"/>
      <c r="AA23" s="33"/>
    </row>
    <row r="24" spans="1:27">
      <c r="A24" s="23" t="s">
        <v>87</v>
      </c>
      <c r="B24" s="24"/>
      <c r="C24" s="25"/>
      <c r="D24" s="26">
        <f t="shared" si="1"/>
        <v>47102000</v>
      </c>
      <c r="E24" s="32">
        <f t="shared" si="2"/>
        <v>25701000</v>
      </c>
      <c r="F24" s="35"/>
      <c r="G24" s="34">
        <v>1996000</v>
      </c>
      <c r="H24" s="33">
        <v>25701000</v>
      </c>
      <c r="I24" s="35"/>
      <c r="J24" s="34"/>
      <c r="K24" s="33"/>
      <c r="L24" s="35"/>
      <c r="M24" s="34"/>
      <c r="N24" s="33"/>
      <c r="O24" s="35"/>
      <c r="P24" s="34"/>
      <c r="Q24" s="34"/>
      <c r="R24" s="33">
        <f>49859000-1900000-2853000</f>
        <v>45106000</v>
      </c>
      <c r="S24" s="33"/>
      <c r="T24" s="35"/>
      <c r="U24" s="33"/>
      <c r="V24" s="38"/>
      <c r="W24" s="33"/>
      <c r="X24" s="33"/>
      <c r="Y24" s="38"/>
      <c r="Z24" s="33"/>
      <c r="AA24" s="33"/>
    </row>
    <row r="25" spans="1:27">
      <c r="A25" s="23" t="s">
        <v>31</v>
      </c>
      <c r="B25" s="24"/>
      <c r="C25" s="25"/>
      <c r="D25" s="26">
        <f t="shared" si="1"/>
        <v>0</v>
      </c>
      <c r="E25" s="32">
        <f t="shared" si="2"/>
        <v>0</v>
      </c>
      <c r="F25" s="35"/>
      <c r="G25" s="34">
        <v>0</v>
      </c>
      <c r="H25" s="33">
        <v>0</v>
      </c>
      <c r="I25" s="35"/>
      <c r="J25" s="34"/>
      <c r="K25" s="33"/>
      <c r="L25" s="35"/>
      <c r="M25" s="34"/>
      <c r="N25" s="33"/>
      <c r="O25" s="35"/>
      <c r="P25" s="34"/>
      <c r="Q25" s="34"/>
      <c r="R25" s="33">
        <v>0</v>
      </c>
      <c r="S25" s="33"/>
      <c r="T25" s="35"/>
      <c r="U25" s="33"/>
      <c r="V25" s="38"/>
      <c r="W25" s="33"/>
      <c r="X25" s="33"/>
      <c r="Y25" s="38"/>
      <c r="Z25" s="33"/>
      <c r="AA25" s="33"/>
    </row>
    <row r="26" spans="1:27" ht="88.8">
      <c r="A26" s="23" t="s">
        <v>85</v>
      </c>
      <c r="B26" s="24"/>
      <c r="C26" s="25"/>
      <c r="D26" s="26">
        <f t="shared" si="1"/>
        <v>7247000</v>
      </c>
      <c r="E26" s="32">
        <f t="shared" si="2"/>
        <v>3959000</v>
      </c>
      <c r="F26" s="35"/>
      <c r="G26" s="34">
        <v>305000</v>
      </c>
      <c r="H26" s="33">
        <v>3959000</v>
      </c>
      <c r="I26" s="35"/>
      <c r="J26" s="34"/>
      <c r="K26" s="33"/>
      <c r="L26" s="35"/>
      <c r="M26" s="34"/>
      <c r="N26" s="33"/>
      <c r="O26" s="35"/>
      <c r="P26" s="34"/>
      <c r="Q26" s="34"/>
      <c r="R26" s="33">
        <f>7218000-276000</f>
        <v>6942000</v>
      </c>
      <c r="S26" s="33"/>
      <c r="T26" s="35"/>
      <c r="U26" s="33"/>
      <c r="V26" s="38"/>
      <c r="W26" s="33"/>
      <c r="X26" s="33"/>
      <c r="Y26" s="38"/>
      <c r="Z26" s="33"/>
      <c r="AA26" s="33"/>
    </row>
    <row r="27" spans="1:27">
      <c r="A27" s="23"/>
      <c r="B27" s="24"/>
      <c r="C27" s="25"/>
      <c r="D27" s="26">
        <f t="shared" si="1"/>
        <v>0</v>
      </c>
      <c r="E27" s="32">
        <f t="shared" si="2"/>
        <v>0</v>
      </c>
      <c r="F27" s="35"/>
      <c r="G27" s="34"/>
      <c r="H27" s="33"/>
      <c r="I27" s="35"/>
      <c r="J27" s="34"/>
      <c r="K27" s="33"/>
      <c r="L27" s="35"/>
      <c r="M27" s="34"/>
      <c r="N27" s="33"/>
      <c r="O27" s="35"/>
      <c r="P27" s="34"/>
      <c r="Q27" s="34"/>
      <c r="R27" s="33"/>
      <c r="S27" s="33"/>
      <c r="T27" s="35"/>
      <c r="U27" s="33"/>
      <c r="V27" s="38"/>
      <c r="W27" s="33"/>
      <c r="X27" s="33"/>
      <c r="Y27" s="38"/>
      <c r="Z27" s="33"/>
      <c r="AA27" s="33"/>
    </row>
    <row r="28" spans="1:27" ht="51.6" thickBot="1">
      <c r="A28" s="23" t="s">
        <v>32</v>
      </c>
      <c r="B28" s="39"/>
      <c r="C28" s="40"/>
      <c r="D28" s="26">
        <f t="shared" si="1"/>
        <v>0</v>
      </c>
      <c r="E28" s="41">
        <f t="shared" si="2"/>
        <v>0</v>
      </c>
      <c r="F28" s="42"/>
      <c r="G28" s="43"/>
      <c r="H28" s="44"/>
      <c r="I28" s="42"/>
      <c r="J28" s="43"/>
      <c r="K28" s="44"/>
      <c r="L28" s="42"/>
      <c r="M28" s="43"/>
      <c r="N28" s="44"/>
      <c r="O28" s="42"/>
      <c r="P28" s="43"/>
      <c r="Q28" s="43"/>
      <c r="R28" s="44"/>
      <c r="S28" s="44"/>
      <c r="T28" s="42"/>
      <c r="U28" s="44"/>
      <c r="V28" s="45"/>
      <c r="W28" s="44"/>
      <c r="X28" s="44"/>
      <c r="Y28" s="45"/>
      <c r="Z28" s="44"/>
      <c r="AA28" s="44"/>
    </row>
    <row r="29" spans="1:27" s="53" customFormat="1" ht="150" customHeight="1" thickBot="1">
      <c r="A29" s="46" t="s">
        <v>33</v>
      </c>
      <c r="B29" s="46"/>
      <c r="C29" s="47"/>
      <c r="D29" s="46"/>
      <c r="E29" s="48"/>
      <c r="F29" s="49"/>
      <c r="G29" s="184" t="s">
        <v>75</v>
      </c>
      <c r="H29" s="185" t="s">
        <v>76</v>
      </c>
      <c r="I29" s="49"/>
      <c r="J29" s="50"/>
      <c r="K29" s="51"/>
      <c r="L29" s="49"/>
      <c r="M29" s="50"/>
      <c r="N29" s="51"/>
      <c r="O29" s="49"/>
      <c r="P29" s="50"/>
      <c r="Q29" s="50"/>
      <c r="R29" s="51"/>
      <c r="S29" s="51"/>
      <c r="T29" s="49"/>
      <c r="U29" s="51"/>
      <c r="V29" s="52"/>
      <c r="W29" s="51"/>
      <c r="X29" s="51"/>
      <c r="Y29" s="52"/>
      <c r="Z29" s="51"/>
      <c r="AA29" s="51"/>
    </row>
    <row r="30" spans="1:27" ht="88.8">
      <c r="A30" s="23" t="s">
        <v>88</v>
      </c>
      <c r="B30" s="24"/>
      <c r="C30" s="25"/>
      <c r="D30" s="26">
        <f t="shared" ref="D30:D64" si="3">SUM(F30:G30,I30:J30,L30:M30,O30:R30,V30:W30)</f>
        <v>5071500</v>
      </c>
      <c r="E30" s="27">
        <f t="shared" ref="E30:E62" si="4">SUM(H30,K30,N30,S30,U30,X30)</f>
        <v>750000</v>
      </c>
      <c r="F30" s="54"/>
      <c r="G30" s="30">
        <v>571500</v>
      </c>
      <c r="H30" s="29">
        <v>750000</v>
      </c>
      <c r="I30" s="54"/>
      <c r="J30" s="30"/>
      <c r="K30" s="29"/>
      <c r="L30" s="54"/>
      <c r="M30" s="30"/>
      <c r="N30" s="29"/>
      <c r="O30" s="54"/>
      <c r="P30" s="30"/>
      <c r="Q30" s="30"/>
      <c r="R30" s="30">
        <v>4500000</v>
      </c>
      <c r="S30" s="30"/>
      <c r="T30" s="54"/>
      <c r="U30" s="29"/>
      <c r="V30" s="28"/>
      <c r="W30" s="29"/>
      <c r="X30" s="29"/>
      <c r="Y30" s="28"/>
      <c r="Z30" s="29"/>
      <c r="AA30" s="29"/>
    </row>
    <row r="31" spans="1:27">
      <c r="A31" s="57" t="s">
        <v>34</v>
      </c>
      <c r="B31" s="181"/>
      <c r="C31" s="182"/>
      <c r="D31" s="26">
        <f t="shared" si="3"/>
        <v>1727200</v>
      </c>
      <c r="E31" s="183">
        <f t="shared" si="4"/>
        <v>1200000</v>
      </c>
      <c r="F31" s="38"/>
      <c r="G31" s="33">
        <v>381000</v>
      </c>
      <c r="H31" s="33">
        <v>1200000</v>
      </c>
      <c r="I31" s="38"/>
      <c r="J31" s="33"/>
      <c r="K31" s="34"/>
      <c r="L31" s="38"/>
      <c r="M31" s="33"/>
      <c r="N31" s="34"/>
      <c r="O31" s="38"/>
      <c r="P31" s="33"/>
      <c r="Q31" s="33"/>
      <c r="R31" s="33">
        <v>1346200</v>
      </c>
      <c r="S31" s="33"/>
      <c r="T31" s="38"/>
      <c r="U31" s="34"/>
      <c r="V31" s="35"/>
      <c r="W31" s="34"/>
      <c r="X31" s="34"/>
      <c r="Y31" s="35"/>
      <c r="Z31" s="34"/>
      <c r="AA31" s="34"/>
    </row>
    <row r="32" spans="1:27" ht="88.8">
      <c r="A32" s="57" t="s">
        <v>35</v>
      </c>
      <c r="B32" s="181"/>
      <c r="C32" s="182"/>
      <c r="D32" s="181">
        <f t="shared" si="3"/>
        <v>762000</v>
      </c>
      <c r="E32" s="183">
        <f t="shared" si="4"/>
        <v>1000000</v>
      </c>
      <c r="F32" s="38"/>
      <c r="G32" s="33">
        <v>254000</v>
      </c>
      <c r="H32" s="33">
        <v>1000000</v>
      </c>
      <c r="I32" s="35"/>
      <c r="J32" s="34"/>
      <c r="K32" s="33"/>
      <c r="L32" s="35"/>
      <c r="M32" s="34"/>
      <c r="N32" s="33"/>
      <c r="O32" s="35"/>
      <c r="P32" s="34"/>
      <c r="Q32" s="34"/>
      <c r="R32" s="33">
        <v>508000</v>
      </c>
      <c r="S32" s="33"/>
      <c r="T32" s="35"/>
      <c r="U32" s="33"/>
      <c r="V32" s="38"/>
      <c r="W32" s="33"/>
      <c r="X32" s="33"/>
      <c r="Y32" s="38"/>
      <c r="Z32" s="33"/>
      <c r="AA32" s="33"/>
    </row>
    <row r="33" spans="1:27" ht="88.8">
      <c r="A33" s="23" t="s">
        <v>36</v>
      </c>
      <c r="B33" s="24"/>
      <c r="C33" s="25"/>
      <c r="D33" s="26">
        <f t="shared" si="3"/>
        <v>2336800</v>
      </c>
      <c r="E33" s="27">
        <f t="shared" si="4"/>
        <v>2000000</v>
      </c>
      <c r="F33" s="35"/>
      <c r="G33" s="33">
        <v>0</v>
      </c>
      <c r="H33" s="33">
        <v>2000000</v>
      </c>
      <c r="I33" s="35"/>
      <c r="J33" s="34"/>
      <c r="K33" s="33"/>
      <c r="L33" s="35"/>
      <c r="M33" s="34"/>
      <c r="N33" s="33"/>
      <c r="O33" s="35"/>
      <c r="P33" s="34"/>
      <c r="Q33" s="34"/>
      <c r="R33" s="33">
        <v>2336800</v>
      </c>
      <c r="S33" s="33"/>
      <c r="T33" s="35"/>
      <c r="U33" s="33"/>
      <c r="V33" s="38"/>
      <c r="W33" s="33"/>
      <c r="X33" s="33"/>
      <c r="Y33" s="38"/>
      <c r="Z33" s="33"/>
      <c r="AA33" s="33"/>
    </row>
    <row r="34" spans="1:27" ht="88.8">
      <c r="A34" s="55" t="s">
        <v>37</v>
      </c>
      <c r="B34" s="24"/>
      <c r="C34" s="25"/>
      <c r="D34" s="26">
        <f t="shared" si="3"/>
        <v>4318000</v>
      </c>
      <c r="E34" s="27">
        <f t="shared" si="4"/>
        <v>1000000</v>
      </c>
      <c r="F34" s="35"/>
      <c r="G34" s="33">
        <v>1270000</v>
      </c>
      <c r="H34" s="33">
        <v>1000000</v>
      </c>
      <c r="I34" s="35"/>
      <c r="J34" s="34"/>
      <c r="K34" s="33"/>
      <c r="L34" s="35"/>
      <c r="M34" s="34"/>
      <c r="N34" s="33"/>
      <c r="O34" s="35"/>
      <c r="P34" s="34"/>
      <c r="Q34" s="34"/>
      <c r="R34" s="33">
        <v>3048000</v>
      </c>
      <c r="S34" s="33"/>
      <c r="T34" s="35"/>
      <c r="U34" s="33"/>
      <c r="V34" s="38"/>
      <c r="W34" s="33"/>
      <c r="X34" s="33"/>
      <c r="Y34" s="38"/>
      <c r="Z34" s="33"/>
      <c r="AA34" s="33"/>
    </row>
    <row r="35" spans="1:27" ht="90">
      <c r="A35" s="177" t="s">
        <v>67</v>
      </c>
      <c r="B35" s="24"/>
      <c r="C35" s="25"/>
      <c r="D35" s="26">
        <f t="shared" si="3"/>
        <v>0</v>
      </c>
      <c r="E35" s="27">
        <f t="shared" si="4"/>
        <v>2200000</v>
      </c>
      <c r="F35" s="35"/>
      <c r="G35" s="33">
        <v>0</v>
      </c>
      <c r="H35" s="33">
        <v>2200000</v>
      </c>
      <c r="I35" s="35"/>
      <c r="J35" s="34"/>
      <c r="K35" s="33"/>
      <c r="L35" s="35"/>
      <c r="M35" s="34"/>
      <c r="N35" s="33"/>
      <c r="O35" s="35"/>
      <c r="P35" s="34"/>
      <c r="Q35" s="34"/>
      <c r="R35" s="33">
        <v>0</v>
      </c>
      <c r="S35" s="33"/>
      <c r="T35" s="35"/>
      <c r="U35" s="33"/>
      <c r="V35" s="38"/>
      <c r="W35" s="33"/>
      <c r="X35" s="33"/>
      <c r="Y35" s="38"/>
      <c r="Z35" s="33"/>
      <c r="AA35" s="33"/>
    </row>
    <row r="36" spans="1:27" ht="90">
      <c r="A36" s="177" t="s">
        <v>68</v>
      </c>
      <c r="B36" s="175"/>
      <c r="C36" s="176"/>
      <c r="D36" s="26">
        <f t="shared" si="3"/>
        <v>4180840</v>
      </c>
      <c r="E36" s="27">
        <f>SUM(H36,K36,N36,S36,U36,X36,AA36)</f>
        <v>0</v>
      </c>
      <c r="F36" s="35"/>
      <c r="G36" s="33">
        <v>0</v>
      </c>
      <c r="H36" s="33">
        <v>0</v>
      </c>
      <c r="I36" s="35"/>
      <c r="J36" s="34"/>
      <c r="K36" s="33"/>
      <c r="L36" s="35"/>
      <c r="M36" s="34"/>
      <c r="N36" s="33"/>
      <c r="O36" s="35"/>
      <c r="P36" s="34"/>
      <c r="Q36" s="34"/>
      <c r="R36" s="33">
        <v>4180840</v>
      </c>
      <c r="S36" s="33"/>
      <c r="T36" s="35"/>
      <c r="U36" s="33"/>
      <c r="V36" s="38"/>
      <c r="W36" s="33"/>
      <c r="X36" s="33"/>
      <c r="Y36" s="38"/>
      <c r="Z36" s="33"/>
      <c r="AA36" s="33"/>
    </row>
    <row r="37" spans="1:27">
      <c r="A37" s="23" t="s">
        <v>38</v>
      </c>
      <c r="B37" s="24"/>
      <c r="C37" s="25"/>
      <c r="D37" s="26">
        <f t="shared" si="3"/>
        <v>6286500</v>
      </c>
      <c r="E37" s="27">
        <f t="shared" si="4"/>
        <v>0</v>
      </c>
      <c r="F37" s="35"/>
      <c r="G37" s="33">
        <v>6286500</v>
      </c>
      <c r="H37" s="33">
        <v>0</v>
      </c>
      <c r="I37" s="35"/>
      <c r="J37" s="34"/>
      <c r="K37" s="33"/>
      <c r="L37" s="35"/>
      <c r="M37" s="34"/>
      <c r="N37" s="33"/>
      <c r="O37" s="35"/>
      <c r="P37" s="34"/>
      <c r="Q37" s="34"/>
      <c r="R37" s="33">
        <v>0</v>
      </c>
      <c r="S37" s="33"/>
      <c r="T37" s="35"/>
      <c r="U37" s="33"/>
      <c r="V37" s="38"/>
      <c r="W37" s="33"/>
      <c r="X37" s="33"/>
      <c r="Y37" s="38"/>
      <c r="Z37" s="33"/>
      <c r="AA37" s="33"/>
    </row>
    <row r="38" spans="1:27">
      <c r="A38" s="23" t="s">
        <v>39</v>
      </c>
      <c r="B38" s="24"/>
      <c r="C38" s="25"/>
      <c r="D38" s="26">
        <f t="shared" si="3"/>
        <v>3599180</v>
      </c>
      <c r="E38" s="27">
        <f>SUM(H38,K38,N38,S38,U38,X38,AA38)</f>
        <v>596350</v>
      </c>
      <c r="F38" s="35"/>
      <c r="G38" s="33">
        <v>139700</v>
      </c>
      <c r="H38" s="33">
        <f>550000+46350</f>
        <v>596350</v>
      </c>
      <c r="I38" s="35"/>
      <c r="J38" s="34"/>
      <c r="K38" s="33"/>
      <c r="L38" s="35"/>
      <c r="M38" s="34"/>
      <c r="N38" s="33"/>
      <c r="O38" s="35"/>
      <c r="P38" s="34"/>
      <c r="Q38" s="34"/>
      <c r="R38" s="33">
        <v>3459480</v>
      </c>
      <c r="S38" s="33"/>
      <c r="T38" s="35"/>
      <c r="U38" s="33"/>
      <c r="V38" s="38"/>
      <c r="W38" s="33"/>
      <c r="X38" s="33"/>
      <c r="Y38" s="38"/>
      <c r="Z38" s="33"/>
      <c r="AA38" s="33"/>
    </row>
    <row r="39" spans="1:27">
      <c r="A39" s="23" t="s">
        <v>40</v>
      </c>
      <c r="B39" s="24"/>
      <c r="C39" s="25"/>
      <c r="D39" s="26">
        <f t="shared" si="3"/>
        <v>0</v>
      </c>
      <c r="E39" s="27">
        <f t="shared" si="4"/>
        <v>0</v>
      </c>
      <c r="F39" s="35"/>
      <c r="G39" s="33">
        <v>0</v>
      </c>
      <c r="H39" s="33">
        <v>0</v>
      </c>
      <c r="I39" s="35"/>
      <c r="J39" s="34"/>
      <c r="K39" s="33"/>
      <c r="L39" s="35"/>
      <c r="M39" s="34"/>
      <c r="N39" s="33"/>
      <c r="O39" s="35"/>
      <c r="P39" s="34"/>
      <c r="Q39" s="34"/>
      <c r="R39" s="33">
        <v>0</v>
      </c>
      <c r="S39" s="33"/>
      <c r="T39" s="35"/>
      <c r="U39" s="33"/>
      <c r="V39" s="38"/>
      <c r="W39" s="33"/>
      <c r="X39" s="33"/>
      <c r="Y39" s="38"/>
      <c r="Z39" s="33"/>
      <c r="AA39" s="33"/>
    </row>
    <row r="40" spans="1:27" ht="88.8">
      <c r="A40" s="23" t="s">
        <v>41</v>
      </c>
      <c r="B40" s="24"/>
      <c r="C40" s="25"/>
      <c r="D40" s="26">
        <f t="shared" si="3"/>
        <v>8699500</v>
      </c>
      <c r="E40" s="27">
        <f t="shared" si="4"/>
        <v>150000</v>
      </c>
      <c r="F40" s="35"/>
      <c r="G40" s="33">
        <v>8699500</v>
      </c>
      <c r="H40" s="33">
        <v>150000</v>
      </c>
      <c r="I40" s="35"/>
      <c r="J40" s="34"/>
      <c r="K40" s="33"/>
      <c r="L40" s="35"/>
      <c r="M40" s="34"/>
      <c r="N40" s="33"/>
      <c r="O40" s="35"/>
      <c r="P40" s="34"/>
      <c r="Q40" s="34"/>
      <c r="R40" s="33">
        <v>0</v>
      </c>
      <c r="S40" s="33"/>
      <c r="T40" s="35"/>
      <c r="U40" s="33"/>
      <c r="V40" s="38"/>
      <c r="W40" s="33"/>
      <c r="X40" s="33"/>
      <c r="Y40" s="38"/>
      <c r="Z40" s="33"/>
      <c r="AA40" s="33"/>
    </row>
    <row r="41" spans="1:27" ht="133.19999999999999">
      <c r="A41" s="23" t="s">
        <v>92</v>
      </c>
      <c r="B41" s="24"/>
      <c r="C41" s="25"/>
      <c r="D41" s="26">
        <f t="shared" si="3"/>
        <v>8953500</v>
      </c>
      <c r="E41" s="27">
        <f t="shared" si="4"/>
        <v>0</v>
      </c>
      <c r="F41" s="35"/>
      <c r="G41" s="33">
        <v>7683500</v>
      </c>
      <c r="H41" s="33">
        <v>0</v>
      </c>
      <c r="I41" s="35"/>
      <c r="J41" s="34"/>
      <c r="K41" s="33"/>
      <c r="L41" s="35"/>
      <c r="M41" s="34"/>
      <c r="N41" s="33"/>
      <c r="O41" s="35"/>
      <c r="P41" s="34"/>
      <c r="Q41" s="34"/>
      <c r="R41" s="33">
        <v>1270000</v>
      </c>
      <c r="S41" s="33"/>
      <c r="T41" s="35"/>
      <c r="U41" s="33"/>
      <c r="V41" s="38"/>
      <c r="W41" s="33"/>
      <c r="X41" s="33"/>
      <c r="Y41" s="38"/>
      <c r="Z41" s="33"/>
      <c r="AA41" s="33"/>
    </row>
    <row r="42" spans="1:27">
      <c r="A42" s="57" t="s">
        <v>42</v>
      </c>
      <c r="B42" s="24"/>
      <c r="C42" s="25"/>
      <c r="D42" s="26">
        <f t="shared" si="3"/>
        <v>2877820</v>
      </c>
      <c r="E42" s="27">
        <f t="shared" si="4"/>
        <v>0</v>
      </c>
      <c r="F42" s="35"/>
      <c r="G42" s="33">
        <v>2877820</v>
      </c>
      <c r="H42" s="33">
        <v>0</v>
      </c>
      <c r="I42" s="35"/>
      <c r="J42" s="34"/>
      <c r="K42" s="33"/>
      <c r="L42" s="35"/>
      <c r="M42" s="34"/>
      <c r="N42" s="33"/>
      <c r="O42" s="35"/>
      <c r="P42" s="34"/>
      <c r="Q42" s="34"/>
      <c r="R42" s="33">
        <v>0</v>
      </c>
      <c r="S42" s="33"/>
      <c r="T42" s="35"/>
      <c r="U42" s="33"/>
      <c r="V42" s="38"/>
      <c r="W42" s="33"/>
      <c r="X42" s="33"/>
      <c r="Y42" s="38"/>
      <c r="Z42" s="33"/>
      <c r="AA42" s="33"/>
    </row>
    <row r="43" spans="1:27" ht="88.8">
      <c r="A43" s="57" t="s">
        <v>74</v>
      </c>
      <c r="B43" s="24"/>
      <c r="C43" s="25"/>
      <c r="D43" s="26">
        <f t="shared" si="3"/>
        <v>3175000</v>
      </c>
      <c r="E43" s="27">
        <f t="shared" si="4"/>
        <v>0</v>
      </c>
      <c r="F43" s="35"/>
      <c r="G43" s="33">
        <v>3175000</v>
      </c>
      <c r="H43" s="33">
        <v>0</v>
      </c>
      <c r="I43" s="35"/>
      <c r="J43" s="34"/>
      <c r="K43" s="33"/>
      <c r="L43" s="35"/>
      <c r="M43" s="34"/>
      <c r="N43" s="33"/>
      <c r="O43" s="35"/>
      <c r="P43" s="34"/>
      <c r="Q43" s="34"/>
      <c r="R43" s="33">
        <v>0</v>
      </c>
      <c r="S43" s="33"/>
      <c r="T43" s="35"/>
      <c r="U43" s="33"/>
      <c r="V43" s="38"/>
      <c r="W43" s="33"/>
      <c r="X43" s="33"/>
      <c r="Y43" s="38"/>
      <c r="Z43" s="33"/>
      <c r="AA43" s="33"/>
    </row>
    <row r="44" spans="1:27">
      <c r="A44" s="57" t="s">
        <v>43</v>
      </c>
      <c r="B44" s="24"/>
      <c r="C44" s="25"/>
      <c r="D44" s="26">
        <f t="shared" si="3"/>
        <v>0</v>
      </c>
      <c r="E44" s="27">
        <f t="shared" si="4"/>
        <v>0</v>
      </c>
      <c r="F44" s="35"/>
      <c r="G44" s="33">
        <v>0</v>
      </c>
      <c r="H44" s="33">
        <v>0</v>
      </c>
      <c r="I44" s="35"/>
      <c r="J44" s="34"/>
      <c r="K44" s="33"/>
      <c r="L44" s="35"/>
      <c r="M44" s="34"/>
      <c r="N44" s="33"/>
      <c r="O44" s="35"/>
      <c r="P44" s="34"/>
      <c r="Q44" s="34"/>
      <c r="R44" s="33">
        <v>0</v>
      </c>
      <c r="S44" s="33"/>
      <c r="T44" s="35"/>
      <c r="U44" s="33"/>
      <c r="V44" s="38"/>
      <c r="W44" s="33"/>
      <c r="X44" s="33"/>
      <c r="Y44" s="38"/>
      <c r="Z44" s="33"/>
      <c r="AA44" s="33"/>
    </row>
    <row r="45" spans="1:27">
      <c r="A45" s="57" t="s">
        <v>89</v>
      </c>
      <c r="B45" s="24"/>
      <c r="C45" s="25"/>
      <c r="D45" s="26">
        <f t="shared" si="3"/>
        <v>14986000</v>
      </c>
      <c r="E45" s="27">
        <f t="shared" si="4"/>
        <v>0</v>
      </c>
      <c r="F45" s="35"/>
      <c r="G45" s="33">
        <v>14986000</v>
      </c>
      <c r="H45" s="33">
        <v>0</v>
      </c>
      <c r="I45" s="35"/>
      <c r="J45" s="34"/>
      <c r="K45" s="33"/>
      <c r="L45" s="35"/>
      <c r="M45" s="34"/>
      <c r="N45" s="33"/>
      <c r="O45" s="35"/>
      <c r="P45" s="34"/>
      <c r="Q45" s="34"/>
      <c r="R45" s="33">
        <v>0</v>
      </c>
      <c r="S45" s="33"/>
      <c r="T45" s="35"/>
      <c r="U45" s="33"/>
      <c r="V45" s="38"/>
      <c r="W45" s="33"/>
      <c r="X45" s="33"/>
      <c r="Y45" s="38"/>
      <c r="Z45" s="33"/>
      <c r="AA45" s="33"/>
    </row>
    <row r="46" spans="1:27" ht="88.8">
      <c r="A46" s="57" t="s">
        <v>95</v>
      </c>
      <c r="B46" s="175"/>
      <c r="C46" s="176"/>
      <c r="D46" s="26">
        <f t="shared" si="3"/>
        <v>6000000</v>
      </c>
      <c r="E46" s="27">
        <f t="shared" si="4"/>
        <v>0</v>
      </c>
      <c r="F46" s="35"/>
      <c r="G46" s="33">
        <v>6000000</v>
      </c>
      <c r="H46" s="33">
        <v>0</v>
      </c>
      <c r="I46" s="35"/>
      <c r="J46" s="34"/>
      <c r="K46" s="33"/>
      <c r="L46" s="35"/>
      <c r="M46" s="34"/>
      <c r="N46" s="33"/>
      <c r="O46" s="35"/>
      <c r="P46" s="34"/>
      <c r="Q46" s="34"/>
      <c r="R46" s="33">
        <v>0</v>
      </c>
      <c r="S46" s="33"/>
      <c r="T46" s="35"/>
      <c r="U46" s="33"/>
      <c r="V46" s="38"/>
      <c r="W46" s="33"/>
      <c r="X46" s="33"/>
      <c r="Y46" s="38"/>
      <c r="Z46" s="33"/>
      <c r="AA46" s="33"/>
    </row>
    <row r="47" spans="1:27" ht="88.8">
      <c r="A47" s="57" t="s">
        <v>96</v>
      </c>
      <c r="B47" s="24"/>
      <c r="C47" s="25"/>
      <c r="D47" s="26">
        <f t="shared" si="3"/>
        <v>6898480</v>
      </c>
      <c r="E47" s="27">
        <f t="shared" si="4"/>
        <v>0</v>
      </c>
      <c r="F47" s="35"/>
      <c r="G47" s="33">
        <v>6898480</v>
      </c>
      <c r="H47" s="33">
        <v>0</v>
      </c>
      <c r="I47" s="35"/>
      <c r="J47" s="34"/>
      <c r="K47" s="33"/>
      <c r="L47" s="35"/>
      <c r="M47" s="34"/>
      <c r="N47" s="33"/>
      <c r="O47" s="35"/>
      <c r="P47" s="34"/>
      <c r="Q47" s="34"/>
      <c r="R47" s="33">
        <v>0</v>
      </c>
      <c r="S47" s="33"/>
      <c r="T47" s="35"/>
      <c r="U47" s="33"/>
      <c r="V47" s="38"/>
      <c r="W47" s="33"/>
      <c r="X47" s="33"/>
      <c r="Y47" s="38"/>
      <c r="Z47" s="33"/>
      <c r="AA47" s="33"/>
    </row>
    <row r="48" spans="1:27">
      <c r="A48" s="57" t="s">
        <v>44</v>
      </c>
      <c r="B48" s="24"/>
      <c r="C48" s="25"/>
      <c r="D48" s="26">
        <f t="shared" si="3"/>
        <v>9500000</v>
      </c>
      <c r="E48" s="27">
        <f t="shared" si="4"/>
        <v>120000</v>
      </c>
      <c r="F48" s="35"/>
      <c r="G48" s="34">
        <v>0</v>
      </c>
      <c r="H48" s="33">
        <v>120000</v>
      </c>
      <c r="I48" s="35"/>
      <c r="J48" s="34"/>
      <c r="K48" s="33"/>
      <c r="L48" s="35"/>
      <c r="M48" s="34"/>
      <c r="N48" s="33"/>
      <c r="O48" s="35"/>
      <c r="P48" s="34"/>
      <c r="Q48" s="34"/>
      <c r="R48" s="33">
        <v>9500000</v>
      </c>
      <c r="S48" s="33"/>
      <c r="T48" s="35"/>
      <c r="U48" s="33"/>
      <c r="V48" s="38"/>
      <c r="W48" s="33"/>
      <c r="X48" s="33"/>
      <c r="Y48" s="38"/>
      <c r="Z48" s="33"/>
      <c r="AA48" s="33"/>
    </row>
    <row r="49" spans="1:27">
      <c r="A49" s="57" t="s">
        <v>45</v>
      </c>
      <c r="B49" s="24"/>
      <c r="C49" s="25"/>
      <c r="D49" s="26">
        <f t="shared" si="3"/>
        <v>13716000</v>
      </c>
      <c r="E49" s="27">
        <f t="shared" si="4"/>
        <v>3000000</v>
      </c>
      <c r="F49" s="35"/>
      <c r="G49" s="34">
        <v>0</v>
      </c>
      <c r="H49" s="34">
        <v>3000000</v>
      </c>
      <c r="I49" s="35"/>
      <c r="J49" s="34"/>
      <c r="K49" s="34"/>
      <c r="L49" s="35"/>
      <c r="M49" s="34"/>
      <c r="N49" s="34"/>
      <c r="O49" s="35"/>
      <c r="P49" s="34"/>
      <c r="Q49" s="34"/>
      <c r="R49" s="33">
        <v>13716000</v>
      </c>
      <c r="S49" s="33"/>
      <c r="T49" s="35"/>
      <c r="U49" s="34"/>
      <c r="V49" s="35"/>
      <c r="W49" s="34"/>
      <c r="X49" s="34"/>
      <c r="Y49" s="35"/>
      <c r="Z49" s="34"/>
      <c r="AA49" s="34"/>
    </row>
    <row r="50" spans="1:27" ht="88.8">
      <c r="A50" s="57" t="s">
        <v>46</v>
      </c>
      <c r="B50" s="24"/>
      <c r="C50" s="25"/>
      <c r="D50" s="26">
        <f t="shared" si="3"/>
        <v>1676000</v>
      </c>
      <c r="E50" s="27">
        <f t="shared" si="4"/>
        <v>6500000</v>
      </c>
      <c r="F50" s="35"/>
      <c r="G50" s="34">
        <v>838000</v>
      </c>
      <c r="H50" s="33">
        <v>6500000</v>
      </c>
      <c r="I50" s="35"/>
      <c r="J50" s="34"/>
      <c r="K50" s="34"/>
      <c r="L50" s="35"/>
      <c r="M50" s="34"/>
      <c r="N50" s="34"/>
      <c r="O50" s="35"/>
      <c r="P50" s="34"/>
      <c r="Q50" s="34"/>
      <c r="R50" s="33">
        <v>838000</v>
      </c>
      <c r="S50" s="33"/>
      <c r="T50" s="35"/>
      <c r="U50" s="34"/>
      <c r="V50" s="35"/>
      <c r="W50" s="34"/>
      <c r="X50" s="34"/>
      <c r="Y50" s="35"/>
      <c r="Z50" s="34"/>
      <c r="AA50" s="34"/>
    </row>
    <row r="51" spans="1:27">
      <c r="A51" s="57" t="s">
        <v>47</v>
      </c>
      <c r="B51" s="24"/>
      <c r="C51" s="25"/>
      <c r="D51" s="26">
        <f t="shared" si="3"/>
        <v>26699698</v>
      </c>
      <c r="E51" s="27">
        <f t="shared" si="4"/>
        <v>20441650</v>
      </c>
      <c r="F51" s="35"/>
      <c r="G51" s="33">
        <v>8841000</v>
      </c>
      <c r="H51" s="33">
        <f>21191650-750000</f>
        <v>20441650</v>
      </c>
      <c r="I51" s="35"/>
      <c r="J51" s="34"/>
      <c r="K51" s="33"/>
      <c r="L51" s="35"/>
      <c r="M51" s="34"/>
      <c r="N51" s="33"/>
      <c r="O51" s="35"/>
      <c r="P51" s="34"/>
      <c r="Q51" s="34"/>
      <c r="R51" s="33">
        <v>17858698</v>
      </c>
      <c r="S51" s="33"/>
      <c r="T51" s="35"/>
      <c r="U51" s="33"/>
      <c r="V51" s="38"/>
      <c r="W51" s="33"/>
      <c r="X51" s="33"/>
      <c r="Y51" s="38"/>
      <c r="Z51" s="33"/>
      <c r="AA51" s="33"/>
    </row>
    <row r="52" spans="1:27" ht="88.8">
      <c r="A52" s="223" t="s">
        <v>104</v>
      </c>
      <c r="B52" s="175"/>
      <c r="C52" s="176"/>
      <c r="D52" s="26">
        <f t="shared" si="3"/>
        <v>0</v>
      </c>
      <c r="E52" s="27">
        <f t="shared" si="4"/>
        <v>750000</v>
      </c>
      <c r="F52" s="35"/>
      <c r="G52" s="33">
        <v>0</v>
      </c>
      <c r="H52" s="213">
        <v>750000</v>
      </c>
      <c r="I52" s="35"/>
      <c r="J52" s="34"/>
      <c r="K52" s="33"/>
      <c r="L52" s="35"/>
      <c r="M52" s="34"/>
      <c r="N52" s="33"/>
      <c r="O52" s="35"/>
      <c r="P52" s="34"/>
      <c r="Q52" s="34"/>
      <c r="R52" s="33"/>
      <c r="S52" s="33"/>
      <c r="T52" s="35"/>
      <c r="U52" s="33"/>
      <c r="V52" s="38"/>
      <c r="W52" s="33"/>
      <c r="X52" s="33"/>
      <c r="Y52" s="38"/>
      <c r="Z52" s="33"/>
      <c r="AA52" s="33"/>
    </row>
    <row r="53" spans="1:27" ht="88.8">
      <c r="A53" s="57" t="s">
        <v>48</v>
      </c>
      <c r="B53" s="24"/>
      <c r="C53" s="25"/>
      <c r="D53" s="26">
        <f t="shared" si="3"/>
        <v>0</v>
      </c>
      <c r="E53" s="27">
        <f t="shared" si="4"/>
        <v>600000</v>
      </c>
      <c r="F53" s="38"/>
      <c r="G53" s="33">
        <v>0</v>
      </c>
      <c r="H53" s="33">
        <v>600000</v>
      </c>
      <c r="I53" s="35"/>
      <c r="J53" s="34"/>
      <c r="K53" s="33"/>
      <c r="L53" s="35"/>
      <c r="M53" s="34"/>
      <c r="N53" s="33"/>
      <c r="O53" s="35"/>
      <c r="P53" s="34"/>
      <c r="Q53" s="34"/>
      <c r="R53" s="33">
        <v>0</v>
      </c>
      <c r="S53" s="33"/>
      <c r="T53" s="35"/>
      <c r="U53" s="33"/>
      <c r="V53" s="38"/>
      <c r="W53" s="33"/>
      <c r="X53" s="33"/>
      <c r="Y53" s="38"/>
      <c r="Z53" s="33"/>
      <c r="AA53" s="33"/>
    </row>
    <row r="54" spans="1:27">
      <c r="A54" s="58" t="s">
        <v>49</v>
      </c>
      <c r="B54" s="24"/>
      <c r="C54" s="25"/>
      <c r="D54" s="26">
        <f t="shared" si="3"/>
        <v>1524000</v>
      </c>
      <c r="E54" s="27">
        <f>SUM(H54,K54,N54,S54,U54,X54,AA54)</f>
        <v>3000000</v>
      </c>
      <c r="F54" s="38"/>
      <c r="G54" s="33">
        <v>0</v>
      </c>
      <c r="H54" s="33">
        <v>3000000</v>
      </c>
      <c r="I54" s="38"/>
      <c r="J54" s="33"/>
      <c r="K54" s="33"/>
      <c r="L54" s="38"/>
      <c r="M54" s="33"/>
      <c r="N54" s="33"/>
      <c r="O54" s="38"/>
      <c r="P54" s="33"/>
      <c r="Q54" s="33"/>
      <c r="R54" s="33">
        <v>1524000</v>
      </c>
      <c r="S54" s="33"/>
      <c r="T54" s="38"/>
      <c r="U54" s="33"/>
      <c r="V54" s="38"/>
      <c r="W54" s="33"/>
      <c r="X54" s="33"/>
      <c r="Y54" s="38"/>
      <c r="Z54" s="33"/>
      <c r="AA54" s="33"/>
    </row>
    <row r="55" spans="1:27">
      <c r="A55" s="58" t="s">
        <v>81</v>
      </c>
      <c r="B55" s="24"/>
      <c r="C55" s="25"/>
      <c r="D55" s="26">
        <f t="shared" si="3"/>
        <v>0</v>
      </c>
      <c r="E55" s="27">
        <f t="shared" si="4"/>
        <v>0</v>
      </c>
      <c r="F55" s="35"/>
      <c r="G55" s="34">
        <v>0</v>
      </c>
      <c r="H55" s="34">
        <v>0</v>
      </c>
      <c r="I55" s="35"/>
      <c r="J55" s="34"/>
      <c r="K55" s="34"/>
      <c r="L55" s="35"/>
      <c r="M55" s="34"/>
      <c r="N55" s="34"/>
      <c r="O55" s="35"/>
      <c r="P55" s="34"/>
      <c r="Q55" s="34"/>
      <c r="R55" s="33">
        <v>0</v>
      </c>
      <c r="S55" s="33"/>
      <c r="T55" s="35"/>
      <c r="U55" s="34"/>
      <c r="V55" s="35"/>
      <c r="W55" s="34"/>
      <c r="X55" s="34"/>
      <c r="Y55" s="35"/>
      <c r="Z55" s="34"/>
      <c r="AA55" s="34"/>
    </row>
    <row r="56" spans="1:27" ht="102">
      <c r="A56" s="58" t="s">
        <v>93</v>
      </c>
      <c r="B56" s="24"/>
      <c r="C56" s="25"/>
      <c r="D56" s="26">
        <f t="shared" si="3"/>
        <v>34854000</v>
      </c>
      <c r="E56" s="27">
        <f>SUM(H56,K56,N56,S56,U56,X56)</f>
        <v>68076789</v>
      </c>
      <c r="F56" s="35"/>
      <c r="G56" s="34">
        <v>0</v>
      </c>
      <c r="H56" s="33">
        <v>0</v>
      </c>
      <c r="I56" s="35"/>
      <c r="J56" s="34"/>
      <c r="K56" s="33"/>
      <c r="L56" s="35"/>
      <c r="M56" s="34"/>
      <c r="N56" s="33"/>
      <c r="O56" s="35"/>
      <c r="P56" s="34"/>
      <c r="Q56" s="34"/>
      <c r="R56" s="33">
        <v>34854000</v>
      </c>
      <c r="S56" s="33">
        <f>85000000-5182000+4813789-16555000</f>
        <v>68076789</v>
      </c>
      <c r="T56" s="35"/>
      <c r="U56" s="33"/>
      <c r="V56" s="38"/>
      <c r="W56" s="33"/>
      <c r="X56" s="33"/>
      <c r="Y56" s="38"/>
      <c r="Z56" s="33"/>
      <c r="AA56" s="33"/>
    </row>
    <row r="57" spans="1:27">
      <c r="A57" s="58" t="s">
        <v>72</v>
      </c>
      <c r="B57" s="24"/>
      <c r="C57" s="25"/>
      <c r="D57" s="26">
        <f>SUM(F57:G57,I57:J57,L57:M57,O57:R57,V57:W57)</f>
        <v>0</v>
      </c>
      <c r="E57" s="27">
        <f>SUM(H57,K57,N57,S57,U57,X57)</f>
        <v>0</v>
      </c>
      <c r="F57" s="35"/>
      <c r="G57" s="34">
        <v>0</v>
      </c>
      <c r="H57" s="33">
        <v>0</v>
      </c>
      <c r="I57" s="35"/>
      <c r="J57" s="34"/>
      <c r="K57" s="33"/>
      <c r="L57" s="35"/>
      <c r="M57" s="34"/>
      <c r="N57" s="33"/>
      <c r="O57" s="35"/>
      <c r="P57" s="34"/>
      <c r="Q57" s="34"/>
      <c r="R57" s="33">
        <v>0</v>
      </c>
      <c r="S57" s="33"/>
      <c r="T57" s="35"/>
      <c r="U57" s="33"/>
      <c r="V57" s="38"/>
      <c r="W57" s="33"/>
      <c r="X57" s="33"/>
      <c r="Y57" s="38"/>
      <c r="Z57" s="33"/>
      <c r="AA57" s="33"/>
    </row>
    <row r="58" spans="1:27" ht="102">
      <c r="A58" s="58" t="s">
        <v>82</v>
      </c>
      <c r="B58" s="24"/>
      <c r="C58" s="25"/>
      <c r="D58" s="26">
        <f t="shared" si="3"/>
        <v>0</v>
      </c>
      <c r="E58" s="27">
        <f>SUM(H58,K58,N58,S58,U58,X58)</f>
        <v>1000000</v>
      </c>
      <c r="F58" s="35"/>
      <c r="G58" s="34">
        <v>0</v>
      </c>
      <c r="H58" s="34">
        <v>1000000</v>
      </c>
      <c r="I58" s="35"/>
      <c r="J58" s="34"/>
      <c r="K58" s="34"/>
      <c r="L58" s="35"/>
      <c r="M58" s="34"/>
      <c r="N58" s="34"/>
      <c r="O58" s="35"/>
      <c r="P58" s="34"/>
      <c r="Q58" s="34"/>
      <c r="R58" s="33">
        <v>0</v>
      </c>
      <c r="S58" s="33"/>
      <c r="T58" s="35"/>
      <c r="U58" s="34"/>
      <c r="V58" s="35"/>
      <c r="W58" s="34"/>
      <c r="X58" s="34"/>
      <c r="Y58" s="35"/>
      <c r="Z58" s="34"/>
      <c r="AA58" s="34"/>
    </row>
    <row r="59" spans="1:27">
      <c r="A59" s="58" t="s">
        <v>90</v>
      </c>
      <c r="B59" s="175"/>
      <c r="C59" s="176"/>
      <c r="D59" s="26">
        <f t="shared" si="3"/>
        <v>0</v>
      </c>
      <c r="E59" s="27">
        <f>SUM(H59,K59,N59,S59,U59,X59)</f>
        <v>0</v>
      </c>
      <c r="F59" s="35"/>
      <c r="G59" s="34">
        <v>0</v>
      </c>
      <c r="H59" s="34">
        <v>0</v>
      </c>
      <c r="I59" s="35"/>
      <c r="J59" s="34"/>
      <c r="K59" s="34"/>
      <c r="L59" s="35"/>
      <c r="M59" s="34"/>
      <c r="N59" s="34"/>
      <c r="O59" s="35"/>
      <c r="P59" s="34"/>
      <c r="Q59" s="34"/>
      <c r="R59" s="33">
        <v>0</v>
      </c>
      <c r="S59" s="33"/>
      <c r="T59" s="35"/>
      <c r="U59" s="34"/>
      <c r="V59" s="35"/>
      <c r="W59" s="34"/>
      <c r="X59" s="34"/>
      <c r="Y59" s="35"/>
      <c r="Z59" s="34"/>
      <c r="AA59" s="34"/>
    </row>
    <row r="60" spans="1:27">
      <c r="A60" s="58" t="s">
        <v>70</v>
      </c>
      <c r="B60" s="24"/>
      <c r="C60" s="25"/>
      <c r="D60" s="26">
        <f t="shared" si="3"/>
        <v>0</v>
      </c>
      <c r="E60" s="27">
        <f t="shared" si="4"/>
        <v>1200000</v>
      </c>
      <c r="F60" s="35"/>
      <c r="G60" s="34">
        <v>0</v>
      </c>
      <c r="H60" s="33">
        <v>1200000</v>
      </c>
      <c r="I60" s="35"/>
      <c r="J60" s="34"/>
      <c r="K60" s="33"/>
      <c r="L60" s="35"/>
      <c r="M60" s="34"/>
      <c r="N60" s="33"/>
      <c r="O60" s="35"/>
      <c r="P60" s="34"/>
      <c r="Q60" s="34"/>
      <c r="R60" s="33">
        <v>0</v>
      </c>
      <c r="S60" s="33"/>
      <c r="T60" s="35"/>
      <c r="U60" s="33"/>
      <c r="V60" s="38"/>
      <c r="W60" s="33"/>
      <c r="X60" s="33"/>
      <c r="Y60" s="38"/>
      <c r="Z60" s="33"/>
      <c r="AA60" s="33"/>
    </row>
    <row r="61" spans="1:27">
      <c r="A61" s="211" t="s">
        <v>101</v>
      </c>
      <c r="B61" s="175"/>
      <c r="C61" s="176"/>
      <c r="D61" s="26">
        <f t="shared" si="3"/>
        <v>0</v>
      </c>
      <c r="E61" s="27">
        <f t="shared" si="4"/>
        <v>9000000</v>
      </c>
      <c r="F61" s="35"/>
      <c r="G61" s="212">
        <v>0</v>
      </c>
      <c r="H61" s="213">
        <v>9000000</v>
      </c>
      <c r="I61" s="35"/>
      <c r="J61" s="34"/>
      <c r="K61" s="33"/>
      <c r="L61" s="35"/>
      <c r="M61" s="34"/>
      <c r="N61" s="33"/>
      <c r="O61" s="35"/>
      <c r="P61" s="34"/>
      <c r="Q61" s="34"/>
      <c r="R61" s="33">
        <v>0</v>
      </c>
      <c r="S61" s="33"/>
      <c r="T61" s="35"/>
      <c r="U61" s="33"/>
      <c r="V61" s="38"/>
      <c r="W61" s="33"/>
      <c r="X61" s="33"/>
      <c r="Y61" s="38"/>
      <c r="Z61" s="33"/>
      <c r="AA61" s="33"/>
    </row>
    <row r="62" spans="1:27" ht="102">
      <c r="A62" s="211" t="s">
        <v>102</v>
      </c>
      <c r="B62" s="175"/>
      <c r="C62" s="176"/>
      <c r="D62" s="26">
        <f t="shared" si="3"/>
        <v>0</v>
      </c>
      <c r="E62" s="27">
        <f t="shared" si="4"/>
        <v>4114000</v>
      </c>
      <c r="F62" s="35"/>
      <c r="G62" s="33">
        <v>0</v>
      </c>
      <c r="H62" s="33">
        <v>0</v>
      </c>
      <c r="I62" s="35"/>
      <c r="J62" s="34"/>
      <c r="K62" s="33"/>
      <c r="L62" s="35"/>
      <c r="M62" s="34"/>
      <c r="N62" s="33"/>
      <c r="O62" s="35"/>
      <c r="P62" s="34"/>
      <c r="Q62" s="34"/>
      <c r="R62" s="33">
        <v>0</v>
      </c>
      <c r="S62" s="213">
        <v>4114000</v>
      </c>
      <c r="T62" s="35"/>
      <c r="U62" s="33"/>
      <c r="V62" s="38"/>
      <c r="W62" s="33"/>
      <c r="X62" s="33"/>
      <c r="Y62" s="38"/>
      <c r="Z62" s="33"/>
      <c r="AA62" s="33"/>
    </row>
    <row r="63" spans="1:27">
      <c r="A63" s="58" t="s">
        <v>71</v>
      </c>
      <c r="B63" s="24"/>
      <c r="C63" s="25"/>
      <c r="D63" s="26">
        <f t="shared" si="3"/>
        <v>117259282</v>
      </c>
      <c r="E63" s="27">
        <f>SUM(H63,K63,N63,S63,U63,X63)</f>
        <v>0</v>
      </c>
      <c r="F63" s="35"/>
      <c r="G63" s="34">
        <v>0</v>
      </c>
      <c r="H63" s="33">
        <v>0</v>
      </c>
      <c r="I63" s="35"/>
      <c r="J63" s="34"/>
      <c r="K63" s="33"/>
      <c r="L63" s="35"/>
      <c r="M63" s="34"/>
      <c r="N63" s="33"/>
      <c r="O63" s="35"/>
      <c r="P63" s="34"/>
      <c r="Q63" s="34"/>
      <c r="R63" s="192">
        <f>121920000-4660718</f>
        <v>117259282</v>
      </c>
      <c r="S63" s="180"/>
      <c r="T63" s="35"/>
      <c r="U63" s="33"/>
      <c r="V63" s="38"/>
      <c r="W63" s="33"/>
      <c r="X63" s="33"/>
      <c r="Y63" s="38"/>
      <c r="Z63" s="33"/>
      <c r="AA63" s="33"/>
    </row>
    <row r="64" spans="1:27" ht="51.6" thickBot="1">
      <c r="A64" s="229" t="s">
        <v>105</v>
      </c>
      <c r="B64" s="224"/>
      <c r="C64" s="225"/>
      <c r="D64" s="230">
        <f t="shared" si="3"/>
        <v>21536000</v>
      </c>
      <c r="E64" s="231">
        <f>SUM(H64,K64,N64,S64,U64,X64)</f>
        <v>16555000</v>
      </c>
      <c r="F64" s="226"/>
      <c r="G64" s="227"/>
      <c r="H64" s="140" t="s">
        <v>106</v>
      </c>
      <c r="I64" s="226"/>
      <c r="J64" s="227"/>
      <c r="K64" s="140"/>
      <c r="L64" s="226"/>
      <c r="M64" s="227"/>
      <c r="N64" s="140"/>
      <c r="O64" s="226"/>
      <c r="P64" s="227"/>
      <c r="Q64" s="227"/>
      <c r="R64" s="228">
        <v>21536000</v>
      </c>
      <c r="S64" s="228">
        <v>16555000</v>
      </c>
      <c r="T64" s="226"/>
      <c r="U64" s="140"/>
      <c r="V64" s="140"/>
      <c r="W64" s="140"/>
      <c r="X64" s="140"/>
      <c r="Y64" s="140"/>
      <c r="Z64" s="140"/>
      <c r="AA64" s="140"/>
    </row>
    <row r="65" spans="1:38" ht="91.5" customHeight="1" thickBot="1">
      <c r="A65" s="59" t="s">
        <v>50</v>
      </c>
      <c r="B65" s="60">
        <f>SUM(B14:B63)</f>
        <v>0</v>
      </c>
      <c r="C65" s="61">
        <f>SUM(C14:C63)</f>
        <v>0</v>
      </c>
      <c r="D65" s="190">
        <f>SUM(D14:D64)</f>
        <v>717873000</v>
      </c>
      <c r="E65" s="190">
        <f>SUM(E14:E64)</f>
        <v>348918789</v>
      </c>
      <c r="F65" s="63">
        <f>SUM(F14:F63)</f>
        <v>0</v>
      </c>
      <c r="G65" s="64">
        <f>SUM(G14:G63)</f>
        <v>84582000</v>
      </c>
      <c r="H65" s="65">
        <f>SUM(H14:H64)</f>
        <v>260173000</v>
      </c>
      <c r="I65" s="63">
        <f t="shared" ref="I65:Q65" si="5">SUM(I14:I63)</f>
        <v>0</v>
      </c>
      <c r="J65" s="64">
        <f t="shared" si="5"/>
        <v>0</v>
      </c>
      <c r="K65" s="65">
        <f t="shared" si="5"/>
        <v>0</v>
      </c>
      <c r="L65" s="63">
        <f t="shared" si="5"/>
        <v>0</v>
      </c>
      <c r="M65" s="64">
        <f t="shared" si="5"/>
        <v>0</v>
      </c>
      <c r="N65" s="65">
        <f t="shared" si="5"/>
        <v>0</v>
      </c>
      <c r="O65" s="63">
        <f t="shared" si="5"/>
        <v>0</v>
      </c>
      <c r="P65" s="64">
        <f t="shared" si="5"/>
        <v>0</v>
      </c>
      <c r="Q65" s="64">
        <f t="shared" si="5"/>
        <v>0</v>
      </c>
      <c r="R65" s="64">
        <f>SUM(R14:R64)</f>
        <v>633291000</v>
      </c>
      <c r="S65" s="64">
        <f>SUM(S14:S64)</f>
        <v>88745789</v>
      </c>
      <c r="T65" s="63">
        <f t="shared" ref="T65:AA65" si="6">SUM(T14:T63)</f>
        <v>0</v>
      </c>
      <c r="U65" s="65">
        <f t="shared" si="6"/>
        <v>0</v>
      </c>
      <c r="V65" s="64">
        <f t="shared" si="6"/>
        <v>0</v>
      </c>
      <c r="W65" s="64">
        <f t="shared" si="6"/>
        <v>0</v>
      </c>
      <c r="X65" s="65">
        <f t="shared" si="6"/>
        <v>0</v>
      </c>
      <c r="Y65" s="64">
        <f t="shared" si="6"/>
        <v>0</v>
      </c>
      <c r="Z65" s="64">
        <f t="shared" si="6"/>
        <v>0</v>
      </c>
      <c r="AA65" s="66">
        <f t="shared" si="6"/>
        <v>0</v>
      </c>
    </row>
    <row r="66" spans="1:38">
      <c r="A66" s="67"/>
      <c r="B66" s="68"/>
      <c r="C66" s="69"/>
      <c r="D66" s="26"/>
      <c r="E66" s="27"/>
      <c r="F66" s="70"/>
      <c r="G66" s="71"/>
      <c r="H66" s="71"/>
      <c r="I66" s="70"/>
      <c r="J66" s="71"/>
      <c r="K66" s="71"/>
      <c r="L66" s="70"/>
      <c r="M66" s="71"/>
      <c r="N66" s="71"/>
      <c r="O66" s="70"/>
      <c r="P66" s="71"/>
      <c r="Q66" s="71"/>
      <c r="R66" s="71"/>
      <c r="S66" s="71"/>
      <c r="T66" s="70"/>
      <c r="U66" s="71"/>
      <c r="V66" s="70"/>
      <c r="W66" s="71"/>
      <c r="X66" s="71"/>
      <c r="Y66" s="70"/>
      <c r="Z66" s="71"/>
      <c r="AA66" s="71"/>
    </row>
    <row r="67" spans="1:38" ht="106.5" customHeight="1">
      <c r="A67" s="23" t="s">
        <v>51</v>
      </c>
      <c r="B67" s="72"/>
      <c r="C67" s="73"/>
      <c r="D67" s="26">
        <f>SUM(F67:G67,I67:J67,L67:M67,O67:R67,V67:W67)</f>
        <v>0</v>
      </c>
      <c r="E67" s="27">
        <f t="shared" ref="E67:E69" si="7">SUM(H67,K67,N67,S67,U67,X67)</f>
        <v>0</v>
      </c>
      <c r="F67" s="74"/>
      <c r="G67" s="75">
        <v>0</v>
      </c>
      <c r="H67" s="75"/>
      <c r="I67" s="74"/>
      <c r="J67" s="75"/>
      <c r="K67" s="75"/>
      <c r="L67" s="74"/>
      <c r="M67" s="75"/>
      <c r="N67" s="75"/>
      <c r="O67" s="74"/>
      <c r="P67" s="75"/>
      <c r="Q67" s="75"/>
      <c r="R67" s="75"/>
      <c r="S67" s="75"/>
      <c r="T67" s="74"/>
      <c r="U67" s="75"/>
      <c r="V67" s="74"/>
      <c r="W67" s="75"/>
      <c r="X67" s="75"/>
      <c r="Y67" s="74"/>
      <c r="Z67" s="75"/>
      <c r="AA67" s="75"/>
    </row>
    <row r="68" spans="1:38" ht="106.5" customHeight="1">
      <c r="A68" s="23" t="s">
        <v>83</v>
      </c>
      <c r="B68" s="72"/>
      <c r="C68" s="73"/>
      <c r="D68" s="26">
        <f>SUM(F68:G68,I68:J68,L68:M68,O68:R68,V68:W68)</f>
        <v>0</v>
      </c>
      <c r="E68" s="27">
        <f t="shared" si="7"/>
        <v>0</v>
      </c>
      <c r="F68" s="74"/>
      <c r="G68" s="75">
        <v>0</v>
      </c>
      <c r="H68" s="75"/>
      <c r="I68" s="74"/>
      <c r="J68" s="75"/>
      <c r="K68" s="75"/>
      <c r="L68" s="74"/>
      <c r="M68" s="75"/>
      <c r="N68" s="75"/>
      <c r="O68" s="74"/>
      <c r="P68" s="75"/>
      <c r="Q68" s="75"/>
      <c r="R68" s="75"/>
      <c r="S68" s="75"/>
      <c r="T68" s="74"/>
      <c r="U68" s="75"/>
      <c r="V68" s="74"/>
      <c r="W68" s="75"/>
      <c r="X68" s="75"/>
      <c r="Y68" s="74"/>
      <c r="Z68" s="75"/>
      <c r="AA68" s="75"/>
    </row>
    <row r="69" spans="1:38" ht="106.5" customHeight="1" thickBot="1">
      <c r="A69" s="206" t="s">
        <v>52</v>
      </c>
      <c r="B69" s="186"/>
      <c r="C69" s="73"/>
      <c r="D69" s="26">
        <f t="shared" ref="D69" si="8">SUM(F69:G69,I69:J69,L69:M69,O69:R69,V69:W69)</f>
        <v>0</v>
      </c>
      <c r="E69" s="27">
        <f t="shared" si="7"/>
        <v>100000</v>
      </c>
      <c r="F69" s="74"/>
      <c r="G69" s="75">
        <v>0</v>
      </c>
      <c r="H69" s="75">
        <v>100000</v>
      </c>
      <c r="I69" s="74"/>
      <c r="J69" s="75"/>
      <c r="K69" s="75"/>
      <c r="L69" s="74"/>
      <c r="M69" s="75"/>
      <c r="N69" s="75"/>
      <c r="O69" s="74"/>
      <c r="P69" s="75"/>
      <c r="Q69" s="75"/>
      <c r="R69" s="75"/>
      <c r="S69" s="75"/>
      <c r="T69" s="74"/>
      <c r="U69" s="75"/>
      <c r="V69" s="74"/>
      <c r="W69" s="75"/>
      <c r="X69" s="75"/>
      <c r="Y69" s="74"/>
      <c r="Z69" s="75"/>
      <c r="AA69" s="75"/>
    </row>
    <row r="70" spans="1:38" ht="96.75" customHeight="1" thickBot="1">
      <c r="A70" s="80" t="s">
        <v>53</v>
      </c>
      <c r="B70" s="81">
        <f>SUM(B66:B69)</f>
        <v>0</v>
      </c>
      <c r="C70" s="82"/>
      <c r="D70" s="62">
        <f t="shared" ref="D70:AA70" si="9">SUM(D66:D69)</f>
        <v>0</v>
      </c>
      <c r="E70" s="61">
        <f t="shared" si="9"/>
        <v>100000</v>
      </c>
      <c r="F70" s="83">
        <f t="shared" si="9"/>
        <v>0</v>
      </c>
      <c r="G70" s="64">
        <f>SUM(G66:G69)</f>
        <v>0</v>
      </c>
      <c r="H70" s="64">
        <f t="shared" si="9"/>
        <v>100000</v>
      </c>
      <c r="I70" s="83">
        <f t="shared" si="9"/>
        <v>0</v>
      </c>
      <c r="J70" s="64">
        <f t="shared" si="9"/>
        <v>0</v>
      </c>
      <c r="K70" s="64">
        <f t="shared" si="9"/>
        <v>0</v>
      </c>
      <c r="L70" s="83">
        <f t="shared" si="9"/>
        <v>0</v>
      </c>
      <c r="M70" s="64">
        <f t="shared" si="9"/>
        <v>0</v>
      </c>
      <c r="N70" s="64">
        <f t="shared" si="9"/>
        <v>0</v>
      </c>
      <c r="O70" s="83">
        <f t="shared" si="9"/>
        <v>0</v>
      </c>
      <c r="P70" s="64">
        <f t="shared" si="9"/>
        <v>0</v>
      </c>
      <c r="Q70" s="64">
        <f t="shared" si="9"/>
        <v>0</v>
      </c>
      <c r="R70" s="64">
        <f t="shared" si="9"/>
        <v>0</v>
      </c>
      <c r="S70" s="64">
        <f t="shared" si="9"/>
        <v>0</v>
      </c>
      <c r="T70" s="83">
        <f t="shared" si="9"/>
        <v>0</v>
      </c>
      <c r="U70" s="64">
        <f t="shared" si="9"/>
        <v>0</v>
      </c>
      <c r="V70" s="83">
        <f t="shared" si="9"/>
        <v>0</v>
      </c>
      <c r="W70" s="64">
        <f t="shared" si="9"/>
        <v>0</v>
      </c>
      <c r="X70" s="64">
        <f t="shared" si="9"/>
        <v>0</v>
      </c>
      <c r="Y70" s="83">
        <f t="shared" si="9"/>
        <v>0</v>
      </c>
      <c r="Z70" s="64">
        <f t="shared" si="9"/>
        <v>0</v>
      </c>
      <c r="AA70" s="64">
        <f t="shared" si="9"/>
        <v>0</v>
      </c>
    </row>
    <row r="71" spans="1:38" ht="51.6" hidden="1" thickBot="1">
      <c r="A71" s="23"/>
      <c r="B71" s="84"/>
      <c r="C71" s="85"/>
      <c r="D71" s="26">
        <f t="shared" ref="D71:D83" si="10">SUM(F71,I71,L71,O71,T71,V71)</f>
        <v>0</v>
      </c>
      <c r="E71" s="27">
        <f t="shared" ref="E71:E83" si="11">SUM(H71,K71,N71,S71,U71,X71)</f>
        <v>0</v>
      </c>
      <c r="F71" s="86"/>
      <c r="G71" s="87"/>
      <c r="H71" s="88"/>
      <c r="I71" s="86"/>
      <c r="J71" s="87"/>
      <c r="K71" s="88"/>
      <c r="L71" s="86"/>
      <c r="M71" s="87"/>
      <c r="N71" s="88"/>
      <c r="O71" s="86"/>
      <c r="P71" s="87"/>
      <c r="Q71" s="87"/>
      <c r="R71" s="87"/>
      <c r="S71" s="88"/>
      <c r="T71" s="86"/>
      <c r="U71" s="88"/>
      <c r="V71" s="86"/>
      <c r="W71" s="87"/>
      <c r="X71" s="88"/>
      <c r="Y71" s="86"/>
      <c r="Z71" s="87"/>
      <c r="AA71" s="88"/>
    </row>
    <row r="72" spans="1:38" ht="51.6" hidden="1" thickBot="1">
      <c r="A72" s="23"/>
      <c r="B72" s="89"/>
      <c r="C72" s="90"/>
      <c r="D72" s="26">
        <f t="shared" si="10"/>
        <v>0</v>
      </c>
      <c r="E72" s="27">
        <f t="shared" si="11"/>
        <v>0</v>
      </c>
      <c r="F72" s="91"/>
      <c r="G72" s="92"/>
      <c r="H72" s="30"/>
      <c r="I72" s="91"/>
      <c r="J72" s="92"/>
      <c r="K72" s="30"/>
      <c r="L72" s="91"/>
      <c r="M72" s="92"/>
      <c r="N72" s="30"/>
      <c r="O72" s="91"/>
      <c r="P72" s="92"/>
      <c r="Q72" s="92"/>
      <c r="R72" s="92"/>
      <c r="S72" s="30"/>
      <c r="T72" s="91"/>
      <c r="U72" s="30"/>
      <c r="V72" s="91"/>
      <c r="W72" s="92"/>
      <c r="X72" s="30"/>
      <c r="Y72" s="91"/>
      <c r="Z72" s="92"/>
      <c r="AA72" s="30"/>
    </row>
    <row r="73" spans="1:38" ht="51.6" hidden="1" thickBot="1">
      <c r="A73" s="23"/>
      <c r="B73" s="89"/>
      <c r="C73" s="90"/>
      <c r="D73" s="26">
        <f t="shared" si="10"/>
        <v>0</v>
      </c>
      <c r="E73" s="27">
        <f t="shared" si="11"/>
        <v>0</v>
      </c>
      <c r="F73" s="93"/>
      <c r="G73" s="94"/>
      <c r="H73" s="33"/>
      <c r="I73" s="93"/>
      <c r="J73" s="94"/>
      <c r="K73" s="33"/>
      <c r="L73" s="93"/>
      <c r="M73" s="94"/>
      <c r="N73" s="33"/>
      <c r="O73" s="91"/>
      <c r="P73" s="94"/>
      <c r="Q73" s="94"/>
      <c r="R73" s="94"/>
      <c r="S73" s="33"/>
      <c r="T73" s="95"/>
      <c r="U73" s="33"/>
      <c r="V73" s="91"/>
      <c r="W73" s="94"/>
      <c r="X73" s="33"/>
      <c r="Y73" s="91"/>
      <c r="Z73" s="94"/>
      <c r="AA73" s="33"/>
    </row>
    <row r="74" spans="1:38" ht="51.6" hidden="1" thickBot="1">
      <c r="A74" s="23"/>
      <c r="B74" s="89"/>
      <c r="C74" s="90"/>
      <c r="D74" s="26">
        <f t="shared" si="10"/>
        <v>0</v>
      </c>
      <c r="E74" s="27">
        <f t="shared" si="11"/>
        <v>0</v>
      </c>
      <c r="F74" s="96"/>
      <c r="G74" s="97"/>
      <c r="H74" s="33"/>
      <c r="I74" s="96"/>
      <c r="J74" s="97"/>
      <c r="K74" s="33"/>
      <c r="L74" s="96"/>
      <c r="M74" s="97"/>
      <c r="N74" s="33"/>
      <c r="O74" s="98"/>
      <c r="P74" s="97"/>
      <c r="Q74" s="97"/>
      <c r="R74" s="97"/>
      <c r="S74" s="33"/>
      <c r="T74" s="98"/>
      <c r="U74" s="33"/>
      <c r="V74" s="98"/>
      <c r="W74" s="97"/>
      <c r="X74" s="33"/>
      <c r="Y74" s="98"/>
      <c r="Z74" s="97"/>
      <c r="AA74" s="33"/>
    </row>
    <row r="75" spans="1:38" s="100" customFormat="1" ht="51.6" hidden="1" thickBot="1">
      <c r="A75" s="23"/>
      <c r="B75" s="89"/>
      <c r="C75" s="90"/>
      <c r="D75" s="26">
        <f t="shared" si="10"/>
        <v>0</v>
      </c>
      <c r="E75" s="27">
        <f t="shared" si="11"/>
        <v>0</v>
      </c>
      <c r="F75" s="98"/>
      <c r="G75" s="99"/>
      <c r="H75" s="33"/>
      <c r="I75" s="98"/>
      <c r="J75" s="99"/>
      <c r="K75" s="33"/>
      <c r="L75" s="98"/>
      <c r="M75" s="99"/>
      <c r="N75" s="33"/>
      <c r="O75" s="98"/>
      <c r="P75" s="99"/>
      <c r="Q75" s="99"/>
      <c r="R75" s="99"/>
      <c r="S75" s="33"/>
      <c r="T75" s="98"/>
      <c r="U75" s="33"/>
      <c r="V75" s="98"/>
      <c r="W75" s="99"/>
      <c r="X75" s="33"/>
      <c r="Y75" s="98"/>
      <c r="Z75" s="99"/>
      <c r="AA75" s="33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ht="51.6" hidden="1" thickBot="1">
      <c r="A76" s="23"/>
      <c r="B76" s="89"/>
      <c r="C76" s="90"/>
      <c r="D76" s="26">
        <f t="shared" si="10"/>
        <v>0</v>
      </c>
      <c r="E76" s="27">
        <f t="shared" si="11"/>
        <v>0</v>
      </c>
      <c r="F76" s="98"/>
      <c r="G76" s="99"/>
      <c r="H76" s="33"/>
      <c r="I76" s="98"/>
      <c r="J76" s="99"/>
      <c r="K76" s="33"/>
      <c r="L76" s="98"/>
      <c r="M76" s="99"/>
      <c r="N76" s="33"/>
      <c r="O76" s="98"/>
      <c r="P76" s="99"/>
      <c r="Q76" s="99"/>
      <c r="R76" s="99"/>
      <c r="S76" s="33"/>
      <c r="T76" s="98"/>
      <c r="U76" s="33"/>
      <c r="V76" s="98"/>
      <c r="W76" s="99"/>
      <c r="X76" s="33"/>
      <c r="Y76" s="98"/>
      <c r="Z76" s="99"/>
      <c r="AA76" s="33"/>
    </row>
    <row r="77" spans="1:38" ht="51.6" hidden="1" thickBot="1">
      <c r="A77" s="23"/>
      <c r="B77" s="89"/>
      <c r="C77" s="90"/>
      <c r="D77" s="26">
        <f t="shared" si="10"/>
        <v>0</v>
      </c>
      <c r="E77" s="27">
        <f t="shared" si="11"/>
        <v>0</v>
      </c>
      <c r="F77" s="98"/>
      <c r="G77" s="99"/>
      <c r="H77" s="33"/>
      <c r="I77" s="98"/>
      <c r="J77" s="99"/>
      <c r="K77" s="33"/>
      <c r="L77" s="98"/>
      <c r="M77" s="99"/>
      <c r="N77" s="33"/>
      <c r="O77" s="98"/>
      <c r="P77" s="99"/>
      <c r="Q77" s="99"/>
      <c r="R77" s="99"/>
      <c r="S77" s="33"/>
      <c r="T77" s="98"/>
      <c r="U77" s="33"/>
      <c r="V77" s="98"/>
      <c r="W77" s="99"/>
      <c r="X77" s="33"/>
      <c r="Y77" s="98"/>
      <c r="Z77" s="99"/>
      <c r="AA77" s="33"/>
    </row>
    <row r="78" spans="1:38" ht="51.6" hidden="1" thickBot="1">
      <c r="A78" s="101"/>
      <c r="B78" s="89"/>
      <c r="C78" s="102"/>
      <c r="D78" s="26">
        <f t="shared" si="10"/>
        <v>0</v>
      </c>
      <c r="E78" s="27">
        <f t="shared" si="11"/>
        <v>0</v>
      </c>
      <c r="F78" s="103"/>
      <c r="G78" s="104"/>
      <c r="H78" s="105"/>
      <c r="I78" s="103"/>
      <c r="J78" s="104"/>
      <c r="K78" s="105"/>
      <c r="L78" s="103"/>
      <c r="M78" s="104"/>
      <c r="N78" s="105"/>
      <c r="O78" s="98"/>
      <c r="P78" s="104"/>
      <c r="Q78" s="104"/>
      <c r="R78" s="104"/>
      <c r="S78" s="105"/>
      <c r="T78" s="98"/>
      <c r="U78" s="105"/>
      <c r="V78" s="98"/>
      <c r="W78" s="104"/>
      <c r="X78" s="105"/>
      <c r="Y78" s="98"/>
      <c r="Z78" s="104"/>
      <c r="AA78" s="105"/>
    </row>
    <row r="79" spans="1:38" ht="51.6" hidden="1" thickBot="1">
      <c r="A79" s="106"/>
      <c r="B79" s="107"/>
      <c r="C79" s="108"/>
      <c r="D79" s="26">
        <f t="shared" si="10"/>
        <v>0</v>
      </c>
      <c r="E79" s="27">
        <f t="shared" si="11"/>
        <v>0</v>
      </c>
      <c r="F79" s="109"/>
      <c r="G79" s="110"/>
      <c r="H79" s="105"/>
      <c r="I79" s="109"/>
      <c r="J79" s="110"/>
      <c r="K79" s="105"/>
      <c r="L79" s="109"/>
      <c r="M79" s="110"/>
      <c r="N79" s="105"/>
      <c r="O79" s="98"/>
      <c r="P79" s="110"/>
      <c r="Q79" s="110"/>
      <c r="R79" s="110"/>
      <c r="S79" s="105"/>
      <c r="T79" s="98"/>
      <c r="U79" s="105"/>
      <c r="V79" s="98"/>
      <c r="W79" s="110"/>
      <c r="X79" s="105"/>
      <c r="Y79" s="98"/>
      <c r="Z79" s="110"/>
      <c r="AA79" s="105"/>
    </row>
    <row r="80" spans="1:38" ht="51.6" hidden="1" thickBot="1">
      <c r="A80" s="111"/>
      <c r="B80" s="89"/>
      <c r="C80" s="112"/>
      <c r="D80" s="26">
        <f t="shared" si="10"/>
        <v>0</v>
      </c>
      <c r="E80" s="27">
        <f t="shared" si="11"/>
        <v>0</v>
      </c>
      <c r="F80" s="96"/>
      <c r="G80" s="97"/>
      <c r="H80" s="105"/>
      <c r="I80" s="96"/>
      <c r="J80" s="97"/>
      <c r="K80" s="105"/>
      <c r="L80" s="96"/>
      <c r="M80" s="97"/>
      <c r="N80" s="105"/>
      <c r="O80" s="98"/>
      <c r="P80" s="97"/>
      <c r="Q80" s="97"/>
      <c r="R80" s="97"/>
      <c r="S80" s="105"/>
      <c r="T80" s="98"/>
      <c r="U80" s="105"/>
      <c r="V80" s="98"/>
      <c r="W80" s="97"/>
      <c r="X80" s="105"/>
      <c r="Y80" s="98"/>
      <c r="Z80" s="97"/>
      <c r="AA80" s="105"/>
    </row>
    <row r="81" spans="1:27" ht="51.6" hidden="1" thickBot="1">
      <c r="A81" s="111"/>
      <c r="B81" s="89"/>
      <c r="C81" s="112"/>
      <c r="D81" s="26">
        <f t="shared" si="10"/>
        <v>0</v>
      </c>
      <c r="E81" s="27">
        <f t="shared" si="11"/>
        <v>0</v>
      </c>
      <c r="F81" s="96"/>
      <c r="G81" s="97"/>
      <c r="H81" s="105"/>
      <c r="I81" s="96"/>
      <c r="J81" s="97"/>
      <c r="K81" s="105"/>
      <c r="L81" s="96"/>
      <c r="M81" s="97"/>
      <c r="N81" s="105"/>
      <c r="O81" s="98"/>
      <c r="P81" s="97"/>
      <c r="Q81" s="97"/>
      <c r="R81" s="97"/>
      <c r="S81" s="105"/>
      <c r="T81" s="98"/>
      <c r="U81" s="105"/>
      <c r="V81" s="98"/>
      <c r="W81" s="97"/>
      <c r="X81" s="105"/>
      <c r="Y81" s="98"/>
      <c r="Z81" s="97"/>
      <c r="AA81" s="105"/>
    </row>
    <row r="82" spans="1:27" ht="51.6" hidden="1" thickBot="1">
      <c r="A82" s="113"/>
      <c r="B82" s="89"/>
      <c r="C82" s="90"/>
      <c r="D82" s="26">
        <f t="shared" si="10"/>
        <v>0</v>
      </c>
      <c r="E82" s="27">
        <f t="shared" si="11"/>
        <v>0</v>
      </c>
      <c r="F82" s="98"/>
      <c r="G82" s="99"/>
      <c r="H82" s="33"/>
      <c r="I82" s="98"/>
      <c r="J82" s="99"/>
      <c r="K82" s="33"/>
      <c r="L82" s="98"/>
      <c r="M82" s="99"/>
      <c r="N82" s="33"/>
      <c r="O82" s="103"/>
      <c r="P82" s="99"/>
      <c r="Q82" s="99"/>
      <c r="R82" s="99"/>
      <c r="S82" s="33"/>
      <c r="T82" s="103"/>
      <c r="U82" s="33"/>
      <c r="V82" s="103"/>
      <c r="W82" s="99"/>
      <c r="X82" s="33"/>
      <c r="Y82" s="103"/>
      <c r="Z82" s="99"/>
      <c r="AA82" s="33"/>
    </row>
    <row r="83" spans="1:27" ht="243.75" hidden="1" customHeight="1">
      <c r="A83" s="114"/>
      <c r="B83" s="115"/>
      <c r="C83" s="116"/>
      <c r="D83" s="117">
        <f t="shared" si="10"/>
        <v>0</v>
      </c>
      <c r="E83" s="118">
        <f t="shared" si="11"/>
        <v>0</v>
      </c>
      <c r="F83" s="119"/>
      <c r="G83" s="120"/>
      <c r="H83" s="44"/>
      <c r="I83" s="119"/>
      <c r="J83" s="120"/>
      <c r="K83" s="44"/>
      <c r="L83" s="119"/>
      <c r="M83" s="120"/>
      <c r="N83" s="44"/>
      <c r="O83" s="119"/>
      <c r="P83" s="120"/>
      <c r="Q83" s="120"/>
      <c r="R83" s="120"/>
      <c r="S83" s="44"/>
      <c r="T83" s="119"/>
      <c r="U83" s="44"/>
      <c r="V83" s="119"/>
      <c r="W83" s="120"/>
      <c r="X83" s="44"/>
      <c r="Y83" s="119"/>
      <c r="Z83" s="120"/>
      <c r="AA83" s="44"/>
    </row>
    <row r="84" spans="1:27" ht="94.5" hidden="1" customHeight="1">
      <c r="A84" s="121" t="s">
        <v>54</v>
      </c>
      <c r="B84" s="122">
        <f>SUM(B71:B83)</f>
        <v>0</v>
      </c>
      <c r="C84" s="123"/>
      <c r="D84" s="122">
        <f>SUM(F84:V84)</f>
        <v>0</v>
      </c>
      <c r="E84" s="124">
        <f t="shared" ref="E84:W84" si="12">SUM(E71:E83)</f>
        <v>0</v>
      </c>
      <c r="F84" s="125">
        <f t="shared" si="12"/>
        <v>0</v>
      </c>
      <c r="G84" s="126">
        <f t="shared" si="12"/>
        <v>0</v>
      </c>
      <c r="H84" s="126">
        <f t="shared" si="12"/>
        <v>0</v>
      </c>
      <c r="I84" s="125">
        <f t="shared" si="12"/>
        <v>0</v>
      </c>
      <c r="J84" s="126">
        <f t="shared" si="12"/>
        <v>0</v>
      </c>
      <c r="K84" s="126">
        <f t="shared" si="12"/>
        <v>0</v>
      </c>
      <c r="L84" s="125">
        <f t="shared" si="12"/>
        <v>0</v>
      </c>
      <c r="M84" s="126">
        <f t="shared" si="12"/>
        <v>0</v>
      </c>
      <c r="N84" s="126">
        <f t="shared" si="12"/>
        <v>0</v>
      </c>
      <c r="O84" s="125">
        <f t="shared" si="12"/>
        <v>0</v>
      </c>
      <c r="P84" s="126">
        <f t="shared" si="12"/>
        <v>0</v>
      </c>
      <c r="Q84" s="126">
        <f t="shared" si="12"/>
        <v>0</v>
      </c>
      <c r="R84" s="126">
        <f t="shared" si="12"/>
        <v>0</v>
      </c>
      <c r="S84" s="126">
        <f t="shared" si="12"/>
        <v>0</v>
      </c>
      <c r="T84" s="125">
        <f t="shared" si="12"/>
        <v>0</v>
      </c>
      <c r="U84" s="126">
        <f t="shared" si="12"/>
        <v>0</v>
      </c>
      <c r="V84" s="125">
        <f t="shared" si="12"/>
        <v>0</v>
      </c>
      <c r="W84" s="126">
        <f t="shared" si="12"/>
        <v>0</v>
      </c>
      <c r="X84" s="126">
        <f>SUM(X71:X83)</f>
        <v>0</v>
      </c>
      <c r="Y84" s="125">
        <f t="shared" ref="Y84:Z84" si="13">SUM(Y71:Y83)</f>
        <v>0</v>
      </c>
      <c r="Z84" s="126">
        <f t="shared" si="13"/>
        <v>0</v>
      </c>
      <c r="AA84" s="126">
        <f>SUM(AA71:AA83)</f>
        <v>0</v>
      </c>
    </row>
    <row r="85" spans="1:27" ht="51.6" hidden="1" thickBot="1">
      <c r="A85" s="127"/>
      <c r="B85" s="128"/>
      <c r="C85" s="129"/>
      <c r="D85" s="26">
        <f t="shared" ref="D85:D97" si="14">SUM(F85,I85,L85,O85,T85,V85)</f>
        <v>0</v>
      </c>
      <c r="E85" s="27">
        <f t="shared" ref="E85:E97" si="15">SUM(H85,K85,N85,S85,U85,X85)</f>
        <v>0</v>
      </c>
      <c r="F85" s="130"/>
      <c r="G85" s="131"/>
      <c r="H85" s="131"/>
      <c r="I85" s="130"/>
      <c r="J85" s="131"/>
      <c r="K85" s="131"/>
      <c r="L85" s="130"/>
      <c r="M85" s="131"/>
      <c r="N85" s="131"/>
      <c r="O85" s="132"/>
      <c r="P85" s="131"/>
      <c r="Q85" s="131"/>
      <c r="R85" s="131"/>
      <c r="S85" s="131"/>
      <c r="T85" s="132"/>
      <c r="U85" s="131"/>
      <c r="V85" s="132"/>
      <c r="W85" s="131"/>
      <c r="X85" s="131"/>
      <c r="Y85" s="132"/>
      <c r="Z85" s="131"/>
      <c r="AA85" s="131"/>
    </row>
    <row r="86" spans="1:27" ht="105" hidden="1" customHeight="1">
      <c r="A86" s="133"/>
      <c r="B86" s="107"/>
      <c r="C86" s="108"/>
      <c r="D86" s="26">
        <f t="shared" si="14"/>
        <v>0</v>
      </c>
      <c r="E86" s="27">
        <f t="shared" si="15"/>
        <v>0</v>
      </c>
      <c r="F86" s="76"/>
      <c r="G86" s="77"/>
      <c r="H86" s="77"/>
      <c r="I86" s="76"/>
      <c r="J86" s="77"/>
      <c r="K86" s="77"/>
      <c r="L86" s="76"/>
      <c r="M86" s="77"/>
      <c r="N86" s="77"/>
      <c r="O86" s="134"/>
      <c r="P86" s="77"/>
      <c r="Q86" s="77"/>
      <c r="R86" s="77"/>
      <c r="S86" s="77"/>
      <c r="T86" s="134"/>
      <c r="U86" s="77"/>
      <c r="V86" s="134"/>
      <c r="W86" s="77"/>
      <c r="X86" s="77"/>
      <c r="Y86" s="134"/>
      <c r="Z86" s="77"/>
      <c r="AA86" s="77"/>
    </row>
    <row r="87" spans="1:27" ht="51.6" hidden="1" thickBot="1">
      <c r="A87" s="106"/>
      <c r="B87" s="107"/>
      <c r="C87" s="108"/>
      <c r="D87" s="26">
        <f t="shared" si="14"/>
        <v>0</v>
      </c>
      <c r="E87" s="27">
        <f t="shared" si="15"/>
        <v>0</v>
      </c>
      <c r="F87" s="76"/>
      <c r="G87" s="77"/>
      <c r="H87" s="77"/>
      <c r="I87" s="76"/>
      <c r="J87" s="77"/>
      <c r="K87" s="77"/>
      <c r="L87" s="76"/>
      <c r="M87" s="77"/>
      <c r="N87" s="77"/>
      <c r="O87" s="134"/>
      <c r="P87" s="77"/>
      <c r="Q87" s="77"/>
      <c r="R87" s="77"/>
      <c r="S87" s="77"/>
      <c r="T87" s="134"/>
      <c r="U87" s="77"/>
      <c r="V87" s="134"/>
      <c r="W87" s="77"/>
      <c r="X87" s="77"/>
      <c r="Y87" s="134"/>
      <c r="Z87" s="77"/>
      <c r="AA87" s="77"/>
    </row>
    <row r="88" spans="1:27" ht="45" hidden="1" customHeight="1">
      <c r="A88" s="133"/>
      <c r="B88" s="107"/>
      <c r="C88" s="108"/>
      <c r="D88" s="26">
        <f t="shared" si="14"/>
        <v>0</v>
      </c>
      <c r="E88" s="27">
        <f t="shared" si="15"/>
        <v>0</v>
      </c>
      <c r="F88" s="76"/>
      <c r="G88" s="77"/>
      <c r="H88" s="77"/>
      <c r="I88" s="76"/>
      <c r="J88" s="77"/>
      <c r="K88" s="77"/>
      <c r="L88" s="76"/>
      <c r="M88" s="77"/>
      <c r="N88" s="77"/>
      <c r="O88" s="134"/>
      <c r="P88" s="77"/>
      <c r="Q88" s="77"/>
      <c r="R88" s="77"/>
      <c r="S88" s="77"/>
      <c r="T88" s="134"/>
      <c r="U88" s="77"/>
      <c r="V88" s="134"/>
      <c r="W88" s="77"/>
      <c r="X88" s="77"/>
      <c r="Y88" s="134"/>
      <c r="Z88" s="77"/>
      <c r="AA88" s="77"/>
    </row>
    <row r="89" spans="1:27" ht="51.6" hidden="1" thickBot="1">
      <c r="A89" s="106"/>
      <c r="B89" s="107"/>
      <c r="C89" s="108"/>
      <c r="D89" s="26">
        <f t="shared" si="14"/>
        <v>0</v>
      </c>
      <c r="E89" s="27">
        <f t="shared" si="15"/>
        <v>0</v>
      </c>
      <c r="F89" s="76"/>
      <c r="G89" s="77"/>
      <c r="H89" s="77"/>
      <c r="I89" s="76"/>
      <c r="J89" s="77"/>
      <c r="K89" s="77"/>
      <c r="L89" s="76"/>
      <c r="M89" s="77"/>
      <c r="N89" s="77"/>
      <c r="O89" s="134"/>
      <c r="P89" s="77"/>
      <c r="Q89" s="77"/>
      <c r="R89" s="77"/>
      <c r="S89" s="77"/>
      <c r="T89" s="134"/>
      <c r="U89" s="77"/>
      <c r="V89" s="134"/>
      <c r="W89" s="77"/>
      <c r="X89" s="77"/>
      <c r="Y89" s="134"/>
      <c r="Z89" s="77"/>
      <c r="AA89" s="77"/>
    </row>
    <row r="90" spans="1:27" ht="51.6" hidden="1" thickBot="1">
      <c r="A90" s="106"/>
      <c r="B90" s="107"/>
      <c r="C90" s="108"/>
      <c r="D90" s="26">
        <f t="shared" si="14"/>
        <v>0</v>
      </c>
      <c r="E90" s="27">
        <f t="shared" si="15"/>
        <v>0</v>
      </c>
      <c r="F90" s="76"/>
      <c r="G90" s="77"/>
      <c r="H90" s="77"/>
      <c r="I90" s="76"/>
      <c r="J90" s="77"/>
      <c r="K90" s="77"/>
      <c r="L90" s="76"/>
      <c r="M90" s="77"/>
      <c r="N90" s="77"/>
      <c r="O90" s="134"/>
      <c r="P90" s="77"/>
      <c r="Q90" s="77"/>
      <c r="R90" s="77"/>
      <c r="S90" s="77"/>
      <c r="T90" s="134"/>
      <c r="U90" s="77"/>
      <c r="V90" s="134"/>
      <c r="W90" s="77"/>
      <c r="X90" s="77"/>
      <c r="Y90" s="134"/>
      <c r="Z90" s="77"/>
      <c r="AA90" s="77"/>
    </row>
    <row r="91" spans="1:27" ht="51.6" hidden="1" thickBot="1">
      <c r="A91" s="106"/>
      <c r="B91" s="107"/>
      <c r="C91" s="108"/>
      <c r="D91" s="26">
        <f t="shared" si="14"/>
        <v>0</v>
      </c>
      <c r="E91" s="27">
        <f t="shared" si="15"/>
        <v>0</v>
      </c>
      <c r="F91" s="76"/>
      <c r="G91" s="77"/>
      <c r="H91" s="77"/>
      <c r="I91" s="76"/>
      <c r="J91" s="77"/>
      <c r="K91" s="77"/>
      <c r="L91" s="76"/>
      <c r="M91" s="77"/>
      <c r="N91" s="77"/>
      <c r="O91" s="134"/>
      <c r="P91" s="77"/>
      <c r="Q91" s="77"/>
      <c r="R91" s="77"/>
      <c r="S91" s="77"/>
      <c r="T91" s="134"/>
      <c r="U91" s="77"/>
      <c r="V91" s="134"/>
      <c r="W91" s="77"/>
      <c r="X91" s="77"/>
      <c r="Y91" s="134"/>
      <c r="Z91" s="77"/>
      <c r="AA91" s="77"/>
    </row>
    <row r="92" spans="1:27" ht="51.6" hidden="1" thickBot="1">
      <c r="A92" s="106"/>
      <c r="B92" s="107"/>
      <c r="C92" s="108"/>
      <c r="D92" s="26">
        <f t="shared" si="14"/>
        <v>0</v>
      </c>
      <c r="E92" s="27">
        <f t="shared" si="15"/>
        <v>0</v>
      </c>
      <c r="F92" s="76"/>
      <c r="G92" s="77"/>
      <c r="H92" s="77"/>
      <c r="I92" s="76"/>
      <c r="J92" s="77"/>
      <c r="K92" s="77"/>
      <c r="L92" s="76"/>
      <c r="M92" s="77"/>
      <c r="N92" s="77"/>
      <c r="O92" s="134"/>
      <c r="P92" s="77"/>
      <c r="Q92" s="77"/>
      <c r="R92" s="77"/>
      <c r="S92" s="77"/>
      <c r="T92" s="134"/>
      <c r="U92" s="77"/>
      <c r="V92" s="134"/>
      <c r="W92" s="77"/>
      <c r="X92" s="77"/>
      <c r="Y92" s="134"/>
      <c r="Z92" s="77"/>
      <c r="AA92" s="77"/>
    </row>
    <row r="93" spans="1:27" ht="51.6" hidden="1" thickBot="1">
      <c r="A93" s="133"/>
      <c r="B93" s="107"/>
      <c r="C93" s="108"/>
      <c r="D93" s="26">
        <f t="shared" si="14"/>
        <v>0</v>
      </c>
      <c r="E93" s="27">
        <f t="shared" si="15"/>
        <v>0</v>
      </c>
      <c r="F93" s="76"/>
      <c r="G93" s="77"/>
      <c r="H93" s="77"/>
      <c r="I93" s="76"/>
      <c r="J93" s="77"/>
      <c r="K93" s="77"/>
      <c r="L93" s="76"/>
      <c r="M93" s="77"/>
      <c r="N93" s="77"/>
      <c r="O93" s="134"/>
      <c r="P93" s="77"/>
      <c r="Q93" s="77"/>
      <c r="R93" s="77"/>
      <c r="S93" s="77"/>
      <c r="T93" s="134"/>
      <c r="U93" s="77"/>
      <c r="V93" s="134"/>
      <c r="W93" s="77"/>
      <c r="X93" s="77"/>
      <c r="Y93" s="134"/>
      <c r="Z93" s="77"/>
      <c r="AA93" s="77"/>
    </row>
    <row r="94" spans="1:27" ht="51.6" hidden="1" thickBot="1">
      <c r="A94" s="135"/>
      <c r="B94" s="136"/>
      <c r="C94" s="137"/>
      <c r="D94" s="26">
        <f t="shared" si="14"/>
        <v>0</v>
      </c>
      <c r="E94" s="27">
        <f t="shared" si="15"/>
        <v>0</v>
      </c>
      <c r="F94" s="138"/>
      <c r="G94" s="139"/>
      <c r="H94" s="140"/>
      <c r="I94" s="138"/>
      <c r="J94" s="139"/>
      <c r="K94" s="140"/>
      <c r="L94" s="138"/>
      <c r="M94" s="139"/>
      <c r="N94" s="140"/>
      <c r="O94" s="141"/>
      <c r="P94" s="139"/>
      <c r="Q94" s="139"/>
      <c r="R94" s="139"/>
      <c r="S94" s="140"/>
      <c r="T94" s="141"/>
      <c r="U94" s="140"/>
      <c r="V94" s="141"/>
      <c r="W94" s="139"/>
      <c r="X94" s="140"/>
      <c r="Y94" s="141"/>
      <c r="Z94" s="139"/>
      <c r="AA94" s="140"/>
    </row>
    <row r="95" spans="1:27" ht="102" hidden="1" customHeight="1">
      <c r="A95" s="142"/>
      <c r="B95" s="136"/>
      <c r="C95" s="137"/>
      <c r="D95" s="26">
        <f t="shared" si="14"/>
        <v>0</v>
      </c>
      <c r="E95" s="27">
        <f t="shared" si="15"/>
        <v>0</v>
      </c>
      <c r="F95" s="138"/>
      <c r="G95" s="139"/>
      <c r="H95" s="77"/>
      <c r="I95" s="138"/>
      <c r="J95" s="139"/>
      <c r="K95" s="77"/>
      <c r="L95" s="138"/>
      <c r="M95" s="139"/>
      <c r="N95" s="77"/>
      <c r="O95" s="134"/>
      <c r="P95" s="139"/>
      <c r="Q95" s="139"/>
      <c r="R95" s="139"/>
      <c r="S95" s="77"/>
      <c r="T95" s="134"/>
      <c r="U95" s="77"/>
      <c r="V95" s="134"/>
      <c r="W95" s="139"/>
      <c r="X95" s="77"/>
      <c r="Y95" s="134"/>
      <c r="Z95" s="139"/>
      <c r="AA95" s="77"/>
    </row>
    <row r="96" spans="1:27" ht="51.75" hidden="1" customHeight="1">
      <c r="A96" s="142"/>
      <c r="B96" s="136"/>
      <c r="C96" s="137"/>
      <c r="D96" s="26">
        <f t="shared" si="14"/>
        <v>0</v>
      </c>
      <c r="E96" s="27">
        <f t="shared" si="15"/>
        <v>0</v>
      </c>
      <c r="F96" s="138"/>
      <c r="G96" s="139"/>
      <c r="H96" s="77"/>
      <c r="I96" s="138"/>
      <c r="J96" s="139"/>
      <c r="K96" s="77"/>
      <c r="L96" s="138"/>
      <c r="M96" s="139"/>
      <c r="N96" s="77"/>
      <c r="O96" s="143"/>
      <c r="P96" s="139"/>
      <c r="Q96" s="139"/>
      <c r="R96" s="139"/>
      <c r="S96" s="77"/>
      <c r="T96" s="143"/>
      <c r="U96" s="77"/>
      <c r="V96" s="143"/>
      <c r="W96" s="139"/>
      <c r="X96" s="77"/>
      <c r="Y96" s="143"/>
      <c r="Z96" s="139"/>
      <c r="AA96" s="77"/>
    </row>
    <row r="97" spans="1:27" ht="51.6" hidden="1" thickBot="1">
      <c r="A97" s="144"/>
      <c r="B97" s="145"/>
      <c r="C97" s="146"/>
      <c r="D97" s="26">
        <f t="shared" si="14"/>
        <v>0</v>
      </c>
      <c r="E97" s="27">
        <f t="shared" si="15"/>
        <v>0</v>
      </c>
      <c r="F97" s="78"/>
      <c r="G97" s="79"/>
      <c r="H97" s="140"/>
      <c r="I97" s="78"/>
      <c r="J97" s="79"/>
      <c r="K97" s="140"/>
      <c r="L97" s="78"/>
      <c r="M97" s="79"/>
      <c r="N97" s="140"/>
      <c r="O97" s="141"/>
      <c r="P97" s="79"/>
      <c r="Q97" s="79"/>
      <c r="R97" s="79"/>
      <c r="S97" s="140"/>
      <c r="T97" s="141"/>
      <c r="U97" s="140"/>
      <c r="V97" s="141"/>
      <c r="W97" s="79"/>
      <c r="X97" s="140"/>
      <c r="Y97" s="141"/>
      <c r="Z97" s="79"/>
      <c r="AA97" s="140"/>
    </row>
    <row r="98" spans="1:27" ht="111.75" hidden="1" customHeight="1">
      <c r="A98" s="147" t="s">
        <v>55</v>
      </c>
      <c r="B98" s="122">
        <f>SUM(B85:B97)</f>
        <v>0</v>
      </c>
      <c r="C98" s="124"/>
      <c r="D98" s="122">
        <f>SUM(F98:V98)</f>
        <v>0</v>
      </c>
      <c r="E98" s="124">
        <f t="shared" ref="E98:W98" si="16">SUM(E85:E97)</f>
        <v>0</v>
      </c>
      <c r="F98" s="125">
        <f t="shared" si="16"/>
        <v>0</v>
      </c>
      <c r="G98" s="126">
        <f t="shared" si="16"/>
        <v>0</v>
      </c>
      <c r="H98" s="126">
        <f t="shared" si="16"/>
        <v>0</v>
      </c>
      <c r="I98" s="125">
        <f t="shared" si="16"/>
        <v>0</v>
      </c>
      <c r="J98" s="126">
        <f t="shared" si="16"/>
        <v>0</v>
      </c>
      <c r="K98" s="126">
        <f t="shared" si="16"/>
        <v>0</v>
      </c>
      <c r="L98" s="125">
        <f t="shared" si="16"/>
        <v>0</v>
      </c>
      <c r="M98" s="126">
        <f t="shared" si="16"/>
        <v>0</v>
      </c>
      <c r="N98" s="126">
        <f t="shared" si="16"/>
        <v>0</v>
      </c>
      <c r="O98" s="125">
        <f t="shared" si="16"/>
        <v>0</v>
      </c>
      <c r="P98" s="126">
        <f t="shared" si="16"/>
        <v>0</v>
      </c>
      <c r="Q98" s="126">
        <f t="shared" si="16"/>
        <v>0</v>
      </c>
      <c r="R98" s="126">
        <f t="shared" si="16"/>
        <v>0</v>
      </c>
      <c r="S98" s="126">
        <f t="shared" si="16"/>
        <v>0</v>
      </c>
      <c r="T98" s="125">
        <f t="shared" si="16"/>
        <v>0</v>
      </c>
      <c r="U98" s="126">
        <f t="shared" si="16"/>
        <v>0</v>
      </c>
      <c r="V98" s="125">
        <f t="shared" si="16"/>
        <v>0</v>
      </c>
      <c r="W98" s="126">
        <f t="shared" si="16"/>
        <v>0</v>
      </c>
      <c r="X98" s="126">
        <f>SUM(X85:X97)</f>
        <v>0</v>
      </c>
      <c r="Y98" s="125">
        <f t="shared" ref="Y98:Z98" si="17">SUM(Y85:Y97)</f>
        <v>0</v>
      </c>
      <c r="Z98" s="126">
        <f t="shared" si="17"/>
        <v>0</v>
      </c>
      <c r="AA98" s="126">
        <f>SUM(AA85:AA97)</f>
        <v>0</v>
      </c>
    </row>
    <row r="99" spans="1:27" s="154" customFormat="1" ht="117" customHeight="1" thickBot="1">
      <c r="A99" s="148" t="s">
        <v>56</v>
      </c>
      <c r="B99" s="149">
        <f>SUM(B98+B84+B70+B65)</f>
        <v>0</v>
      </c>
      <c r="C99" s="150"/>
      <c r="D99" s="151">
        <f t="shared" ref="D99:AA99" si="18">SUM(D98,D84,D70,D65)</f>
        <v>717873000</v>
      </c>
      <c r="E99" s="152">
        <f t="shared" si="18"/>
        <v>349018789</v>
      </c>
      <c r="F99" s="151">
        <f t="shared" si="18"/>
        <v>0</v>
      </c>
      <c r="G99" s="153">
        <f>SUM(G98,G84,G70,G65)</f>
        <v>84582000</v>
      </c>
      <c r="H99" s="152">
        <f t="shared" si="18"/>
        <v>260273000</v>
      </c>
      <c r="I99" s="151">
        <f t="shared" si="18"/>
        <v>0</v>
      </c>
      <c r="J99" s="153">
        <f t="shared" si="18"/>
        <v>0</v>
      </c>
      <c r="K99" s="152">
        <f t="shared" si="18"/>
        <v>0</v>
      </c>
      <c r="L99" s="151">
        <f t="shared" si="18"/>
        <v>0</v>
      </c>
      <c r="M99" s="153">
        <f t="shared" si="18"/>
        <v>0</v>
      </c>
      <c r="N99" s="152">
        <f t="shared" si="18"/>
        <v>0</v>
      </c>
      <c r="O99" s="151">
        <f t="shared" si="18"/>
        <v>0</v>
      </c>
      <c r="P99" s="153">
        <f t="shared" si="18"/>
        <v>0</v>
      </c>
      <c r="Q99" s="153">
        <f t="shared" si="18"/>
        <v>0</v>
      </c>
      <c r="R99" s="153">
        <f t="shared" si="18"/>
        <v>633291000</v>
      </c>
      <c r="S99" s="152">
        <f t="shared" si="18"/>
        <v>88745789</v>
      </c>
      <c r="T99" s="151">
        <f t="shared" si="18"/>
        <v>0</v>
      </c>
      <c r="U99" s="152">
        <f t="shared" si="18"/>
        <v>0</v>
      </c>
      <c r="V99" s="151">
        <f t="shared" si="18"/>
        <v>0</v>
      </c>
      <c r="W99" s="153">
        <f t="shared" si="18"/>
        <v>0</v>
      </c>
      <c r="X99" s="153">
        <f t="shared" si="18"/>
        <v>0</v>
      </c>
      <c r="Y99" s="151">
        <f t="shared" si="18"/>
        <v>0</v>
      </c>
      <c r="Z99" s="153">
        <f t="shared" si="18"/>
        <v>0</v>
      </c>
      <c r="AA99" s="153">
        <f t="shared" si="18"/>
        <v>0</v>
      </c>
    </row>
    <row r="100" spans="1:27" s="155" customFormat="1" ht="315" customHeight="1">
      <c r="A100" s="255" t="s">
        <v>57</v>
      </c>
      <c r="B100" s="243" t="s">
        <v>58</v>
      </c>
      <c r="C100" s="245"/>
      <c r="D100" s="243" t="s">
        <v>91</v>
      </c>
      <c r="E100" s="245"/>
      <c r="F100" s="243" t="s">
        <v>11</v>
      </c>
      <c r="G100" s="244"/>
      <c r="H100" s="245"/>
      <c r="I100" s="243" t="s">
        <v>12</v>
      </c>
      <c r="J100" s="244"/>
      <c r="K100" s="245"/>
      <c r="L100" s="243" t="s">
        <v>13</v>
      </c>
      <c r="M100" s="244"/>
      <c r="N100" s="245"/>
      <c r="O100" s="243" t="s">
        <v>14</v>
      </c>
      <c r="P100" s="244"/>
      <c r="Q100" s="244"/>
      <c r="R100" s="244"/>
      <c r="S100" s="245"/>
      <c r="T100" s="243"/>
      <c r="U100" s="245"/>
      <c r="V100" s="243" t="s">
        <v>69</v>
      </c>
      <c r="W100" s="244"/>
      <c r="X100" s="245"/>
      <c r="Y100" s="243" t="s">
        <v>79</v>
      </c>
      <c r="Z100" s="244"/>
      <c r="AA100" s="245"/>
    </row>
    <row r="101" spans="1:27" s="12" customFormat="1" ht="162" customHeight="1" thickBot="1">
      <c r="A101" s="256"/>
      <c r="B101" s="14" t="s">
        <v>59</v>
      </c>
      <c r="C101" s="15" t="s">
        <v>17</v>
      </c>
      <c r="D101" s="14" t="s">
        <v>59</v>
      </c>
      <c r="E101" s="15" t="s">
        <v>17</v>
      </c>
      <c r="F101" s="14" t="s">
        <v>59</v>
      </c>
      <c r="G101" s="16"/>
      <c r="H101" s="15" t="s">
        <v>17</v>
      </c>
      <c r="I101" s="14" t="s">
        <v>59</v>
      </c>
      <c r="J101" s="16"/>
      <c r="K101" s="15" t="s">
        <v>17</v>
      </c>
      <c r="L101" s="14" t="s">
        <v>59</v>
      </c>
      <c r="M101" s="16"/>
      <c r="N101" s="15" t="s">
        <v>17</v>
      </c>
      <c r="O101" s="14" t="s">
        <v>59</v>
      </c>
      <c r="P101" s="16"/>
      <c r="Q101" s="16"/>
      <c r="R101" s="16"/>
      <c r="S101" s="15" t="s">
        <v>17</v>
      </c>
      <c r="T101" s="14" t="s">
        <v>59</v>
      </c>
      <c r="U101" s="15" t="s">
        <v>17</v>
      </c>
      <c r="V101" s="14" t="s">
        <v>59</v>
      </c>
      <c r="W101" s="16" t="s">
        <v>60</v>
      </c>
      <c r="X101" s="15" t="s">
        <v>17</v>
      </c>
      <c r="Y101" s="14" t="s">
        <v>59</v>
      </c>
      <c r="Z101" s="16" t="s">
        <v>60</v>
      </c>
      <c r="AA101" s="15" t="s">
        <v>17</v>
      </c>
    </row>
    <row r="102" spans="1:27" ht="189.75" customHeight="1">
      <c r="A102" s="156" t="s">
        <v>61</v>
      </c>
      <c r="B102" s="157"/>
      <c r="C102" s="158"/>
      <c r="D102" s="26">
        <f t="shared" ref="D102:D105" si="19">SUM(F102:G102,I102:J102,L102:M102,O102:R102,V102:W102)</f>
        <v>0</v>
      </c>
      <c r="E102" s="27">
        <f t="shared" ref="E102:E105" si="20">SUM(H102,K102,N102,S102,U102,X102)</f>
        <v>0</v>
      </c>
      <c r="F102" s="96"/>
      <c r="G102" s="97"/>
      <c r="H102" s="29"/>
      <c r="I102" s="28"/>
      <c r="J102" s="29"/>
      <c r="K102" s="29"/>
      <c r="L102" s="28"/>
      <c r="M102" s="29"/>
      <c r="N102" s="29"/>
      <c r="O102" s="28"/>
      <c r="P102" s="29"/>
      <c r="Q102" s="29"/>
      <c r="R102" s="29"/>
      <c r="S102" s="29"/>
      <c r="T102" s="28"/>
      <c r="U102" s="29"/>
      <c r="V102" s="28"/>
      <c r="W102" s="29"/>
      <c r="X102" s="29"/>
      <c r="Y102" s="28"/>
      <c r="Z102" s="29"/>
      <c r="AA102" s="29"/>
    </row>
    <row r="103" spans="1:27" ht="114.75" customHeight="1">
      <c r="A103" s="159" t="s">
        <v>60</v>
      </c>
      <c r="B103" s="157"/>
      <c r="C103" s="158"/>
      <c r="D103" s="26">
        <f t="shared" si="19"/>
        <v>0</v>
      </c>
      <c r="E103" s="27">
        <f t="shared" si="20"/>
        <v>0</v>
      </c>
      <c r="F103" s="98"/>
      <c r="G103" s="99"/>
      <c r="H103" s="34"/>
      <c r="I103" s="35"/>
      <c r="J103" s="34"/>
      <c r="K103" s="34"/>
      <c r="L103" s="35"/>
      <c r="M103" s="34"/>
      <c r="N103" s="34"/>
      <c r="O103" s="35"/>
      <c r="P103" s="34"/>
      <c r="Q103" s="34"/>
      <c r="R103" s="34"/>
      <c r="S103" s="34"/>
      <c r="T103" s="35"/>
      <c r="U103" s="34"/>
      <c r="V103" s="35"/>
      <c r="W103" s="34"/>
      <c r="X103" s="34"/>
      <c r="Y103" s="35"/>
      <c r="Z103" s="34"/>
      <c r="AA103" s="34"/>
    </row>
    <row r="104" spans="1:27" ht="114.75" customHeight="1">
      <c r="A104" s="159" t="s">
        <v>62</v>
      </c>
      <c r="B104" s="157"/>
      <c r="C104" s="158"/>
      <c r="D104" s="26">
        <f t="shared" si="19"/>
        <v>717873000</v>
      </c>
      <c r="E104" s="27">
        <f t="shared" si="20"/>
        <v>349018789</v>
      </c>
      <c r="F104" s="28">
        <v>84582000</v>
      </c>
      <c r="G104" s="29"/>
      <c r="H104" s="33">
        <f>H99</f>
        <v>260273000</v>
      </c>
      <c r="I104" s="28"/>
      <c r="J104" s="29"/>
      <c r="K104" s="33"/>
      <c r="L104" s="28"/>
      <c r="M104" s="29"/>
      <c r="N104" s="33"/>
      <c r="O104" s="28">
        <f>R99</f>
        <v>633291000</v>
      </c>
      <c r="P104" s="29"/>
      <c r="Q104" s="29"/>
      <c r="R104" s="29"/>
      <c r="S104" s="33">
        <f>S99</f>
        <v>88745789</v>
      </c>
      <c r="T104" s="28"/>
      <c r="U104" s="33"/>
      <c r="V104" s="38"/>
      <c r="W104" s="33"/>
      <c r="X104" s="33"/>
      <c r="Y104" s="38"/>
      <c r="Z104" s="33"/>
      <c r="AA104" s="33"/>
    </row>
    <row r="105" spans="1:27" ht="114.75" customHeight="1" thickBot="1">
      <c r="A105" s="178" t="s">
        <v>80</v>
      </c>
      <c r="B105" s="157"/>
      <c r="C105" s="158"/>
      <c r="D105" s="26">
        <f t="shared" si="19"/>
        <v>0</v>
      </c>
      <c r="E105" s="27">
        <f t="shared" si="20"/>
        <v>0</v>
      </c>
      <c r="F105" s="35"/>
      <c r="G105" s="34"/>
      <c r="H105" s="99"/>
      <c r="I105" s="35"/>
      <c r="J105" s="34"/>
      <c r="K105" s="99"/>
      <c r="L105" s="35"/>
      <c r="M105" s="34"/>
      <c r="N105" s="99"/>
      <c r="O105" s="35"/>
      <c r="P105" s="34"/>
      <c r="Q105" s="34"/>
      <c r="R105" s="34"/>
      <c r="S105" s="99"/>
      <c r="T105" s="35"/>
      <c r="U105" s="99"/>
      <c r="V105" s="98"/>
      <c r="W105" s="99"/>
      <c r="X105" s="99"/>
      <c r="Y105" s="98"/>
      <c r="Z105" s="99"/>
      <c r="AA105" s="99"/>
    </row>
    <row r="106" spans="1:27" s="154" customFormat="1" ht="132" customHeight="1" thickBot="1">
      <c r="A106" s="160" t="s">
        <v>63</v>
      </c>
      <c r="B106" s="161">
        <f t="shared" ref="B106:AA106" si="21">SUM(B102:B105)</f>
        <v>0</v>
      </c>
      <c r="C106" s="162">
        <f t="shared" si="21"/>
        <v>0</v>
      </c>
      <c r="D106" s="163">
        <f t="shared" si="21"/>
        <v>717873000</v>
      </c>
      <c r="E106" s="163">
        <f t="shared" si="21"/>
        <v>349018789</v>
      </c>
      <c r="F106" s="161">
        <f t="shared" si="21"/>
        <v>84582000</v>
      </c>
      <c r="G106" s="164">
        <f t="shared" si="21"/>
        <v>0</v>
      </c>
      <c r="H106" s="164">
        <f t="shared" si="21"/>
        <v>260273000</v>
      </c>
      <c r="I106" s="161">
        <f t="shared" si="21"/>
        <v>0</v>
      </c>
      <c r="J106" s="164">
        <f t="shared" si="21"/>
        <v>0</v>
      </c>
      <c r="K106" s="164">
        <f t="shared" si="21"/>
        <v>0</v>
      </c>
      <c r="L106" s="161">
        <f t="shared" si="21"/>
        <v>0</v>
      </c>
      <c r="M106" s="164">
        <f t="shared" si="21"/>
        <v>0</v>
      </c>
      <c r="N106" s="164">
        <f t="shared" si="21"/>
        <v>0</v>
      </c>
      <c r="O106" s="161">
        <f t="shared" si="21"/>
        <v>633291000</v>
      </c>
      <c r="P106" s="164">
        <f t="shared" si="21"/>
        <v>0</v>
      </c>
      <c r="Q106" s="164">
        <f t="shared" si="21"/>
        <v>0</v>
      </c>
      <c r="R106" s="164">
        <f t="shared" si="21"/>
        <v>0</v>
      </c>
      <c r="S106" s="164">
        <f t="shared" si="21"/>
        <v>88745789</v>
      </c>
      <c r="T106" s="161">
        <f t="shared" si="21"/>
        <v>0</v>
      </c>
      <c r="U106" s="164">
        <f t="shared" si="21"/>
        <v>0</v>
      </c>
      <c r="V106" s="161">
        <f t="shared" si="21"/>
        <v>0</v>
      </c>
      <c r="W106" s="164">
        <f t="shared" si="21"/>
        <v>0</v>
      </c>
      <c r="X106" s="164">
        <f t="shared" si="21"/>
        <v>0</v>
      </c>
      <c r="Y106" s="161">
        <f t="shared" si="21"/>
        <v>0</v>
      </c>
      <c r="Z106" s="164">
        <f t="shared" si="21"/>
        <v>0</v>
      </c>
      <c r="AA106" s="164">
        <f t="shared" si="21"/>
        <v>0</v>
      </c>
    </row>
    <row r="107" spans="1:27" ht="60.6" customHeight="1">
      <c r="A107" s="246" t="s">
        <v>64</v>
      </c>
      <c r="B107" s="249">
        <f>B99-B106</f>
        <v>0</v>
      </c>
      <c r="C107" s="252">
        <f>C99-C106</f>
        <v>0</v>
      </c>
      <c r="D107" s="249">
        <f>D99-D106</f>
        <v>0</v>
      </c>
      <c r="E107" s="252">
        <f>E99-E106</f>
        <v>0</v>
      </c>
      <c r="F107" s="232">
        <f>G99-F106</f>
        <v>0</v>
      </c>
      <c r="G107" s="235">
        <v>0</v>
      </c>
      <c r="H107" s="235">
        <f t="shared" ref="H107:N107" si="22">H99-H106</f>
        <v>0</v>
      </c>
      <c r="I107" s="232">
        <f t="shared" si="22"/>
        <v>0</v>
      </c>
      <c r="J107" s="235">
        <f t="shared" si="22"/>
        <v>0</v>
      </c>
      <c r="K107" s="235">
        <f t="shared" si="22"/>
        <v>0</v>
      </c>
      <c r="L107" s="232">
        <f t="shared" si="22"/>
        <v>0</v>
      </c>
      <c r="M107" s="235">
        <f t="shared" si="22"/>
        <v>0</v>
      </c>
      <c r="N107" s="235">
        <f t="shared" si="22"/>
        <v>0</v>
      </c>
      <c r="O107" s="232">
        <f>O99-R106</f>
        <v>0</v>
      </c>
      <c r="P107" s="235">
        <f>P99-P106</f>
        <v>0</v>
      </c>
      <c r="Q107" s="235">
        <f>Q99-Q106</f>
        <v>0</v>
      </c>
      <c r="R107" s="235">
        <v>0</v>
      </c>
      <c r="S107" s="235">
        <f t="shared" ref="S107:AA107" si="23">S99-S106</f>
        <v>0</v>
      </c>
      <c r="T107" s="232">
        <f t="shared" si="23"/>
        <v>0</v>
      </c>
      <c r="U107" s="240">
        <f t="shared" si="23"/>
        <v>0</v>
      </c>
      <c r="V107" s="232">
        <f t="shared" si="23"/>
        <v>0</v>
      </c>
      <c r="W107" s="235">
        <f t="shared" si="23"/>
        <v>0</v>
      </c>
      <c r="X107" s="235">
        <f t="shared" si="23"/>
        <v>0</v>
      </c>
      <c r="Y107" s="232">
        <f t="shared" si="23"/>
        <v>0</v>
      </c>
      <c r="Z107" s="235">
        <f t="shared" si="23"/>
        <v>0</v>
      </c>
      <c r="AA107" s="235">
        <f t="shared" si="23"/>
        <v>0</v>
      </c>
    </row>
    <row r="108" spans="1:27" ht="48" customHeight="1">
      <c r="A108" s="247"/>
      <c r="B108" s="250"/>
      <c r="C108" s="253"/>
      <c r="D108" s="250"/>
      <c r="E108" s="253"/>
      <c r="F108" s="233"/>
      <c r="G108" s="236"/>
      <c r="H108" s="236"/>
      <c r="I108" s="233"/>
      <c r="J108" s="236"/>
      <c r="K108" s="236"/>
      <c r="L108" s="233"/>
      <c r="M108" s="236"/>
      <c r="N108" s="236"/>
      <c r="O108" s="233"/>
      <c r="P108" s="236"/>
      <c r="Q108" s="236"/>
      <c r="R108" s="236"/>
      <c r="S108" s="236"/>
      <c r="T108" s="238"/>
      <c r="U108" s="241"/>
      <c r="V108" s="233"/>
      <c r="W108" s="236"/>
      <c r="X108" s="236"/>
      <c r="Y108" s="233"/>
      <c r="Z108" s="236"/>
      <c r="AA108" s="236"/>
    </row>
    <row r="109" spans="1:27" ht="144" customHeight="1" thickBot="1">
      <c r="A109" s="248"/>
      <c r="B109" s="251"/>
      <c r="C109" s="254"/>
      <c r="D109" s="251"/>
      <c r="E109" s="254"/>
      <c r="F109" s="234"/>
      <c r="G109" s="237"/>
      <c r="H109" s="237"/>
      <c r="I109" s="234"/>
      <c r="J109" s="237"/>
      <c r="K109" s="237"/>
      <c r="L109" s="234"/>
      <c r="M109" s="237"/>
      <c r="N109" s="237"/>
      <c r="O109" s="234"/>
      <c r="P109" s="237"/>
      <c r="Q109" s="237"/>
      <c r="R109" s="237"/>
      <c r="S109" s="237"/>
      <c r="T109" s="239"/>
      <c r="U109" s="242"/>
      <c r="V109" s="234"/>
      <c r="W109" s="237"/>
      <c r="X109" s="237"/>
      <c r="Y109" s="234"/>
      <c r="Z109" s="237"/>
      <c r="AA109" s="237"/>
    </row>
    <row r="110" spans="1:27">
      <c r="A110" s="165"/>
      <c r="B110" s="166"/>
      <c r="C110" s="167"/>
      <c r="D110" s="166"/>
      <c r="E110" s="167"/>
    </row>
    <row r="112" spans="1:27">
      <c r="D112" s="168"/>
      <c r="E112" s="169"/>
    </row>
    <row r="113" spans="1:8" ht="102">
      <c r="G113" s="198" t="s">
        <v>103</v>
      </c>
      <c r="H113" s="199"/>
    </row>
    <row r="114" spans="1:8" ht="102">
      <c r="A114" s="170"/>
      <c r="D114" s="171"/>
      <c r="E114" s="172"/>
      <c r="G114" s="198"/>
      <c r="H114" s="199"/>
    </row>
    <row r="115" spans="1:8" ht="102">
      <c r="D115" s="173"/>
      <c r="E115" s="174"/>
      <c r="G115" s="198"/>
      <c r="H115" s="199"/>
    </row>
    <row r="116" spans="1:8" ht="102">
      <c r="A116" s="170"/>
      <c r="D116" s="173"/>
      <c r="E116" s="173"/>
      <c r="G116" s="198"/>
      <c r="H116" s="199"/>
    </row>
    <row r="117" spans="1:8" ht="102">
      <c r="G117" s="198" t="s">
        <v>65</v>
      </c>
      <c r="H117" s="199"/>
    </row>
    <row r="118" spans="1:8" ht="102">
      <c r="G118" s="198" t="s">
        <v>66</v>
      </c>
      <c r="H118" s="199"/>
    </row>
    <row r="130" spans="2:38" s="7" customFormat="1" ht="15" customHeight="1">
      <c r="B130" s="2"/>
      <c r="C130" s="3"/>
      <c r="D130" s="2"/>
      <c r="E130" s="3"/>
      <c r="F130" s="5"/>
      <c r="G130" s="5"/>
      <c r="H130" s="6"/>
      <c r="I130" s="5"/>
      <c r="J130" s="5"/>
      <c r="K130" s="6"/>
      <c r="L130" s="5"/>
      <c r="M130" s="5"/>
      <c r="N130" s="6"/>
      <c r="O130" s="5"/>
      <c r="P130" s="5"/>
      <c r="Q130" s="5"/>
      <c r="R130" s="5"/>
      <c r="S130" s="6"/>
      <c r="T130" s="5"/>
      <c r="U130" s="6"/>
      <c r="V130" s="5"/>
      <c r="W130" s="5"/>
      <c r="X130" s="6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47" spans="2:24" s="7" customFormat="1" ht="15" customHeight="1">
      <c r="B147" s="2"/>
      <c r="C147" s="3"/>
      <c r="D147" s="2"/>
      <c r="E147" s="3"/>
      <c r="F147" s="5"/>
      <c r="G147" s="5"/>
      <c r="H147" s="6"/>
      <c r="I147" s="5"/>
      <c r="J147" s="5"/>
      <c r="K147" s="6"/>
      <c r="L147" s="5"/>
      <c r="M147" s="5"/>
      <c r="N147" s="6"/>
      <c r="O147" s="5"/>
      <c r="P147" s="5"/>
      <c r="Q147" s="5"/>
      <c r="R147" s="5"/>
      <c r="S147" s="6"/>
      <c r="T147" s="5"/>
      <c r="U147" s="6"/>
      <c r="V147" s="5"/>
      <c r="W147" s="5"/>
      <c r="X147" s="6"/>
    </row>
  </sheetData>
  <mergeCells count="54">
    <mergeCell ref="Y107:Y109"/>
    <mergeCell ref="Z107:Z109"/>
    <mergeCell ref="AA107:AA109"/>
    <mergeCell ref="S107:S109"/>
    <mergeCell ref="T107:T109"/>
    <mergeCell ref="U107:U109"/>
    <mergeCell ref="V107:V109"/>
    <mergeCell ref="W107:W109"/>
    <mergeCell ref="X107:X109"/>
    <mergeCell ref="R107:R109"/>
    <mergeCell ref="G107:G109"/>
    <mergeCell ref="H107:H109"/>
    <mergeCell ref="I107:I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O100:S100"/>
    <mergeCell ref="T100:U100"/>
    <mergeCell ref="V100:X100"/>
    <mergeCell ref="Y100:AA100"/>
    <mergeCell ref="A107:A109"/>
    <mergeCell ref="B107:B109"/>
    <mergeCell ref="C107:C109"/>
    <mergeCell ref="D107:D109"/>
    <mergeCell ref="E107:E109"/>
    <mergeCell ref="F107:F109"/>
    <mergeCell ref="A100:A101"/>
    <mergeCell ref="B100:C100"/>
    <mergeCell ref="D100:E100"/>
    <mergeCell ref="F100:H100"/>
    <mergeCell ref="I100:K100"/>
    <mergeCell ref="L100:N100"/>
    <mergeCell ref="Y10:AA10"/>
    <mergeCell ref="F11:G11"/>
    <mergeCell ref="I11:J11"/>
    <mergeCell ref="L11:M11"/>
    <mergeCell ref="O11:P11"/>
    <mergeCell ref="Q11:R11"/>
    <mergeCell ref="V11:W11"/>
    <mergeCell ref="Y11:Z11"/>
    <mergeCell ref="A8:V9"/>
    <mergeCell ref="B10:C10"/>
    <mergeCell ref="D10:E10"/>
    <mergeCell ref="F10:H10"/>
    <mergeCell ref="I10:K10"/>
    <mergeCell ref="L10:N10"/>
    <mergeCell ref="O10:S10"/>
    <mergeCell ref="T10:U10"/>
    <mergeCell ref="V10:X10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2021_terv</vt:lpstr>
      <vt:lpstr>2021terv fe6ig ingy park miatt </vt:lpstr>
      <vt:lpstr>2021terv_átdolgozott</vt:lpstr>
      <vt:lpstr>2021terv_átdolgozott_2021_02_10</vt:lpstr>
      <vt:lpstr>2021terv_elfogadott kiközölt </vt:lpstr>
      <vt:lpstr>2021terv__zárolással csökk </vt:lpstr>
      <vt:lpstr>2021terv__zárolással NEM CSÖKK</vt:lpstr>
      <vt:lpstr>'2021_terv'!Nyomtatási_terület</vt:lpstr>
      <vt:lpstr>'2021terv fe6ig ingy park miatt '!Nyomtatási_terület</vt:lpstr>
      <vt:lpstr>'2021terv__zárolással csökk '!Nyomtatási_terület</vt:lpstr>
      <vt:lpstr>'2021terv__zárolással NEM CSÖKK'!Nyomtatási_terület</vt:lpstr>
      <vt:lpstr>'2021terv_átdolgozott'!Nyomtatási_terület</vt:lpstr>
      <vt:lpstr>'2021terv_átdolgozott_2021_02_10'!Nyomtatási_terület</vt:lpstr>
      <vt:lpstr>'2021terv_elfogadott kiközölt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Valéria</dc:creator>
  <cp:lastModifiedBy>Veress Zoltán László dr.</cp:lastModifiedBy>
  <cp:lastPrinted>2020-10-15T08:26:20Z</cp:lastPrinted>
  <dcterms:created xsi:type="dcterms:W3CDTF">2018-07-03T13:20:09Z</dcterms:created>
  <dcterms:modified xsi:type="dcterms:W3CDTF">2021-05-05T08:39:20Z</dcterms:modified>
</cp:coreProperties>
</file>