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eress\Desktop\"/>
    </mc:Choice>
  </mc:AlternateContent>
  <bookViews>
    <workbookView xWindow="0" yWindow="0" windowWidth="23040" windowHeight="7788" tabRatio="500"/>
  </bookViews>
  <sheets>
    <sheet name="TERVEZÉSHEZ alaptábla 2021" sheetId="1" r:id="rId1"/>
    <sheet name="Munka2" sheetId="2" r:id="rId2"/>
    <sheet name="Munka1" sheetId="3" r:id="rId3"/>
  </sheets>
  <definedNames>
    <definedName name="_xlnm.Print_Area" localSheetId="0">'TERVEZÉSHEZ alaptábla 2021'!$A$1:$S$72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5" i="1" l="1"/>
  <c r="C74" i="1" l="1"/>
  <c r="B74" i="1"/>
  <c r="H34" i="1"/>
  <c r="Q11" i="1" l="1"/>
  <c r="E11" i="1"/>
  <c r="G11" i="1"/>
  <c r="I11" i="1"/>
  <c r="S11" i="1"/>
  <c r="S48" i="1" l="1"/>
  <c r="M48" i="1"/>
  <c r="G48" i="1"/>
  <c r="E48" i="1"/>
  <c r="Q34" i="1" l="1"/>
  <c r="Q39" i="1" s="1"/>
  <c r="Q59" i="1" s="1"/>
  <c r="S69" i="1" l="1"/>
  <c r="Q69" i="1"/>
  <c r="Q70" i="1" s="1"/>
  <c r="O69" i="1"/>
  <c r="N69" i="1"/>
  <c r="L69" i="1"/>
  <c r="K69" i="1"/>
  <c r="J69" i="1"/>
  <c r="I69" i="1"/>
  <c r="H69" i="1"/>
  <c r="G69" i="1"/>
  <c r="F69" i="1"/>
  <c r="E69" i="1"/>
  <c r="D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S58" i="1"/>
  <c r="R58" i="1"/>
  <c r="P58" i="1"/>
  <c r="P59" i="1" s="1"/>
  <c r="P70" i="1" s="1"/>
  <c r="M58" i="1"/>
  <c r="L58" i="1"/>
  <c r="K58" i="1"/>
  <c r="J58" i="1"/>
  <c r="I58" i="1"/>
  <c r="H58" i="1"/>
  <c r="G58" i="1"/>
  <c r="F58" i="1"/>
  <c r="D58" i="1"/>
  <c r="C57" i="1"/>
  <c r="C56" i="1"/>
  <c r="C55" i="1"/>
  <c r="C54" i="1"/>
  <c r="C53" i="1"/>
  <c r="C52" i="1"/>
  <c r="C51" i="1"/>
  <c r="C50" i="1"/>
  <c r="C47" i="1"/>
  <c r="B47" i="1"/>
  <c r="C43" i="1"/>
  <c r="B43" i="1"/>
  <c r="B42" i="1"/>
  <c r="B41" i="1"/>
  <c r="C38" i="1"/>
  <c r="B38" i="1"/>
  <c r="C37" i="1"/>
  <c r="B37" i="1"/>
  <c r="C36" i="1"/>
  <c r="B36" i="1"/>
  <c r="C35" i="1"/>
  <c r="B35" i="1"/>
  <c r="S34" i="1"/>
  <c r="R34" i="1"/>
  <c r="P34" i="1"/>
  <c r="N34" i="1"/>
  <c r="M34" i="1"/>
  <c r="M39" i="1" s="1"/>
  <c r="L34" i="1"/>
  <c r="K34" i="1"/>
  <c r="J34" i="1"/>
  <c r="I34" i="1"/>
  <c r="G34" i="1"/>
  <c r="G39" i="1" s="1"/>
  <c r="F34" i="1"/>
  <c r="E34" i="1"/>
  <c r="D34" i="1"/>
  <c r="B33" i="1"/>
  <c r="C32" i="1"/>
  <c r="B32" i="1"/>
  <c r="B31" i="1"/>
  <c r="C30" i="1"/>
  <c r="B30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B19" i="1"/>
  <c r="C18" i="1"/>
  <c r="B18" i="1"/>
  <c r="B17" i="1"/>
  <c r="B16" i="1"/>
  <c r="C15" i="1"/>
  <c r="B15" i="1"/>
  <c r="C14" i="1"/>
  <c r="B14" i="1"/>
  <c r="C13" i="1"/>
  <c r="B13" i="1"/>
  <c r="S39" i="1"/>
  <c r="P11" i="1"/>
  <c r="O11" i="1"/>
  <c r="O39" i="1" s="1"/>
  <c r="O59" i="1" s="1"/>
  <c r="L11" i="1"/>
  <c r="K11" i="1"/>
  <c r="J11" i="1"/>
  <c r="H11" i="1"/>
  <c r="F11" i="1"/>
  <c r="D11" i="1"/>
  <c r="C10" i="1"/>
  <c r="B10" i="1"/>
  <c r="C9" i="1"/>
  <c r="B9" i="1"/>
  <c r="C8" i="1"/>
  <c r="B8" i="1"/>
  <c r="C7" i="1"/>
  <c r="B7" i="1"/>
  <c r="C6" i="1"/>
  <c r="B6" i="1"/>
  <c r="S59" i="1" l="1"/>
  <c r="S70" i="1" s="1"/>
  <c r="F39" i="1"/>
  <c r="M59" i="1"/>
  <c r="M70" i="1" s="1"/>
  <c r="J39" i="1"/>
  <c r="K39" i="1"/>
  <c r="K59" i="1" s="1"/>
  <c r="K70" i="1" s="1"/>
  <c r="C69" i="1"/>
  <c r="E39" i="1"/>
  <c r="E59" i="1" s="1"/>
  <c r="E70" i="1" s="1"/>
  <c r="I39" i="1"/>
  <c r="I59" i="1" s="1"/>
  <c r="I70" i="1" s="1"/>
  <c r="R39" i="1"/>
  <c r="R59" i="1" s="1"/>
  <c r="R70" i="1" s="1"/>
  <c r="C58" i="1"/>
  <c r="B69" i="1"/>
  <c r="N39" i="1"/>
  <c r="N59" i="1" s="1"/>
  <c r="N70" i="1" s="1"/>
  <c r="B48" i="1"/>
  <c r="C34" i="1"/>
  <c r="D39" i="1"/>
  <c r="D59" i="1" s="1"/>
  <c r="D70" i="1" s="1"/>
  <c r="H39" i="1"/>
  <c r="H59" i="1" s="1"/>
  <c r="H70" i="1" s="1"/>
  <c r="C48" i="1"/>
  <c r="F59" i="1"/>
  <c r="F70" i="1" s="1"/>
  <c r="J59" i="1"/>
  <c r="J70" i="1" s="1"/>
  <c r="O70" i="1"/>
  <c r="B34" i="1"/>
  <c r="L39" i="1"/>
  <c r="L59" i="1" s="1"/>
  <c r="L70" i="1" s="1"/>
  <c r="C11" i="1"/>
  <c r="G59" i="1"/>
  <c r="G70" i="1" s="1"/>
  <c r="B11" i="1"/>
  <c r="C39" i="1" l="1"/>
  <c r="C59" i="1" s="1"/>
  <c r="C70" i="1" s="1"/>
  <c r="B39" i="1"/>
  <c r="B59" i="1" s="1"/>
  <c r="B70" i="1" s="1"/>
</calcChain>
</file>

<file path=xl/sharedStrings.xml><?xml version="1.0" encoding="utf-8"?>
<sst xmlns="http://schemas.openxmlformats.org/spreadsheetml/2006/main" count="121" uniqueCount="82">
  <si>
    <t>ZUGLÓI SPORT ÉS RENDEZVÉNYSZERVEZŐ NPKFT.</t>
  </si>
  <si>
    <t>FELADATOK MEGNEVEZÉSE</t>
  </si>
  <si>
    <t>2020. év mindösszesen</t>
  </si>
  <si>
    <t>Varga Zoltán sportpálya fenntartása</t>
  </si>
  <si>
    <t>Mogyoródi sportpálya fenntartása</t>
  </si>
  <si>
    <t>Intézmények műfüves pálya karbantartása</t>
  </si>
  <si>
    <t>Csíkszereda</t>
  </si>
  <si>
    <t>Soltvadkert</t>
  </si>
  <si>
    <t>Nyári napközis tábor</t>
  </si>
  <si>
    <t>Általános ügyvitel</t>
  </si>
  <si>
    <t>Rendezvények, programok</t>
  </si>
  <si>
    <t>KIADÁSOK</t>
  </si>
  <si>
    <t>számlás ellentételezés bruttó összegben</t>
  </si>
  <si>
    <t>támogatási ellentételezés</t>
  </si>
  <si>
    <t>Bérek és járulékok</t>
  </si>
  <si>
    <t>Alkalmazottak munkabére</t>
  </si>
  <si>
    <t>Alkalmazottak hétvégi túlóra</t>
  </si>
  <si>
    <t>Megbízási díjak</t>
  </si>
  <si>
    <t>FB tisztelet díj 3 fő</t>
  </si>
  <si>
    <t>Béren kívüli juttatás Cafeteria</t>
  </si>
  <si>
    <t>Munkaadót terhelő járulékok (Szociális hozzájárulás,EHO, Szakképzési hozzájárulás, SZJA, Innovációs jár.)</t>
  </si>
  <si>
    <t xml:space="preserve">Üzemeltetési-és fenntartási kiadások költségei </t>
  </si>
  <si>
    <t>Közüzemi díjak (villany, gáz, víz-csat.)</t>
  </si>
  <si>
    <t>Szemétszállítás</t>
  </si>
  <si>
    <t>Telefon, internet költség</t>
  </si>
  <si>
    <t>Karbantartás, kisjavítás alapvető működéshez szükséges kiadás, kötelező szerviz, gép karbantartás stb…</t>
  </si>
  <si>
    <t>Épület karbantartás, kisjavítás</t>
  </si>
  <si>
    <t>Postaköltség, fénymásolás</t>
  </si>
  <si>
    <t>Szállítási szolgáltatási díj</t>
  </si>
  <si>
    <t>Egyéb üzemeltetési kiadások (mosás, rovarírtás)</t>
  </si>
  <si>
    <t>Vásárolt közszolgáltatás</t>
  </si>
  <si>
    <t>Vásárolt étkeztetés</t>
  </si>
  <si>
    <t>Munkavédelmi, tűzvédelmi, oktatás, szakszolgáltatás, továbbképzés</t>
  </si>
  <si>
    <t>Egészségügyi szolgáltatás</t>
  </si>
  <si>
    <t>Bérleti díjak</t>
  </si>
  <si>
    <t>Nyomtatvány, irodaszer beszerzés</t>
  </si>
  <si>
    <t>Tisztítószer, eszköz beszerzés</t>
  </si>
  <si>
    <t>Munkaruha költségek</t>
  </si>
  <si>
    <t>Üzemanyag költség</t>
  </si>
  <si>
    <t>Karbantartási anyagok (égő, huzal, csavar, egyéb anyagok stb.)</t>
  </si>
  <si>
    <t>Kisértékű tárgyi eszköz beszerzés</t>
  </si>
  <si>
    <t>Szakmai szolgáltatások vásárlása (könyvelés, könyvvizsgálat, jogi tanácsadás, stb.)</t>
  </si>
  <si>
    <t>Vásárolt termékek, szolgáltatások ÁFÁ-ja</t>
  </si>
  <si>
    <t>Biztosítások</t>
  </si>
  <si>
    <t>Céges telefonok jövedelem adója</t>
  </si>
  <si>
    <t>Iparűzési adó</t>
  </si>
  <si>
    <t>Társasági adó, bankköltség</t>
  </si>
  <si>
    <t>Mükődési kiadás összesen:</t>
  </si>
  <si>
    <t xml:space="preserve">Felhalmozási kiadások </t>
  </si>
  <si>
    <t>Kövér pálya műfű borkolat cseréje</t>
  </si>
  <si>
    <t>Felhalmozási kiadások összesen:</t>
  </si>
  <si>
    <t>KIADÁSOK ÖSSZESEN</t>
  </si>
  <si>
    <t>BEVÉTELEK</t>
  </si>
  <si>
    <t>Csíszereda</t>
  </si>
  <si>
    <t>számlás ellentételezés</t>
  </si>
  <si>
    <t>Pálya bérleti díjak</t>
  </si>
  <si>
    <t>Bérleti díjakból befolyó bevétel, büfébérlet, terembérlet, gépjármű bérleti díj, Csíkszereda szállás bevétele</t>
  </si>
  <si>
    <t>Bérlői közüzemi díjak számlázása</t>
  </si>
  <si>
    <t>Sport és rendezvényszervezéssel kapcsolatos bevételek, eszközbérbeadás</t>
  </si>
  <si>
    <t>Marketing, reklámfelületek értékesítése</t>
  </si>
  <si>
    <t>Nyári tábor étkezés befizetése</t>
  </si>
  <si>
    <t>BEVÉTELEK ÖSSZESEN</t>
  </si>
  <si>
    <t>2021. év mindösszesen</t>
  </si>
  <si>
    <t>Rendezvényhez szükséges kellék (színpad)</t>
  </si>
  <si>
    <t>Zugló Kupa</t>
  </si>
  <si>
    <t>Kihívás napja</t>
  </si>
  <si>
    <t>Varga Zoltán Emléktorna, koszorúzással</t>
  </si>
  <si>
    <t>Zuglói Sportfesztivál és Patakparti futás</t>
  </si>
  <si>
    <t>Radovic Dusan Emléktorna</t>
  </si>
  <si>
    <t>Zuglói Jótékonysági Gasztrofesztivál</t>
  </si>
  <si>
    <t>Soltvadkerti fűnyíró beszerzése</t>
  </si>
  <si>
    <t xml:space="preserve">Egyéb anyag költség </t>
  </si>
  <si>
    <t>Sportolók Karácsonya</t>
  </si>
  <si>
    <t>Soltvadkerti tábor térítési díja</t>
  </si>
  <si>
    <t>Mogyoródi pálya fűnyíró,fűkasza, utánfutó beszerzése</t>
  </si>
  <si>
    <t>Mogyoródi pálya nagyjátszótér, szabadtéri fitness kialakítása</t>
  </si>
  <si>
    <t>Mogyoródi pálya fakivágás, területrendezés</t>
  </si>
  <si>
    <t>Mogyoródi pálya büfé konténer kialakítása</t>
  </si>
  <si>
    <t>kl</t>
  </si>
  <si>
    <t>Zárolt összeg:</t>
  </si>
  <si>
    <t>Felhasználható támogatási (pe.átadás és számlás ellentételezés) összesen:</t>
  </si>
  <si>
    <t>Tényleges Össz: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</si>
</sst>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Ft&quot;_-;\-* #,##0.00&quot; Ft&quot;_-;_-* \-??&quot; Ft&quot;_-;_-@_-"/>
    <numFmt numFmtId="165" formatCode="_-* #,##0&quot; Ft&quot;_-;\-* #,##0&quot; Ft&quot;_-;_-* \-??&quot; Ft&quot;_-;_-@_-"/>
  </numFmts>
  <fonts count="28" x14ac:knownFonts="1">
    <font>
      <sz val="12"/>
      <color rgb="FF000000"/>
      <name val="Times New Roman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Unicode MS"/>
      <family val="2"/>
      <charset val="238"/>
    </font>
    <font>
      <sz val="12"/>
      <color rgb="FF000000"/>
      <name val="Arial Unicode MS"/>
      <family val="2"/>
      <charset val="238"/>
    </font>
    <font>
      <b/>
      <u/>
      <sz val="16"/>
      <color rgb="FF000000"/>
      <name val="Arial Unicode MS"/>
      <family val="2"/>
      <charset val="238"/>
    </font>
    <font>
      <b/>
      <sz val="14"/>
      <color rgb="FF000000"/>
      <name val="Arial Unicode MS"/>
      <family val="2"/>
      <charset val="238"/>
    </font>
    <font>
      <sz val="14"/>
      <color rgb="FF000000"/>
      <name val="Arial Unicode MS"/>
      <family val="2"/>
      <charset val="238"/>
    </font>
    <font>
      <b/>
      <sz val="10"/>
      <color rgb="FF000000"/>
      <name val="Arial Unicode MS"/>
      <family val="2"/>
      <charset val="238"/>
    </font>
    <font>
      <b/>
      <sz val="11"/>
      <color rgb="FF000000"/>
      <name val="Arial Unicode MS"/>
      <family val="2"/>
      <charset val="238"/>
    </font>
    <font>
      <sz val="11"/>
      <name val="Arial Unicode MS"/>
      <family val="2"/>
      <charset val="238"/>
    </font>
    <font>
      <sz val="10"/>
      <name val="Arial Unicode MS"/>
      <charset val="238"/>
    </font>
    <font>
      <sz val="10"/>
      <name val="Arial Unicode MS"/>
      <family val="2"/>
      <charset val="238"/>
    </font>
    <font>
      <b/>
      <sz val="11"/>
      <name val="Arial Unicode MS"/>
      <family val="2"/>
      <charset val="238"/>
    </font>
    <font>
      <b/>
      <sz val="10"/>
      <name val="Arial Unicode MS"/>
      <charset val="238"/>
    </font>
    <font>
      <b/>
      <sz val="11"/>
      <color rgb="FFFF0000"/>
      <name val="Arial Unicode MS"/>
      <family val="2"/>
      <charset val="238"/>
    </font>
    <font>
      <b/>
      <sz val="10"/>
      <color rgb="FFFF0000"/>
      <name val="Arial Unicode MS"/>
      <family val="2"/>
      <charset val="238"/>
    </font>
    <font>
      <sz val="10"/>
      <color rgb="FFFF0000"/>
      <name val="Arial Unicode MS"/>
      <family val="2"/>
      <charset val="238"/>
    </font>
    <font>
      <sz val="11"/>
      <color rgb="FF000000"/>
      <name val="Arial Unicode MS"/>
      <charset val="238"/>
    </font>
    <font>
      <sz val="10"/>
      <color rgb="FFFF0000"/>
      <name val="Arial Unicode MS"/>
      <charset val="238"/>
    </font>
    <font>
      <sz val="11"/>
      <color rgb="FF000000"/>
      <name val="Arial Unicode MS"/>
      <family val="2"/>
      <charset val="238"/>
    </font>
    <font>
      <b/>
      <i/>
      <u/>
      <sz val="10"/>
      <color rgb="FF000000"/>
      <name val="Arial Unicode MS"/>
      <family val="2"/>
      <charset val="238"/>
    </font>
    <font>
      <b/>
      <i/>
      <sz val="10"/>
      <color rgb="FF000000"/>
      <name val="Arial Unicode MS"/>
      <family val="2"/>
      <charset val="238"/>
    </font>
    <font>
      <b/>
      <i/>
      <sz val="12"/>
      <color rgb="FF000000"/>
      <name val="Arial Unicode MS"/>
      <family val="2"/>
      <charset val="238"/>
    </font>
    <font>
      <b/>
      <i/>
      <sz val="12"/>
      <name val="Arial Unicode MS"/>
      <family val="2"/>
      <charset val="238"/>
    </font>
    <font>
      <b/>
      <i/>
      <sz val="10"/>
      <color rgb="FFFF0000"/>
      <name val="Arial Unicode MS"/>
      <family val="2"/>
      <charset val="238"/>
    </font>
    <font>
      <b/>
      <i/>
      <sz val="12"/>
      <color rgb="FFFF0000"/>
      <name val="Arial Unicode MS"/>
      <family val="2"/>
      <charset val="238"/>
    </font>
    <font>
      <sz val="12"/>
      <name val="Arial Unicode MS"/>
      <family val="2"/>
      <charset val="238"/>
    </font>
    <font>
      <sz val="12"/>
      <color rgb="FF000000"/>
      <name val="Times New Roman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FFFF00"/>
        <bgColor rgb="FFFFF200"/>
      </patternFill>
    </fill>
    <fill>
      <patternFill patternType="solid">
        <fgColor rgb="FFFFFFFF"/>
        <bgColor rgb="FFF2F2F2"/>
      </patternFill>
    </fill>
    <fill>
      <patternFill patternType="solid">
        <fgColor rgb="FFFFF200"/>
        <bgColor rgb="FFFFFF00"/>
      </patternFill>
    </fill>
    <fill>
      <patternFill patternType="solid">
        <fgColor rgb="FFA9D18E"/>
        <bgColor rgb="FF99CCFF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164" fontId="27" fillId="0" borderId="0" applyBorder="0" applyProtection="0"/>
    <xf numFmtId="0" fontId="1" fillId="0" borderId="0"/>
    <xf numFmtId="164" fontId="1" fillId="0" borderId="0" applyBorder="0" applyProtection="0"/>
  </cellStyleXfs>
  <cellXfs count="256">
    <xf numFmtId="0" fontId="0" fillId="0" borderId="0" xfId="0"/>
    <xf numFmtId="0" fontId="2" fillId="0" borderId="0" xfId="2" applyFont="1" applyAlignment="1">
      <alignment horizontal="left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2" fillId="0" borderId="0" xfId="2" applyFont="1" applyBorder="1" applyAlignment="1">
      <alignment wrapText="1"/>
    </xf>
    <xf numFmtId="165" fontId="2" fillId="0" borderId="0" xfId="1" applyNumberFormat="1" applyFont="1" applyBorder="1" applyAlignment="1" applyProtection="1">
      <alignment wrapText="1"/>
    </xf>
    <xf numFmtId="0" fontId="3" fillId="0" borderId="0" xfId="2" applyFont="1" applyAlignment="1">
      <alignment wrapText="1"/>
    </xf>
    <xf numFmtId="0" fontId="5" fillId="3" borderId="2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 wrapText="1"/>
    </xf>
    <xf numFmtId="0" fontId="7" fillId="3" borderId="5" xfId="2" applyFont="1" applyFill="1" applyBorder="1" applyAlignment="1">
      <alignment horizontal="left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 applyProtection="1">
      <alignment horizontal="center" vertical="center" wrapText="1"/>
    </xf>
    <xf numFmtId="165" fontId="7" fillId="3" borderId="5" xfId="1" applyNumberFormat="1" applyFont="1" applyFill="1" applyBorder="1" applyAlignment="1" applyProtection="1">
      <alignment horizontal="center" vertical="center" wrapText="1"/>
    </xf>
    <xf numFmtId="165" fontId="7" fillId="3" borderId="6" xfId="1" applyNumberFormat="1" applyFont="1" applyFill="1" applyBorder="1" applyAlignment="1" applyProtection="1">
      <alignment horizontal="center" vertical="center" wrapText="1"/>
    </xf>
    <xf numFmtId="0" fontId="3" fillId="3" borderId="0" xfId="2" applyFont="1" applyFill="1" applyBorder="1" applyAlignment="1">
      <alignment wrapText="1"/>
    </xf>
    <xf numFmtId="0" fontId="8" fillId="0" borderId="2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165" fontId="10" fillId="2" borderId="9" xfId="3" applyNumberFormat="1" applyFont="1" applyFill="1" applyBorder="1" applyAlignment="1" applyProtection="1">
      <alignment horizontal="center" vertical="center" wrapText="1"/>
    </xf>
    <xf numFmtId="165" fontId="10" fillId="2" borderId="10" xfId="3" applyNumberFormat="1" applyFont="1" applyFill="1" applyBorder="1" applyAlignment="1" applyProtection="1">
      <alignment horizontal="center" vertical="center" wrapText="1"/>
    </xf>
    <xf numFmtId="165" fontId="11" fillId="0" borderId="9" xfId="3" applyNumberFormat="1" applyFont="1" applyBorder="1" applyAlignment="1" applyProtection="1">
      <alignment horizontal="center" vertical="center" wrapText="1"/>
    </xf>
    <xf numFmtId="165" fontId="11" fillId="0" borderId="10" xfId="3" applyNumberFormat="1" applyFont="1" applyBorder="1" applyAlignment="1" applyProtection="1">
      <alignment horizontal="center" vertical="center" wrapText="1"/>
    </xf>
    <xf numFmtId="165" fontId="11" fillId="0" borderId="11" xfId="3" applyNumberFormat="1" applyFont="1" applyBorder="1" applyAlignment="1" applyProtection="1">
      <alignment horizontal="center" vertical="center" wrapText="1"/>
    </xf>
    <xf numFmtId="165" fontId="11" fillId="0" borderId="10" xfId="1" applyNumberFormat="1" applyFont="1" applyBorder="1" applyAlignment="1" applyProtection="1">
      <alignment horizontal="center" vertical="center" wrapText="1"/>
    </xf>
    <xf numFmtId="165" fontId="2" fillId="0" borderId="12" xfId="1" applyNumberFormat="1" applyFont="1" applyBorder="1" applyAlignment="1" applyProtection="1">
      <alignment wrapText="1"/>
    </xf>
    <xf numFmtId="165" fontId="2" fillId="0" borderId="10" xfId="1" applyNumberFormat="1" applyFont="1" applyBorder="1" applyAlignment="1" applyProtection="1">
      <alignment wrapText="1"/>
    </xf>
    <xf numFmtId="0" fontId="9" fillId="0" borderId="13" xfId="2" applyFont="1" applyBorder="1" applyAlignment="1">
      <alignment horizontal="left" vertical="center" wrapText="1"/>
    </xf>
    <xf numFmtId="165" fontId="11" fillId="0" borderId="14" xfId="3" applyNumberFormat="1" applyFont="1" applyBorder="1" applyAlignment="1" applyProtection="1">
      <alignment horizontal="center" vertical="center" wrapText="1"/>
    </xf>
    <xf numFmtId="165" fontId="11" fillId="0" borderId="15" xfId="1" applyNumberFormat="1" applyFont="1" applyBorder="1" applyAlignment="1" applyProtection="1">
      <alignment horizontal="center" vertical="center" wrapText="1"/>
    </xf>
    <xf numFmtId="165" fontId="11" fillId="0" borderId="14" xfId="1" applyNumberFormat="1" applyFont="1" applyBorder="1" applyAlignment="1" applyProtection="1">
      <alignment horizontal="center" vertical="center" wrapText="1"/>
    </xf>
    <xf numFmtId="165" fontId="2" fillId="0" borderId="16" xfId="1" applyNumberFormat="1" applyFont="1" applyBorder="1" applyAlignment="1" applyProtection="1">
      <alignment wrapText="1"/>
    </xf>
    <xf numFmtId="165" fontId="2" fillId="0" borderId="14" xfId="1" applyNumberFormat="1" applyFont="1" applyBorder="1" applyAlignment="1" applyProtection="1">
      <alignment wrapText="1"/>
    </xf>
    <xf numFmtId="165" fontId="11" fillId="0" borderId="17" xfId="3" applyNumberFormat="1" applyFont="1" applyBorder="1" applyAlignment="1" applyProtection="1">
      <alignment horizontal="center" vertical="center" wrapText="1"/>
    </xf>
    <xf numFmtId="165" fontId="11" fillId="0" borderId="17" xfId="1" applyNumberFormat="1" applyFont="1" applyBorder="1" applyAlignment="1" applyProtection="1">
      <alignment horizontal="center" vertical="center" wrapText="1"/>
    </xf>
    <xf numFmtId="165" fontId="11" fillId="0" borderId="16" xfId="3" applyNumberFormat="1" applyFont="1" applyBorder="1" applyAlignment="1" applyProtection="1">
      <alignment horizontal="center" vertical="center" wrapText="1"/>
    </xf>
    <xf numFmtId="165" fontId="11" fillId="0" borderId="15" xfId="3" applyNumberFormat="1" applyFont="1" applyBorder="1" applyAlignment="1" applyProtection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165" fontId="11" fillId="0" borderId="19" xfId="3" applyNumberFormat="1" applyFont="1" applyBorder="1" applyAlignment="1" applyProtection="1">
      <alignment horizontal="center" vertical="center" wrapText="1"/>
    </xf>
    <xf numFmtId="0" fontId="12" fillId="0" borderId="5" xfId="2" applyFont="1" applyBorder="1" applyAlignment="1">
      <alignment horizontal="left" vertical="center" wrapText="1"/>
    </xf>
    <xf numFmtId="0" fontId="13" fillId="0" borderId="20" xfId="2" applyFont="1" applyBorder="1" applyAlignment="1">
      <alignment horizontal="left" vertical="center" wrapText="1"/>
    </xf>
    <xf numFmtId="0" fontId="13" fillId="0" borderId="21" xfId="2" applyFont="1" applyBorder="1" applyAlignment="1">
      <alignment horizontal="left" vertical="center" wrapText="1"/>
    </xf>
    <xf numFmtId="165" fontId="11" fillId="0" borderId="20" xfId="3" applyNumberFormat="1" applyFont="1" applyBorder="1" applyAlignment="1" applyProtection="1">
      <alignment horizontal="left" vertical="center" wrapText="1"/>
    </xf>
    <xf numFmtId="165" fontId="11" fillId="0" borderId="21" xfId="3" applyNumberFormat="1" applyFont="1" applyBorder="1" applyAlignment="1" applyProtection="1">
      <alignment horizontal="left" vertical="center" wrapText="1"/>
    </xf>
    <xf numFmtId="165" fontId="11" fillId="0" borderId="22" xfId="3" applyNumberFormat="1" applyFont="1" applyBorder="1" applyAlignment="1" applyProtection="1">
      <alignment horizontal="left" vertical="center" wrapText="1"/>
    </xf>
    <xf numFmtId="165" fontId="11" fillId="0" borderId="22" xfId="1" applyNumberFormat="1" applyFont="1" applyBorder="1" applyAlignment="1" applyProtection="1">
      <alignment horizontal="left" vertical="center" wrapText="1"/>
    </xf>
    <xf numFmtId="165" fontId="11" fillId="0" borderId="21" xfId="1" applyNumberFormat="1" applyFont="1" applyBorder="1" applyAlignment="1" applyProtection="1">
      <alignment horizontal="left" vertical="center" wrapText="1"/>
    </xf>
    <xf numFmtId="165" fontId="2" fillId="0" borderId="20" xfId="1" applyNumberFormat="1" applyFont="1" applyBorder="1" applyAlignment="1" applyProtection="1">
      <alignment horizontal="left" vertical="center" wrapText="1"/>
    </xf>
    <xf numFmtId="165" fontId="2" fillId="0" borderId="21" xfId="1" applyNumberFormat="1" applyFont="1" applyBorder="1" applyAlignment="1" applyProtection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165" fontId="11" fillId="0" borderId="23" xfId="3" applyNumberFormat="1" applyFont="1" applyBorder="1" applyAlignment="1" applyProtection="1">
      <alignment horizontal="center" vertical="center" wrapText="1"/>
    </xf>
    <xf numFmtId="165" fontId="11" fillId="0" borderId="12" xfId="3" applyNumberFormat="1" applyFont="1" applyBorder="1" applyAlignment="1" applyProtection="1">
      <alignment horizontal="center" vertical="center" wrapText="1"/>
    </xf>
    <xf numFmtId="165" fontId="11" fillId="0" borderId="9" xfId="1" applyNumberFormat="1" applyFont="1" applyBorder="1" applyAlignment="1" applyProtection="1">
      <alignment horizontal="center" vertical="center" wrapText="1"/>
    </xf>
    <xf numFmtId="0" fontId="9" fillId="0" borderId="16" xfId="2" applyFont="1" applyBorder="1" applyAlignment="1">
      <alignment horizontal="left" vertical="center" wrapText="1"/>
    </xf>
    <xf numFmtId="165" fontId="11" fillId="0" borderId="24" xfId="3" applyNumberFormat="1" applyFont="1" applyBorder="1" applyAlignment="1" applyProtection="1">
      <alignment horizontal="center" vertical="center" wrapText="1"/>
    </xf>
    <xf numFmtId="165" fontId="11" fillId="0" borderId="16" xfId="1" applyNumberFormat="1" applyFont="1" applyBorder="1" applyAlignment="1" applyProtection="1">
      <alignment horizontal="center" vertical="center" wrapText="1"/>
    </xf>
    <xf numFmtId="165" fontId="2" fillId="0" borderId="14" xfId="1" applyNumberFormat="1" applyFont="1" applyBorder="1" applyAlignment="1" applyProtection="1">
      <alignment vertical="center" wrapText="1"/>
    </xf>
    <xf numFmtId="165" fontId="2" fillId="0" borderId="9" xfId="1" applyNumberFormat="1" applyFont="1" applyBorder="1" applyAlignment="1" applyProtection="1">
      <alignment wrapText="1"/>
    </xf>
    <xf numFmtId="165" fontId="2" fillId="0" borderId="17" xfId="1" applyNumberFormat="1" applyFont="1" applyBorder="1" applyAlignment="1" applyProtection="1">
      <alignment wrapText="1"/>
    </xf>
    <xf numFmtId="165" fontId="11" fillId="0" borderId="25" xfId="3" applyNumberFormat="1" applyFont="1" applyBorder="1" applyAlignment="1" applyProtection="1">
      <alignment horizontal="center" vertical="center" wrapText="1"/>
    </xf>
    <xf numFmtId="165" fontId="11" fillId="0" borderId="26" xfId="3" applyNumberFormat="1" applyFont="1" applyBorder="1" applyAlignment="1" applyProtection="1">
      <alignment horizontal="center" vertical="center" wrapText="1"/>
    </xf>
    <xf numFmtId="165" fontId="2" fillId="0" borderId="25" xfId="1" applyNumberFormat="1" applyFont="1" applyBorder="1" applyAlignment="1" applyProtection="1">
      <alignment wrapText="1"/>
    </xf>
    <xf numFmtId="165" fontId="2" fillId="0" borderId="26" xfId="1" applyNumberFormat="1" applyFont="1" applyBorder="1" applyAlignment="1" applyProtection="1">
      <alignment wrapText="1"/>
    </xf>
    <xf numFmtId="0" fontId="14" fillId="0" borderId="2" xfId="2" applyFont="1" applyBorder="1" applyAlignment="1">
      <alignment vertical="center" wrapText="1"/>
    </xf>
    <xf numFmtId="165" fontId="15" fillId="4" borderId="20" xfId="3" applyNumberFormat="1" applyFont="1" applyFill="1" applyBorder="1" applyAlignment="1" applyProtection="1">
      <alignment vertical="center" wrapText="1"/>
    </xf>
    <xf numFmtId="165" fontId="15" fillId="4" borderId="21" xfId="3" applyNumberFormat="1" applyFont="1" applyFill="1" applyBorder="1" applyAlignment="1" applyProtection="1">
      <alignment vertical="center" wrapText="1"/>
    </xf>
    <xf numFmtId="165" fontId="16" fillId="4" borderId="2" xfId="3" applyNumberFormat="1" applyFont="1" applyFill="1" applyBorder="1" applyAlignment="1" applyProtection="1">
      <alignment vertical="center" wrapText="1"/>
    </xf>
    <xf numFmtId="165" fontId="16" fillId="4" borderId="21" xfId="3" applyNumberFormat="1" applyFont="1" applyFill="1" applyBorder="1" applyAlignment="1" applyProtection="1">
      <alignment vertical="center" wrapText="1"/>
    </xf>
    <xf numFmtId="165" fontId="16" fillId="4" borderId="4" xfId="3" applyNumberFormat="1" applyFont="1" applyFill="1" applyBorder="1" applyAlignment="1" applyProtection="1">
      <alignment vertical="center" wrapText="1"/>
    </xf>
    <xf numFmtId="165" fontId="16" fillId="4" borderId="4" xfId="1" applyNumberFormat="1" applyFont="1" applyFill="1" applyBorder="1" applyAlignment="1" applyProtection="1">
      <alignment vertical="center" wrapText="1"/>
    </xf>
    <xf numFmtId="165" fontId="16" fillId="4" borderId="27" xfId="1" applyNumberFormat="1" applyFont="1" applyFill="1" applyBorder="1" applyAlignment="1" applyProtection="1">
      <alignment vertical="center" wrapText="1"/>
    </xf>
    <xf numFmtId="165" fontId="16" fillId="4" borderId="20" xfId="1" applyNumberFormat="1" applyFont="1" applyFill="1" applyBorder="1" applyAlignment="1" applyProtection="1">
      <alignment vertical="center" wrapText="1"/>
    </xf>
    <xf numFmtId="165" fontId="16" fillId="4" borderId="21" xfId="1" applyNumberFormat="1" applyFont="1" applyFill="1" applyBorder="1" applyAlignment="1" applyProtection="1">
      <alignment vertical="center" wrapText="1"/>
    </xf>
    <xf numFmtId="0" fontId="3" fillId="0" borderId="0" xfId="2" applyFont="1" applyAlignment="1">
      <alignment vertical="center" wrapText="1"/>
    </xf>
    <xf numFmtId="0" fontId="8" fillId="0" borderId="2" xfId="2" applyFont="1" applyBorder="1" applyAlignment="1">
      <alignment vertical="center" wrapText="1"/>
    </xf>
    <xf numFmtId="165" fontId="15" fillId="5" borderId="20" xfId="3" applyNumberFormat="1" applyFont="1" applyFill="1" applyBorder="1" applyAlignment="1" applyProtection="1">
      <alignment vertical="center" wrapText="1"/>
    </xf>
    <xf numFmtId="165" fontId="15" fillId="5" borderId="21" xfId="3" applyNumberFormat="1" applyFont="1" applyFill="1" applyBorder="1" applyAlignment="1" applyProtection="1">
      <alignment vertical="center" wrapText="1"/>
    </xf>
    <xf numFmtId="165" fontId="16" fillId="0" borderId="2" xfId="3" applyNumberFormat="1" applyFont="1" applyBorder="1" applyAlignment="1" applyProtection="1">
      <alignment vertical="center" wrapText="1"/>
    </xf>
    <xf numFmtId="165" fontId="16" fillId="0" borderId="21" xfId="3" applyNumberFormat="1" applyFont="1" applyBorder="1" applyAlignment="1" applyProtection="1">
      <alignment vertical="center" wrapText="1"/>
    </xf>
    <xf numFmtId="165" fontId="16" fillId="0" borderId="28" xfId="3" applyNumberFormat="1" applyFont="1" applyBorder="1" applyAlignment="1" applyProtection="1">
      <alignment vertical="center" wrapText="1"/>
    </xf>
    <xf numFmtId="165" fontId="16" fillId="0" borderId="4" xfId="3" applyNumberFormat="1" applyFont="1" applyBorder="1" applyAlignment="1" applyProtection="1">
      <alignment vertical="center" wrapText="1"/>
    </xf>
    <xf numFmtId="165" fontId="2" fillId="5" borderId="4" xfId="1" applyNumberFormat="1" applyFont="1" applyFill="1" applyBorder="1" applyAlignment="1" applyProtection="1">
      <alignment vertical="center" wrapText="1"/>
    </xf>
    <xf numFmtId="165" fontId="2" fillId="5" borderId="27" xfId="1" applyNumberFormat="1" applyFont="1" applyFill="1" applyBorder="1" applyAlignment="1" applyProtection="1">
      <alignment vertical="center" wrapText="1"/>
    </xf>
    <xf numFmtId="165" fontId="2" fillId="5" borderId="20" xfId="1" applyNumberFormat="1" applyFont="1" applyFill="1" applyBorder="1" applyAlignment="1" applyProtection="1">
      <alignment vertical="center" wrapText="1"/>
    </xf>
    <xf numFmtId="165" fontId="2" fillId="5" borderId="21" xfId="1" applyNumberFormat="1" applyFont="1" applyFill="1" applyBorder="1" applyAlignment="1" applyProtection="1">
      <alignment vertical="center" wrapText="1"/>
    </xf>
    <xf numFmtId="0" fontId="17" fillId="0" borderId="12" xfId="2" applyFont="1" applyBorder="1" applyAlignment="1">
      <alignment vertical="center" wrapText="1"/>
    </xf>
    <xf numFmtId="165" fontId="2" fillId="0" borderId="12" xfId="3" applyNumberFormat="1" applyFont="1" applyBorder="1" applyAlignment="1" applyProtection="1">
      <alignment vertical="center" wrapText="1"/>
    </xf>
    <xf numFmtId="165" fontId="2" fillId="0" borderId="10" xfId="3" applyNumberFormat="1" applyFont="1" applyBorder="1" applyAlignment="1" applyProtection="1">
      <alignment vertical="center" wrapText="1"/>
    </xf>
    <xf numFmtId="165" fontId="2" fillId="0" borderId="29" xfId="3" applyNumberFormat="1" applyFont="1" applyBorder="1" applyAlignment="1" applyProtection="1">
      <alignment vertical="center" wrapText="1"/>
    </xf>
    <xf numFmtId="165" fontId="2" fillId="5" borderId="29" xfId="1" applyNumberFormat="1" applyFont="1" applyFill="1" applyBorder="1" applyAlignment="1" applyProtection="1">
      <alignment vertical="center" wrapText="1"/>
    </xf>
    <xf numFmtId="165" fontId="2" fillId="5" borderId="10" xfId="1" applyNumberFormat="1" applyFont="1" applyFill="1" applyBorder="1" applyAlignment="1" applyProtection="1">
      <alignment vertical="center" wrapText="1"/>
    </xf>
    <xf numFmtId="165" fontId="2" fillId="5" borderId="12" xfId="1" applyNumberFormat="1" applyFont="1" applyFill="1" applyBorder="1" applyAlignment="1" applyProtection="1">
      <alignment vertical="center" wrapText="1"/>
    </xf>
    <xf numFmtId="0" fontId="17" fillId="0" borderId="13" xfId="2" applyFont="1" applyBorder="1" applyAlignment="1">
      <alignment vertical="center" wrapText="1"/>
    </xf>
    <xf numFmtId="165" fontId="2" fillId="0" borderId="9" xfId="3" applyNumberFormat="1" applyFont="1" applyBorder="1" applyAlignment="1" applyProtection="1">
      <alignment vertical="center" wrapText="1"/>
    </xf>
    <xf numFmtId="165" fontId="2" fillId="0" borderId="17" xfId="3" applyNumberFormat="1" applyFont="1" applyBorder="1" applyAlignment="1" applyProtection="1">
      <alignment vertical="center" wrapText="1"/>
    </xf>
    <xf numFmtId="165" fontId="2" fillId="0" borderId="16" xfId="3" applyNumberFormat="1" applyFont="1" applyBorder="1" applyAlignment="1" applyProtection="1">
      <alignment vertical="center" wrapText="1"/>
    </xf>
    <xf numFmtId="165" fontId="2" fillId="0" borderId="14" xfId="3" applyNumberFormat="1" applyFont="1" applyBorder="1" applyAlignment="1" applyProtection="1">
      <alignment vertical="center" wrapText="1"/>
    </xf>
    <xf numFmtId="165" fontId="2" fillId="0" borderId="24" xfId="3" applyNumberFormat="1" applyFont="1" applyBorder="1" applyAlignment="1" applyProtection="1">
      <alignment vertical="center" wrapText="1"/>
    </xf>
    <xf numFmtId="165" fontId="2" fillId="5" borderId="15" xfId="1" applyNumberFormat="1" applyFont="1" applyFill="1" applyBorder="1" applyAlignment="1" applyProtection="1">
      <alignment vertical="center" wrapText="1"/>
    </xf>
    <xf numFmtId="165" fontId="2" fillId="5" borderId="14" xfId="1" applyNumberFormat="1" applyFont="1" applyFill="1" applyBorder="1" applyAlignment="1" applyProtection="1">
      <alignment vertical="center" wrapText="1"/>
    </xf>
    <xf numFmtId="165" fontId="2" fillId="5" borderId="16" xfId="1" applyNumberFormat="1" applyFont="1" applyFill="1" applyBorder="1" applyAlignment="1" applyProtection="1">
      <alignment vertical="center" wrapText="1"/>
    </xf>
    <xf numFmtId="0" fontId="17" fillId="0" borderId="9" xfId="2" applyFont="1" applyBorder="1" applyAlignment="1">
      <alignment vertical="center" wrapText="1"/>
    </xf>
    <xf numFmtId="165" fontId="2" fillId="0" borderId="23" xfId="3" applyNumberFormat="1" applyFont="1" applyBorder="1" applyAlignment="1" applyProtection="1">
      <alignment vertical="center" wrapText="1"/>
    </xf>
    <xf numFmtId="165" fontId="2" fillId="0" borderId="15" xfId="3" applyNumberFormat="1" applyFont="1" applyBorder="1" applyAlignment="1" applyProtection="1">
      <alignment vertical="center" wrapText="1"/>
    </xf>
    <xf numFmtId="0" fontId="17" fillId="0" borderId="30" xfId="2" applyFont="1" applyBorder="1" applyAlignment="1">
      <alignment vertical="center" wrapText="1"/>
    </xf>
    <xf numFmtId="165" fontId="2" fillId="0" borderId="30" xfId="3" applyNumberFormat="1" applyFont="1" applyBorder="1" applyAlignment="1" applyProtection="1">
      <alignment vertical="center" wrapText="1"/>
    </xf>
    <xf numFmtId="165" fontId="2" fillId="0" borderId="31" xfId="3" applyNumberFormat="1" applyFont="1" applyBorder="1" applyAlignment="1" applyProtection="1">
      <alignment vertical="center" wrapText="1"/>
    </xf>
    <xf numFmtId="165" fontId="2" fillId="0" borderId="32" xfId="3" applyNumberFormat="1" applyFont="1" applyBorder="1" applyAlignment="1" applyProtection="1">
      <alignment vertical="center" wrapText="1"/>
    </xf>
    <xf numFmtId="165" fontId="2" fillId="0" borderId="0" xfId="3" applyNumberFormat="1" applyFont="1" applyBorder="1" applyAlignment="1" applyProtection="1">
      <alignment vertical="center" wrapText="1"/>
    </xf>
    <xf numFmtId="165" fontId="2" fillId="5" borderId="0" xfId="1" applyNumberFormat="1" applyFont="1" applyFill="1" applyBorder="1" applyAlignment="1" applyProtection="1">
      <alignment vertical="center" wrapText="1"/>
    </xf>
    <xf numFmtId="165" fontId="2" fillId="5" borderId="33" xfId="1" applyNumberFormat="1" applyFont="1" applyFill="1" applyBorder="1" applyAlignment="1" applyProtection="1">
      <alignment vertical="center" wrapText="1"/>
    </xf>
    <xf numFmtId="165" fontId="2" fillId="5" borderId="5" xfId="1" applyNumberFormat="1" applyFont="1" applyFill="1" applyBorder="1" applyAlignment="1" applyProtection="1">
      <alignment vertical="center" wrapText="1"/>
    </xf>
    <xf numFmtId="165" fontId="2" fillId="5" borderId="31" xfId="1" applyNumberFormat="1" applyFont="1" applyFill="1" applyBorder="1" applyAlignment="1" applyProtection="1">
      <alignment vertical="center" wrapText="1"/>
    </xf>
    <xf numFmtId="0" fontId="14" fillId="0" borderId="20" xfId="2" applyFont="1" applyBorder="1" applyAlignment="1">
      <alignment vertical="center" wrapText="1" shrinkToFit="1"/>
    </xf>
    <xf numFmtId="165" fontId="18" fillId="4" borderId="20" xfId="3" applyNumberFormat="1" applyFont="1" applyFill="1" applyBorder="1" applyAlignment="1" applyProtection="1">
      <alignment vertical="center" wrapText="1"/>
    </xf>
    <xf numFmtId="165" fontId="16" fillId="4" borderId="20" xfId="3" applyNumberFormat="1" applyFont="1" applyFill="1" applyBorder="1" applyAlignment="1" applyProtection="1">
      <alignment vertical="center" wrapText="1"/>
    </xf>
    <xf numFmtId="165" fontId="16" fillId="4" borderId="28" xfId="3" applyNumberFormat="1" applyFont="1" applyFill="1" applyBorder="1" applyAlignment="1" applyProtection="1">
      <alignment vertical="center" wrapText="1"/>
    </xf>
    <xf numFmtId="165" fontId="16" fillId="4" borderId="22" xfId="3" applyNumberFormat="1" applyFont="1" applyFill="1" applyBorder="1" applyAlignment="1" applyProtection="1">
      <alignment vertical="center" wrapText="1"/>
    </xf>
    <xf numFmtId="165" fontId="16" fillId="4" borderId="22" xfId="1" applyNumberFormat="1" applyFont="1" applyFill="1" applyBorder="1" applyAlignment="1" applyProtection="1">
      <alignment vertical="center" wrapText="1"/>
    </xf>
    <xf numFmtId="165" fontId="15" fillId="5" borderId="34" xfId="3" applyNumberFormat="1" applyFont="1" applyFill="1" applyBorder="1" applyAlignment="1" applyProtection="1">
      <alignment vertical="center" wrapText="1"/>
    </xf>
    <xf numFmtId="0" fontId="9" fillId="0" borderId="12" xfId="2" applyFont="1" applyBorder="1" applyAlignment="1">
      <alignment horizontal="left" vertical="center" wrapText="1"/>
    </xf>
    <xf numFmtId="165" fontId="2" fillId="0" borderId="12" xfId="3" applyNumberFormat="1" applyFont="1" applyBorder="1" applyAlignment="1" applyProtection="1">
      <alignment horizontal="center" vertical="center" wrapText="1"/>
    </xf>
    <xf numFmtId="165" fontId="2" fillId="0" borderId="29" xfId="3" applyNumberFormat="1" applyFont="1" applyBorder="1" applyAlignment="1" applyProtection="1">
      <alignment horizontal="center" vertical="center" wrapText="1"/>
    </xf>
    <xf numFmtId="165" fontId="11" fillId="0" borderId="29" xfId="1" applyNumberFormat="1" applyFont="1" applyBorder="1" applyAlignment="1" applyProtection="1">
      <alignment horizontal="center" vertical="center" wrapText="1"/>
    </xf>
    <xf numFmtId="165" fontId="2" fillId="0" borderId="16" xfId="3" applyNumberFormat="1" applyFont="1" applyBorder="1" applyAlignment="1" applyProtection="1">
      <alignment horizontal="center" vertical="center" wrapText="1"/>
    </xf>
    <xf numFmtId="165" fontId="2" fillId="0" borderId="30" xfId="3" applyNumberFormat="1" applyFont="1" applyBorder="1" applyAlignment="1" applyProtection="1">
      <alignment horizontal="center" vertical="center" wrapText="1"/>
    </xf>
    <xf numFmtId="165" fontId="2" fillId="0" borderId="9" xfId="3" applyNumberFormat="1" applyFont="1" applyBorder="1" applyAlignment="1" applyProtection="1">
      <alignment horizontal="center" vertical="center" wrapText="1"/>
    </xf>
    <xf numFmtId="165" fontId="2" fillId="0" borderId="0" xfId="3" applyNumberFormat="1" applyFont="1" applyBorder="1" applyAlignment="1" applyProtection="1">
      <alignment horizontal="center" vertical="center" wrapText="1"/>
    </xf>
    <xf numFmtId="165" fontId="11" fillId="0" borderId="35" xfId="3" applyNumberFormat="1" applyFont="1" applyBorder="1" applyAlignment="1" applyProtection="1">
      <alignment horizontal="center" vertical="center" wrapText="1"/>
    </xf>
    <xf numFmtId="165" fontId="2" fillId="0" borderId="36" xfId="3" applyNumberFormat="1" applyFont="1" applyBorder="1" applyAlignment="1" applyProtection="1">
      <alignment horizontal="center" vertical="center" wrapText="1"/>
    </xf>
    <xf numFmtId="165" fontId="2" fillId="0" borderId="37" xfId="3" applyNumberFormat="1" applyFont="1" applyBorder="1" applyAlignment="1" applyProtection="1">
      <alignment horizontal="center" vertical="center" wrapText="1"/>
    </xf>
    <xf numFmtId="165" fontId="11" fillId="0" borderId="37" xfId="1" applyNumberFormat="1" applyFont="1" applyBorder="1" applyAlignment="1" applyProtection="1">
      <alignment horizontal="center" vertical="center" wrapText="1"/>
    </xf>
    <xf numFmtId="165" fontId="11" fillId="0" borderId="35" xfId="1" applyNumberFormat="1" applyFont="1" applyBorder="1" applyAlignment="1" applyProtection="1">
      <alignment horizontal="center" vertical="center" wrapText="1"/>
    </xf>
    <xf numFmtId="0" fontId="9" fillId="0" borderId="16" xfId="2" applyFont="1" applyBorder="1" applyAlignment="1">
      <alignment horizontal="left" vertical="top" wrapText="1"/>
    </xf>
    <xf numFmtId="165" fontId="2" fillId="0" borderId="15" xfId="3" applyNumberFormat="1" applyFont="1" applyBorder="1" applyAlignment="1" applyProtection="1">
      <alignment horizontal="center" vertical="center" wrapText="1"/>
    </xf>
    <xf numFmtId="0" fontId="3" fillId="0" borderId="22" xfId="2" applyFont="1" applyBorder="1" applyAlignment="1">
      <alignment wrapText="1"/>
    </xf>
    <xf numFmtId="0" fontId="14" fillId="0" borderId="2" xfId="2" applyFont="1" applyBorder="1" applyAlignment="1">
      <alignment horizontal="left" vertical="center" wrapText="1"/>
    </xf>
    <xf numFmtId="165" fontId="15" fillId="4" borderId="20" xfId="3" applyNumberFormat="1" applyFont="1" applyFill="1" applyBorder="1" applyAlignment="1" applyProtection="1">
      <alignment horizontal="center" vertical="center" wrapText="1"/>
    </xf>
    <xf numFmtId="165" fontId="15" fillId="4" borderId="21" xfId="3" applyNumberFormat="1" applyFont="1" applyFill="1" applyBorder="1" applyAlignment="1" applyProtection="1">
      <alignment horizontal="center" vertical="center" wrapText="1"/>
    </xf>
    <xf numFmtId="165" fontId="16" fillId="6" borderId="22" xfId="3" applyNumberFormat="1" applyFont="1" applyFill="1" applyBorder="1" applyAlignment="1" applyProtection="1">
      <alignment horizontal="center" vertical="center" wrapText="1"/>
    </xf>
    <xf numFmtId="165" fontId="16" fillId="6" borderId="21" xfId="3" applyNumberFormat="1" applyFont="1" applyFill="1" applyBorder="1" applyAlignment="1" applyProtection="1">
      <alignment horizontal="center" vertical="center" wrapText="1"/>
    </xf>
    <xf numFmtId="165" fontId="16" fillId="6" borderId="20" xfId="3" applyNumberFormat="1" applyFont="1" applyFill="1" applyBorder="1" applyAlignment="1" applyProtection="1">
      <alignment horizontal="center" vertical="center" wrapText="1"/>
    </xf>
    <xf numFmtId="165" fontId="16" fillId="4" borderId="2" xfId="3" applyNumberFormat="1" applyFont="1" applyFill="1" applyBorder="1" applyAlignment="1" applyProtection="1">
      <alignment horizontal="center" vertical="center" wrapText="1"/>
    </xf>
    <xf numFmtId="165" fontId="16" fillId="4" borderId="27" xfId="3" applyNumberFormat="1" applyFont="1" applyFill="1" applyBorder="1" applyAlignment="1" applyProtection="1">
      <alignment horizontal="center" vertical="center" wrapText="1"/>
    </xf>
    <xf numFmtId="165" fontId="16" fillId="4" borderId="4" xfId="3" applyNumberFormat="1" applyFont="1" applyFill="1" applyBorder="1" applyAlignment="1" applyProtection="1">
      <alignment horizontal="center" vertical="center" wrapText="1"/>
    </xf>
    <xf numFmtId="165" fontId="16" fillId="4" borderId="21" xfId="3" applyNumberFormat="1" applyFont="1" applyFill="1" applyBorder="1" applyAlignment="1" applyProtection="1">
      <alignment horizontal="center" vertical="center" wrapText="1"/>
    </xf>
    <xf numFmtId="165" fontId="16" fillId="4" borderId="4" xfId="1" applyNumberFormat="1" applyFont="1" applyFill="1" applyBorder="1" applyAlignment="1" applyProtection="1">
      <alignment horizontal="center" vertical="center" wrapText="1"/>
    </xf>
    <xf numFmtId="165" fontId="16" fillId="4" borderId="27" xfId="1" applyNumberFormat="1" applyFont="1" applyFill="1" applyBorder="1" applyAlignment="1" applyProtection="1">
      <alignment horizontal="center" vertical="center" wrapText="1"/>
    </xf>
    <xf numFmtId="165" fontId="16" fillId="4" borderId="2" xfId="1" applyNumberFormat="1" applyFont="1" applyFill="1" applyBorder="1" applyAlignment="1" applyProtection="1">
      <alignment horizontal="center" vertical="center" wrapText="1"/>
    </xf>
    <xf numFmtId="0" fontId="14" fillId="7" borderId="20" xfId="2" applyFont="1" applyFill="1" applyBorder="1" applyAlignment="1">
      <alignment horizontal="left" vertical="center" wrapText="1"/>
    </xf>
    <xf numFmtId="165" fontId="15" fillId="7" borderId="5" xfId="3" applyNumberFormat="1" applyFont="1" applyFill="1" applyBorder="1" applyAlignment="1" applyProtection="1">
      <alignment horizontal="center" vertical="center" wrapText="1"/>
    </xf>
    <xf numFmtId="165" fontId="15" fillId="7" borderId="31" xfId="1" applyNumberFormat="1" applyFont="1" applyFill="1" applyBorder="1" applyAlignment="1" applyProtection="1">
      <alignment horizontal="center" vertical="center" wrapText="1"/>
    </xf>
    <xf numFmtId="165" fontId="15" fillId="7" borderId="20" xfId="3" applyNumberFormat="1" applyFont="1" applyFill="1" applyBorder="1" applyAlignment="1" applyProtection="1">
      <alignment horizontal="center" vertical="center" wrapText="1"/>
    </xf>
    <xf numFmtId="165" fontId="15" fillId="7" borderId="21" xfId="1" applyNumberFormat="1" applyFont="1" applyFill="1" applyBorder="1" applyAlignment="1" applyProtection="1">
      <alignment horizontal="center" vertical="center" wrapText="1"/>
    </xf>
    <xf numFmtId="165" fontId="15" fillId="7" borderId="20" xfId="1" applyNumberFormat="1" applyFont="1" applyFill="1" applyBorder="1" applyAlignment="1" applyProtection="1">
      <alignment horizontal="center" vertical="center" wrapText="1"/>
    </xf>
    <xf numFmtId="165" fontId="15" fillId="7" borderId="22" xfId="1" applyNumberFormat="1" applyFont="1" applyFill="1" applyBorder="1" applyAlignment="1" applyProtection="1">
      <alignment horizontal="center" vertical="center" wrapText="1"/>
    </xf>
    <xf numFmtId="0" fontId="3" fillId="7" borderId="0" xfId="2" applyFont="1" applyFill="1" applyAlignment="1">
      <alignment wrapText="1"/>
    </xf>
    <xf numFmtId="0" fontId="7" fillId="3" borderId="1" xfId="2" applyFont="1" applyFill="1" applyBorder="1" applyAlignment="1">
      <alignment horizontal="center" vertical="center" wrapText="1"/>
    </xf>
    <xf numFmtId="165" fontId="7" fillId="3" borderId="30" xfId="1" applyNumberFormat="1" applyFont="1" applyFill="1" applyBorder="1" applyAlignment="1" applyProtection="1">
      <alignment horizontal="center" vertical="center" wrapText="1"/>
    </xf>
    <xf numFmtId="165" fontId="7" fillId="3" borderId="39" xfId="1" applyNumberFormat="1" applyFont="1" applyFill="1" applyBorder="1" applyAlignment="1" applyProtection="1">
      <alignment horizontal="center" vertical="center" wrapText="1"/>
    </xf>
    <xf numFmtId="0" fontId="19" fillId="0" borderId="41" xfId="2" applyFont="1" applyBorder="1" applyAlignment="1">
      <alignment horizontal="left" vertical="center" wrapText="1"/>
    </xf>
    <xf numFmtId="165" fontId="11" fillId="5" borderId="9" xfId="3" applyNumberFormat="1" applyFont="1" applyFill="1" applyBorder="1" applyAlignment="1" applyProtection="1">
      <alignment horizontal="center" vertical="center" wrapText="1"/>
    </xf>
    <xf numFmtId="165" fontId="11" fillId="5" borderId="10" xfId="3" applyNumberFormat="1" applyFont="1" applyFill="1" applyBorder="1" applyAlignment="1" applyProtection="1">
      <alignment horizontal="center" vertical="center" wrapText="1"/>
    </xf>
    <xf numFmtId="165" fontId="11" fillId="5" borderId="12" xfId="3" applyNumberFormat="1" applyFont="1" applyFill="1" applyBorder="1" applyAlignment="1" applyProtection="1">
      <alignment horizontal="center" vertical="center" wrapText="1"/>
    </xf>
    <xf numFmtId="165" fontId="11" fillId="5" borderId="11" xfId="3" applyNumberFormat="1" applyFont="1" applyFill="1" applyBorder="1" applyAlignment="1" applyProtection="1">
      <alignment horizontal="center" vertical="center" wrapText="1"/>
    </xf>
    <xf numFmtId="165" fontId="11" fillId="5" borderId="12" xfId="1" applyNumberFormat="1" applyFont="1" applyFill="1" applyBorder="1" applyAlignment="1" applyProtection="1">
      <alignment horizontal="center" vertical="center" wrapText="1"/>
    </xf>
    <xf numFmtId="165" fontId="11" fillId="5" borderId="27" xfId="1" applyNumberFormat="1" applyFont="1" applyFill="1" applyBorder="1" applyAlignment="1" applyProtection="1">
      <alignment horizontal="center" vertical="center" wrapText="1"/>
    </xf>
    <xf numFmtId="165" fontId="2" fillId="0" borderId="11" xfId="1" applyNumberFormat="1" applyFont="1" applyBorder="1" applyAlignment="1" applyProtection="1">
      <alignment wrapText="1"/>
    </xf>
    <xf numFmtId="0" fontId="19" fillId="0" borderId="13" xfId="2" applyFont="1" applyBorder="1" applyAlignment="1">
      <alignment horizontal="left" vertical="center" wrapText="1"/>
    </xf>
    <xf numFmtId="165" fontId="11" fillId="5" borderId="16" xfId="3" applyNumberFormat="1" applyFont="1" applyFill="1" applyBorder="1" applyAlignment="1" applyProtection="1">
      <alignment horizontal="center" vertical="center" wrapText="1"/>
    </xf>
    <xf numFmtId="165" fontId="11" fillId="5" borderId="14" xfId="3" applyNumberFormat="1" applyFont="1" applyFill="1" applyBorder="1" applyAlignment="1" applyProtection="1">
      <alignment horizontal="center" vertical="center" wrapText="1"/>
    </xf>
    <xf numFmtId="165" fontId="11" fillId="5" borderId="15" xfId="3" applyNumberFormat="1" applyFont="1" applyFill="1" applyBorder="1" applyAlignment="1" applyProtection="1">
      <alignment horizontal="center" vertical="center" wrapText="1"/>
    </xf>
    <xf numFmtId="165" fontId="11" fillId="5" borderId="16" xfId="1" applyNumberFormat="1" applyFont="1" applyFill="1" applyBorder="1" applyAlignment="1" applyProtection="1">
      <alignment horizontal="center" vertical="center" wrapText="1"/>
    </xf>
    <xf numFmtId="165" fontId="11" fillId="5" borderId="14" xfId="1" applyNumberFormat="1" applyFont="1" applyFill="1" applyBorder="1" applyAlignment="1" applyProtection="1">
      <alignment horizontal="center" vertical="center" wrapText="1"/>
    </xf>
    <xf numFmtId="165" fontId="11" fillId="5" borderId="17" xfId="3" applyNumberFormat="1" applyFont="1" applyFill="1" applyBorder="1" applyAlignment="1" applyProtection="1">
      <alignment horizontal="center" vertical="center" wrapText="1"/>
    </xf>
    <xf numFmtId="165" fontId="2" fillId="0" borderId="14" xfId="3" applyNumberFormat="1" applyFont="1" applyBorder="1" applyAlignment="1" applyProtection="1">
      <alignment horizontal="center" vertical="center" wrapText="1"/>
    </xf>
    <xf numFmtId="165" fontId="2" fillId="0" borderId="16" xfId="1" applyNumberFormat="1" applyFont="1" applyBorder="1" applyAlignment="1" applyProtection="1">
      <alignment horizontal="center" vertical="center" wrapText="1"/>
    </xf>
    <xf numFmtId="165" fontId="2" fillId="0" borderId="17" xfId="1" applyNumberFormat="1" applyFont="1" applyBorder="1" applyAlignment="1" applyProtection="1">
      <alignment horizontal="center" vertical="center" wrapText="1"/>
    </xf>
    <xf numFmtId="0" fontId="19" fillId="0" borderId="42" xfId="2" applyFont="1" applyBorder="1" applyAlignment="1">
      <alignment horizontal="left" vertical="center" wrapText="1"/>
    </xf>
    <xf numFmtId="165" fontId="11" fillId="0" borderId="36" xfId="3" applyNumberFormat="1" applyFont="1" applyBorder="1" applyAlignment="1" applyProtection="1">
      <alignment horizontal="center" vertical="center" wrapText="1"/>
    </xf>
    <xf numFmtId="165" fontId="11" fillId="5" borderId="36" xfId="3" applyNumberFormat="1" applyFont="1" applyFill="1" applyBorder="1" applyAlignment="1" applyProtection="1">
      <alignment horizontal="center" vertical="center" wrapText="1"/>
    </xf>
    <xf numFmtId="165" fontId="11" fillId="5" borderId="35" xfId="3" applyNumberFormat="1" applyFont="1" applyFill="1" applyBorder="1" applyAlignment="1" applyProtection="1">
      <alignment horizontal="center" vertical="center" wrapText="1"/>
    </xf>
    <xf numFmtId="165" fontId="11" fillId="5" borderId="37" xfId="3" applyNumberFormat="1" applyFont="1" applyFill="1" applyBorder="1" applyAlignment="1" applyProtection="1">
      <alignment horizontal="center" vertical="center" wrapText="1"/>
    </xf>
    <xf numFmtId="165" fontId="11" fillId="0" borderId="36" xfId="1" applyNumberFormat="1" applyFont="1" applyBorder="1" applyAlignment="1" applyProtection="1">
      <alignment horizontal="center" vertical="center" wrapText="1"/>
    </xf>
    <xf numFmtId="0" fontId="19" fillId="0" borderId="18" xfId="2" applyFont="1" applyBorder="1" applyAlignment="1">
      <alignment horizontal="left" vertical="center" wrapText="1"/>
    </xf>
    <xf numFmtId="165" fontId="11" fillId="5" borderId="36" xfId="1" applyNumberFormat="1" applyFont="1" applyFill="1" applyBorder="1" applyAlignment="1" applyProtection="1">
      <alignment horizontal="center" vertical="center" wrapText="1"/>
    </xf>
    <xf numFmtId="165" fontId="11" fillId="5" borderId="26" xfId="1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 applyProtection="1">
      <alignment wrapText="1"/>
    </xf>
    <xf numFmtId="165" fontId="2" fillId="0" borderId="31" xfId="1" applyNumberFormat="1" applyFont="1" applyBorder="1" applyAlignment="1" applyProtection="1">
      <alignment wrapText="1"/>
    </xf>
    <xf numFmtId="0" fontId="14" fillId="7" borderId="7" xfId="2" applyFont="1" applyFill="1" applyBorder="1" applyAlignment="1">
      <alignment horizontal="left" vertical="center" wrapText="1"/>
    </xf>
    <xf numFmtId="165" fontId="15" fillId="7" borderId="21" xfId="3" applyNumberFormat="1" applyFont="1" applyFill="1" applyBorder="1" applyAlignment="1" applyProtection="1">
      <alignment horizontal="center" vertical="center" wrapText="1"/>
    </xf>
    <xf numFmtId="165" fontId="16" fillId="7" borderId="22" xfId="3" applyNumberFormat="1" applyFont="1" applyFill="1" applyBorder="1" applyAlignment="1" applyProtection="1">
      <alignment horizontal="center" vertical="center" wrapText="1"/>
    </xf>
    <xf numFmtId="165" fontId="16" fillId="7" borderId="21" xfId="3" applyNumberFormat="1" applyFont="1" applyFill="1" applyBorder="1" applyAlignment="1" applyProtection="1">
      <alignment horizontal="center" vertical="center" wrapText="1"/>
    </xf>
    <xf numFmtId="165" fontId="16" fillId="7" borderId="20" xfId="3" applyNumberFormat="1" applyFont="1" applyFill="1" applyBorder="1" applyAlignment="1" applyProtection="1">
      <alignment horizontal="center" vertical="center" wrapText="1"/>
    </xf>
    <xf numFmtId="165" fontId="16" fillId="7" borderId="20" xfId="1" applyNumberFormat="1" applyFont="1" applyFill="1" applyBorder="1" applyAlignment="1" applyProtection="1">
      <alignment horizontal="center" vertical="center" wrapText="1"/>
    </xf>
    <xf numFmtId="165" fontId="16" fillId="7" borderId="21" xfId="1" applyNumberFormat="1" applyFont="1" applyFill="1" applyBorder="1" applyAlignment="1" applyProtection="1">
      <alignment horizontal="center" vertical="center" wrapText="1"/>
    </xf>
    <xf numFmtId="165" fontId="16" fillId="7" borderId="22" xfId="1" applyNumberFormat="1" applyFont="1" applyFill="1" applyBorder="1" applyAlignment="1" applyProtection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3" fontId="2" fillId="0" borderId="0" xfId="2" applyNumberFormat="1" applyFont="1" applyBorder="1" applyAlignment="1">
      <alignment wrapText="1"/>
    </xf>
    <xf numFmtId="0" fontId="21" fillId="0" borderId="0" xfId="2" applyFont="1" applyAlignment="1">
      <alignment horizontal="left" vertical="center" wrapText="1"/>
    </xf>
    <xf numFmtId="0" fontId="21" fillId="0" borderId="0" xfId="2" applyFont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0" xfId="2" applyFont="1" applyAlignment="1">
      <alignment wrapText="1"/>
    </xf>
    <xf numFmtId="0" fontId="21" fillId="0" borderId="0" xfId="2" applyFont="1" applyBorder="1" applyAlignment="1">
      <alignment wrapText="1"/>
    </xf>
    <xf numFmtId="165" fontId="21" fillId="0" borderId="0" xfId="1" applyNumberFormat="1" applyFont="1" applyBorder="1" applyAlignment="1" applyProtection="1">
      <alignment wrapText="1"/>
    </xf>
    <xf numFmtId="0" fontId="22" fillId="0" borderId="0" xfId="2" applyFont="1" applyAlignment="1">
      <alignment wrapText="1"/>
    </xf>
    <xf numFmtId="0" fontId="23" fillId="0" borderId="0" xfId="2" applyFont="1" applyAlignment="1">
      <alignment horizontal="left" vertical="center" wrapText="1"/>
    </xf>
    <xf numFmtId="3" fontId="23" fillId="0" borderId="0" xfId="2" applyNumberFormat="1" applyFont="1" applyAlignment="1">
      <alignment horizontal="center" vertical="center" wrapText="1"/>
    </xf>
    <xf numFmtId="3" fontId="23" fillId="0" borderId="0" xfId="2" applyNumberFormat="1" applyFont="1" applyBorder="1" applyAlignment="1">
      <alignment horizontal="center" vertical="center" wrapText="1"/>
    </xf>
    <xf numFmtId="0" fontId="24" fillId="0" borderId="0" xfId="2" applyFont="1" applyAlignment="1">
      <alignment wrapText="1"/>
    </xf>
    <xf numFmtId="0" fontId="24" fillId="0" borderId="0" xfId="2" applyFont="1" applyBorder="1" applyAlignment="1">
      <alignment wrapText="1"/>
    </xf>
    <xf numFmtId="165" fontId="24" fillId="0" borderId="0" xfId="1" applyNumberFormat="1" applyFont="1" applyBorder="1" applyAlignment="1" applyProtection="1">
      <alignment wrapText="1"/>
    </xf>
    <xf numFmtId="0" fontId="25" fillId="0" borderId="0" xfId="2" applyFont="1" applyAlignment="1">
      <alignment wrapText="1"/>
    </xf>
    <xf numFmtId="0" fontId="23" fillId="0" borderId="0" xfId="2" applyFont="1" applyAlignment="1">
      <alignment horizontal="center" vertical="center" wrapText="1"/>
    </xf>
    <xf numFmtId="0" fontId="23" fillId="0" borderId="0" xfId="2" applyFont="1" applyAlignment="1">
      <alignment wrapText="1"/>
    </xf>
    <xf numFmtId="0" fontId="26" fillId="0" borderId="0" xfId="2" applyFont="1" applyAlignment="1">
      <alignment horizontal="left" vertical="center" wrapText="1"/>
    </xf>
    <xf numFmtId="3" fontId="26" fillId="0" borderId="0" xfId="2" applyNumberFormat="1" applyFont="1" applyBorder="1" applyAlignment="1">
      <alignment horizontal="center" vertical="center" wrapText="1"/>
    </xf>
    <xf numFmtId="0" fontId="26" fillId="0" borderId="0" xfId="2" applyFont="1" applyBorder="1" applyAlignment="1">
      <alignment horizontal="center" vertical="center" wrapText="1"/>
    </xf>
    <xf numFmtId="165" fontId="11" fillId="0" borderId="43" xfId="3" applyNumberFormat="1" applyFont="1" applyBorder="1" applyAlignment="1" applyProtection="1">
      <alignment horizontal="center" vertical="center" wrapText="1"/>
    </xf>
    <xf numFmtId="165" fontId="11" fillId="0" borderId="12" xfId="1" applyNumberFormat="1" applyFont="1" applyBorder="1" applyAlignment="1" applyProtection="1">
      <alignment horizontal="center" vertical="center" wrapText="1"/>
    </xf>
    <xf numFmtId="165" fontId="10" fillId="2" borderId="17" xfId="3" applyNumberFormat="1" applyFont="1" applyFill="1" applyBorder="1" applyAlignment="1" applyProtection="1">
      <alignment horizontal="center" vertical="center" wrapText="1"/>
    </xf>
    <xf numFmtId="165" fontId="10" fillId="2" borderId="14" xfId="3" applyNumberFormat="1" applyFont="1" applyFill="1" applyBorder="1" applyAlignment="1" applyProtection="1">
      <alignment horizontal="center" vertical="center" wrapText="1"/>
    </xf>
    <xf numFmtId="165" fontId="2" fillId="0" borderId="11" xfId="3" applyNumberFormat="1" applyFont="1" applyBorder="1" applyAlignment="1" applyProtection="1">
      <alignment vertical="center" wrapText="1"/>
    </xf>
    <xf numFmtId="165" fontId="2" fillId="5" borderId="11" xfId="1" applyNumberFormat="1" applyFont="1" applyFill="1" applyBorder="1" applyAlignment="1" applyProtection="1">
      <alignment vertical="center" wrapText="1"/>
    </xf>
    <xf numFmtId="165" fontId="2" fillId="5" borderId="17" xfId="1" applyNumberFormat="1" applyFont="1" applyFill="1" applyBorder="1" applyAlignment="1" applyProtection="1">
      <alignment vertical="center" wrapText="1"/>
    </xf>
    <xf numFmtId="165" fontId="2" fillId="5" borderId="9" xfId="1" applyNumberFormat="1" applyFont="1" applyFill="1" applyBorder="1" applyAlignment="1" applyProtection="1">
      <alignment vertical="center" wrapText="1"/>
    </xf>
    <xf numFmtId="165" fontId="11" fillId="0" borderId="44" xfId="3" applyNumberFormat="1" applyFont="1" applyBorder="1" applyAlignment="1" applyProtection="1">
      <alignment horizontal="center" vertical="center" wrapText="1"/>
    </xf>
    <xf numFmtId="165" fontId="11" fillId="0" borderId="45" xfId="3" applyNumberFormat="1" applyFont="1" applyBorder="1" applyAlignment="1" applyProtection="1">
      <alignment horizontal="center" vertical="center" wrapText="1"/>
    </xf>
    <xf numFmtId="165" fontId="11" fillId="0" borderId="46" xfId="3" applyNumberFormat="1" applyFont="1" applyBorder="1" applyAlignment="1" applyProtection="1">
      <alignment horizontal="center" vertical="center" wrapText="1"/>
    </xf>
    <xf numFmtId="165" fontId="2" fillId="0" borderId="35" xfId="1" applyNumberFormat="1" applyFont="1" applyBorder="1" applyAlignment="1" applyProtection="1">
      <alignment wrapText="1"/>
    </xf>
    <xf numFmtId="165" fontId="12" fillId="0" borderId="0" xfId="3" applyNumberFormat="1" applyFont="1" applyBorder="1" applyAlignment="1" applyProtection="1">
      <alignment horizontal="center" vertical="center" wrapText="1"/>
    </xf>
    <xf numFmtId="165" fontId="15" fillId="4" borderId="0" xfId="3" applyNumberFormat="1" applyFont="1" applyFill="1" applyBorder="1" applyAlignment="1" applyProtection="1">
      <alignment horizontal="center" vertical="center" wrapText="1"/>
    </xf>
    <xf numFmtId="165" fontId="16" fillId="6" borderId="0" xfId="3" applyNumberFormat="1" applyFont="1" applyFill="1" applyBorder="1" applyAlignment="1" applyProtection="1">
      <alignment horizontal="center" vertical="center" wrapText="1"/>
    </xf>
    <xf numFmtId="165" fontId="16" fillId="6" borderId="21" xfId="3" applyNumberFormat="1" applyFont="1" applyFill="1" applyBorder="1" applyAlignment="1" applyProtection="1">
      <alignment horizontal="center" vertical="center" wrapText="1"/>
    </xf>
    <xf numFmtId="3" fontId="20" fillId="0" borderId="0" xfId="2" applyNumberFormat="1" applyFont="1" applyBorder="1" applyAlignment="1">
      <alignment horizontal="center" vertical="center" wrapText="1"/>
    </xf>
    <xf numFmtId="165" fontId="12" fillId="0" borderId="7" xfId="3" applyNumberFormat="1" applyFont="1" applyBorder="1" applyAlignment="1" applyProtection="1">
      <alignment horizontal="center" vertical="center" wrapText="1"/>
    </xf>
    <xf numFmtId="165" fontId="15" fillId="4" borderId="20" xfId="3" applyNumberFormat="1" applyFont="1" applyFill="1" applyBorder="1" applyAlignment="1" applyProtection="1">
      <alignment horizontal="center" vertical="center" wrapText="1"/>
    </xf>
    <xf numFmtId="165" fontId="15" fillId="4" borderId="21" xfId="3" applyNumberFormat="1" applyFont="1" applyFill="1" applyBorder="1" applyAlignment="1" applyProtection="1">
      <alignment horizontal="center" vertical="center" wrapText="1"/>
    </xf>
    <xf numFmtId="0" fontId="7" fillId="3" borderId="38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39" xfId="2" applyFont="1" applyFill="1" applyBorder="1" applyAlignment="1">
      <alignment horizontal="center" vertical="center" wrapText="1"/>
    </xf>
    <xf numFmtId="165" fontId="7" fillId="3" borderId="3" xfId="1" applyNumberFormat="1" applyFont="1" applyFill="1" applyBorder="1" applyAlignment="1" applyProtection="1">
      <alignment horizontal="center" vertical="center" wrapText="1"/>
    </xf>
    <xf numFmtId="165" fontId="7" fillId="3" borderId="40" xfId="1" applyNumberFormat="1" applyFont="1" applyFill="1" applyBorder="1" applyAlignment="1" applyProtection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 wrapText="1"/>
    </xf>
    <xf numFmtId="165" fontId="7" fillId="0" borderId="7" xfId="1" applyNumberFormat="1" applyFont="1" applyBorder="1" applyAlignment="1" applyProtection="1">
      <alignment horizontal="left" vertical="center" wrapText="1"/>
    </xf>
    <xf numFmtId="165" fontId="2" fillId="0" borderId="7" xfId="1" applyNumberFormat="1" applyFont="1" applyBorder="1" applyAlignment="1" applyProtection="1">
      <alignment horizontal="left" vertical="center" wrapText="1"/>
    </xf>
    <xf numFmtId="165" fontId="16" fillId="0" borderId="7" xfId="3" applyNumberFormat="1" applyFont="1" applyBorder="1" applyAlignment="1" applyProtection="1">
      <alignment vertical="center" wrapText="1"/>
    </xf>
    <xf numFmtId="165" fontId="16" fillId="0" borderId="3" xfId="3" applyNumberFormat="1" applyFont="1" applyBorder="1" applyAlignment="1" applyProtection="1">
      <alignment vertical="center" wrapText="1"/>
    </xf>
    <xf numFmtId="0" fontId="4" fillId="0" borderId="1" xfId="2" applyFont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 applyProtection="1">
      <alignment horizontal="center" vertical="center" wrapText="1"/>
    </xf>
    <xf numFmtId="165" fontId="5" fillId="3" borderId="3" xfId="1" applyNumberFormat="1" applyFont="1" applyFill="1" applyBorder="1" applyAlignment="1" applyProtection="1">
      <alignment horizontal="center" vertical="center" wrapText="1"/>
    </xf>
  </cellXfs>
  <cellStyles count="4">
    <cellStyle name="Normál" xfId="0" builtinId="0"/>
    <cellStyle name="Normál 2" xfId="2"/>
    <cellStyle name="Pénznem" xfId="1" builtinId="4"/>
    <cellStyle name="Pénznem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1"/>
  <sheetViews>
    <sheetView tabSelected="1" zoomScale="75" zoomScaleNormal="75" zoomScaleSheetLayoutView="50" zoomScalePageLayoutView="75" workbookViewId="0">
      <pane xSplit="3" ySplit="3" topLeftCell="D4" activePane="bottomRight" state="frozen"/>
      <selection pane="topRight" activeCell="F1" sqref="F1"/>
      <selection pane="bottomLeft" activeCell="A49" sqref="A49"/>
      <selection pane="bottomRight" activeCell="F80" sqref="F80"/>
    </sheetView>
  </sheetViews>
  <sheetFormatPr defaultRowHeight="16.8" x14ac:dyDescent="0.35"/>
  <cols>
    <col min="1" max="1" width="31.59765625" style="1" customWidth="1"/>
    <col min="2" max="2" width="19" style="2" customWidth="1"/>
    <col min="3" max="3" width="19" style="3" customWidth="1"/>
    <col min="4" max="4" width="19" style="4" customWidth="1"/>
    <col min="5" max="5" width="19" style="5" customWidth="1"/>
    <col min="6" max="6" width="19" style="4" customWidth="1"/>
    <col min="7" max="7" width="19" style="5" customWidth="1"/>
    <col min="8" max="8" width="19" style="4" customWidth="1"/>
    <col min="9" max="9" width="19" style="5" customWidth="1"/>
    <col min="10" max="10" width="19" style="4" customWidth="1"/>
    <col min="11" max="11" width="19" style="5" customWidth="1"/>
    <col min="12" max="14" width="19" style="4" customWidth="1"/>
    <col min="15" max="15" width="19" style="5" customWidth="1"/>
    <col min="16" max="19" width="19" style="6" customWidth="1"/>
    <col min="20" max="21" width="29.8984375" style="7" customWidth="1"/>
    <col min="22" max="1025" width="76.5" style="7" customWidth="1"/>
  </cols>
  <sheetData>
    <row r="1" spans="1:19" x14ac:dyDescent="0.3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19" x14ac:dyDescent="0.3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s="9" customFormat="1" ht="36" customHeight="1" x14ac:dyDescent="0.3">
      <c r="A3" s="8" t="s">
        <v>1</v>
      </c>
      <c r="B3" s="253" t="s">
        <v>62</v>
      </c>
      <c r="C3" s="253"/>
      <c r="D3" s="253" t="s">
        <v>3</v>
      </c>
      <c r="E3" s="253"/>
      <c r="F3" s="253" t="s">
        <v>4</v>
      </c>
      <c r="G3" s="253"/>
      <c r="H3" s="253" t="s">
        <v>5</v>
      </c>
      <c r="I3" s="253"/>
      <c r="J3" s="253" t="s">
        <v>6</v>
      </c>
      <c r="K3" s="253"/>
      <c r="L3" s="253" t="s">
        <v>7</v>
      </c>
      <c r="M3" s="253"/>
      <c r="N3" s="253" t="s">
        <v>8</v>
      </c>
      <c r="O3" s="253"/>
      <c r="P3" s="254" t="s">
        <v>9</v>
      </c>
      <c r="Q3" s="254"/>
      <c r="R3" s="255" t="s">
        <v>10</v>
      </c>
      <c r="S3" s="255"/>
    </row>
    <row r="4" spans="1:19" s="16" customFormat="1" ht="45" x14ac:dyDescent="0.35">
      <c r="A4" s="10" t="s">
        <v>11</v>
      </c>
      <c r="B4" s="11" t="s">
        <v>12</v>
      </c>
      <c r="C4" s="12" t="s">
        <v>13</v>
      </c>
      <c r="D4" s="11" t="s">
        <v>12</v>
      </c>
      <c r="E4" s="12" t="s">
        <v>13</v>
      </c>
      <c r="F4" s="11" t="s">
        <v>12</v>
      </c>
      <c r="G4" s="12" t="s">
        <v>13</v>
      </c>
      <c r="H4" s="11" t="s">
        <v>12</v>
      </c>
      <c r="I4" s="12" t="s">
        <v>13</v>
      </c>
      <c r="J4" s="11" t="s">
        <v>12</v>
      </c>
      <c r="K4" s="12" t="s">
        <v>13</v>
      </c>
      <c r="L4" s="11" t="s">
        <v>12</v>
      </c>
      <c r="M4" s="12" t="s">
        <v>13</v>
      </c>
      <c r="N4" s="11" t="s">
        <v>12</v>
      </c>
      <c r="O4" s="12" t="s">
        <v>13</v>
      </c>
      <c r="P4" s="13" t="s">
        <v>12</v>
      </c>
      <c r="Q4" s="13" t="s">
        <v>13</v>
      </c>
      <c r="R4" s="14" t="s">
        <v>12</v>
      </c>
      <c r="S4" s="15" t="s">
        <v>13</v>
      </c>
    </row>
    <row r="5" spans="1:19" s="18" customFormat="1" ht="17.399999999999999" thickBot="1" x14ac:dyDescent="0.35">
      <c r="A5" s="17" t="s">
        <v>14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8"/>
      <c r="Q5" s="248"/>
      <c r="R5" s="249"/>
      <c r="S5" s="249"/>
    </row>
    <row r="6" spans="1:19" x14ac:dyDescent="0.35">
      <c r="A6" s="19" t="s">
        <v>15</v>
      </c>
      <c r="B6" s="20">
        <f t="shared" ref="B6:C11" si="0">SUM(D6,F6,H6,J6,L6,N6,P6,R6)</f>
        <v>0</v>
      </c>
      <c r="C6" s="21">
        <f t="shared" si="0"/>
        <v>85620000</v>
      </c>
      <c r="D6" s="53">
        <v>0</v>
      </c>
      <c r="E6" s="23">
        <v>11000000</v>
      </c>
      <c r="F6" s="24">
        <v>0</v>
      </c>
      <c r="G6" s="221">
        <v>16080000</v>
      </c>
      <c r="H6" s="53">
        <v>0</v>
      </c>
      <c r="I6" s="23">
        <v>11000000</v>
      </c>
      <c r="J6" s="53">
        <v>0</v>
      </c>
      <c r="K6" s="23">
        <v>0</v>
      </c>
      <c r="L6" s="53">
        <v>0</v>
      </c>
      <c r="M6" s="23">
        <v>8960000</v>
      </c>
      <c r="N6" s="53">
        <v>0</v>
      </c>
      <c r="O6" s="23">
        <v>0</v>
      </c>
      <c r="P6" s="222">
        <v>0</v>
      </c>
      <c r="Q6" s="25">
        <v>32700000</v>
      </c>
      <c r="R6" s="26">
        <v>0</v>
      </c>
      <c r="S6" s="27">
        <v>5880000</v>
      </c>
    </row>
    <row r="7" spans="1:19" x14ac:dyDescent="0.35">
      <c r="A7" s="28" t="s">
        <v>16</v>
      </c>
      <c r="B7" s="20">
        <f t="shared" si="0"/>
        <v>0</v>
      </c>
      <c r="C7" s="224">
        <f t="shared" si="0"/>
        <v>0</v>
      </c>
      <c r="D7" s="22">
        <v>0</v>
      </c>
      <c r="E7" s="29">
        <v>0</v>
      </c>
      <c r="F7" s="24">
        <v>0</v>
      </c>
      <c r="G7" s="56">
        <v>0</v>
      </c>
      <c r="H7" s="22">
        <v>0</v>
      </c>
      <c r="I7" s="29">
        <v>0</v>
      </c>
      <c r="J7" s="22">
        <v>0</v>
      </c>
      <c r="K7" s="29">
        <v>0</v>
      </c>
      <c r="L7" s="22">
        <v>0</v>
      </c>
      <c r="M7" s="29">
        <v>0</v>
      </c>
      <c r="N7" s="22">
        <v>0</v>
      </c>
      <c r="O7" s="29">
        <v>0</v>
      </c>
      <c r="P7" s="57">
        <v>0</v>
      </c>
      <c r="Q7" s="31">
        <v>0</v>
      </c>
      <c r="R7" s="32">
        <v>0</v>
      </c>
      <c r="S7" s="33">
        <v>0</v>
      </c>
    </row>
    <row r="8" spans="1:19" x14ac:dyDescent="0.35">
      <c r="A8" s="28" t="s">
        <v>17</v>
      </c>
      <c r="B8" s="20">
        <f t="shared" si="0"/>
        <v>11790000</v>
      </c>
      <c r="C8" s="224">
        <f t="shared" si="0"/>
        <v>3550000</v>
      </c>
      <c r="D8" s="22">
        <v>0</v>
      </c>
      <c r="E8" s="29">
        <v>950000</v>
      </c>
      <c r="F8" s="24">
        <v>0</v>
      </c>
      <c r="G8" s="52">
        <v>1000000</v>
      </c>
      <c r="H8" s="22">
        <v>0</v>
      </c>
      <c r="I8" s="34">
        <v>0</v>
      </c>
      <c r="J8" s="22">
        <v>0</v>
      </c>
      <c r="K8" s="34">
        <v>600000</v>
      </c>
      <c r="L8" s="22">
        <v>5340000</v>
      </c>
      <c r="M8" s="34">
        <v>0</v>
      </c>
      <c r="N8" s="22">
        <v>6450000</v>
      </c>
      <c r="O8" s="34">
        <v>0</v>
      </c>
      <c r="P8" s="54">
        <v>0</v>
      </c>
      <c r="Q8" s="35">
        <v>0</v>
      </c>
      <c r="R8" s="32">
        <v>0</v>
      </c>
      <c r="S8" s="33">
        <v>1000000</v>
      </c>
    </row>
    <row r="9" spans="1:19" x14ac:dyDescent="0.35">
      <c r="A9" s="28" t="s">
        <v>18</v>
      </c>
      <c r="B9" s="20">
        <f t="shared" si="0"/>
        <v>0</v>
      </c>
      <c r="C9" s="224">
        <f t="shared" si="0"/>
        <v>5586000</v>
      </c>
      <c r="D9" s="36">
        <v>0</v>
      </c>
      <c r="E9" s="29">
        <v>0</v>
      </c>
      <c r="F9" s="37">
        <v>0</v>
      </c>
      <c r="G9" s="56">
        <v>0</v>
      </c>
      <c r="H9" s="36">
        <v>0</v>
      </c>
      <c r="I9" s="29">
        <v>0</v>
      </c>
      <c r="J9" s="36">
        <v>0</v>
      </c>
      <c r="K9" s="29">
        <v>0</v>
      </c>
      <c r="L9" s="36">
        <v>0</v>
      </c>
      <c r="M9" s="29">
        <v>0</v>
      </c>
      <c r="N9" s="36">
        <v>0</v>
      </c>
      <c r="O9" s="29">
        <v>0</v>
      </c>
      <c r="P9" s="57">
        <v>0</v>
      </c>
      <c r="Q9" s="31">
        <v>5586000</v>
      </c>
      <c r="R9" s="32">
        <v>0</v>
      </c>
      <c r="S9" s="33">
        <v>0</v>
      </c>
    </row>
    <row r="10" spans="1:19" x14ac:dyDescent="0.35">
      <c r="A10" s="28" t="s">
        <v>19</v>
      </c>
      <c r="B10" s="20">
        <f t="shared" si="0"/>
        <v>0</v>
      </c>
      <c r="C10" s="224">
        <f t="shared" si="0"/>
        <v>6242000</v>
      </c>
      <c r="D10" s="36">
        <v>0</v>
      </c>
      <c r="E10" s="130">
        <v>712000</v>
      </c>
      <c r="F10" s="37">
        <v>0</v>
      </c>
      <c r="G10" s="231">
        <v>1425000</v>
      </c>
      <c r="H10" s="36">
        <v>0</v>
      </c>
      <c r="I10" s="29">
        <v>1070000</v>
      </c>
      <c r="J10" s="36">
        <v>0</v>
      </c>
      <c r="K10" s="29">
        <v>0</v>
      </c>
      <c r="L10" s="36">
        <v>0</v>
      </c>
      <c r="M10" s="29">
        <v>712000</v>
      </c>
      <c r="N10" s="36">
        <v>0</v>
      </c>
      <c r="O10" s="29">
        <v>0</v>
      </c>
      <c r="P10" s="57">
        <v>0</v>
      </c>
      <c r="Q10" s="31">
        <v>1700000</v>
      </c>
      <c r="R10" s="32">
        <v>0</v>
      </c>
      <c r="S10" s="232">
        <v>623000</v>
      </c>
    </row>
    <row r="11" spans="1:19" ht="63" thickBot="1" x14ac:dyDescent="0.4">
      <c r="A11" s="38" t="s">
        <v>20</v>
      </c>
      <c r="B11" s="20">
        <f t="shared" si="0"/>
        <v>2121400</v>
      </c>
      <c r="C11" s="223">
        <f t="shared" si="0"/>
        <v>22128063</v>
      </c>
      <c r="D11" s="230">
        <f t="shared" ref="D11:Q11" si="1">(SUM(D6+D7+D8+D9)*0.21)+(D10*0.4071)</f>
        <v>0</v>
      </c>
      <c r="E11" s="62">
        <f t="shared" si="1"/>
        <v>2799355.2</v>
      </c>
      <c r="F11" s="230">
        <f t="shared" si="1"/>
        <v>0</v>
      </c>
      <c r="G11" s="62">
        <f t="shared" si="1"/>
        <v>4166917.5</v>
      </c>
      <c r="H11" s="230">
        <f t="shared" si="1"/>
        <v>0</v>
      </c>
      <c r="I11" s="39">
        <f t="shared" si="1"/>
        <v>2745597</v>
      </c>
      <c r="J11" s="61">
        <f t="shared" si="1"/>
        <v>0</v>
      </c>
      <c r="K11" s="62">
        <f t="shared" si="1"/>
        <v>126000</v>
      </c>
      <c r="L11" s="61">
        <f t="shared" si="1"/>
        <v>1121400</v>
      </c>
      <c r="M11" s="62">
        <v>1859640</v>
      </c>
      <c r="N11" s="61">
        <v>1000000</v>
      </c>
      <c r="O11" s="62">
        <f t="shared" si="1"/>
        <v>0</v>
      </c>
      <c r="P11" s="230">
        <f t="shared" si="1"/>
        <v>0</v>
      </c>
      <c r="Q11" s="39">
        <f t="shared" si="1"/>
        <v>8732130</v>
      </c>
      <c r="R11" s="230">
        <v>0</v>
      </c>
      <c r="S11" s="62">
        <f>(SUM(S6+S7+S8+S9)*0.21)+(S10*0.4071)</f>
        <v>1698423.3</v>
      </c>
    </row>
    <row r="12" spans="1:19" s="50" customFormat="1" ht="31.8" thickBot="1" x14ac:dyDescent="0.35">
      <c r="A12" s="40" t="s">
        <v>21</v>
      </c>
      <c r="B12" s="41"/>
      <c r="C12" s="42"/>
      <c r="D12" s="43"/>
      <c r="E12" s="44"/>
      <c r="F12" s="43"/>
      <c r="G12" s="44"/>
      <c r="H12" s="43"/>
      <c r="I12" s="44"/>
      <c r="J12" s="43"/>
      <c r="K12" s="44"/>
      <c r="L12" s="43"/>
      <c r="M12" s="44"/>
      <c r="N12" s="45"/>
      <c r="O12" s="44"/>
      <c r="P12" s="46"/>
      <c r="Q12" s="47"/>
      <c r="R12" s="48"/>
      <c r="S12" s="49"/>
    </row>
    <row r="13" spans="1:19" ht="31.2" x14ac:dyDescent="0.35">
      <c r="A13" s="51" t="s">
        <v>22</v>
      </c>
      <c r="B13" s="20">
        <f t="shared" ref="B13:B38" si="2">SUM(D13,F13,H13,J13,L13,N13,P13,R13)</f>
        <v>2800000</v>
      </c>
      <c r="C13" s="21">
        <f t="shared" ref="C13:C38" si="3">SUM(E13,G13,I13,K13,M13,O13,Q13,S13)</f>
        <v>5800000</v>
      </c>
      <c r="D13" s="22">
        <v>0</v>
      </c>
      <c r="E13" s="34">
        <v>2700000</v>
      </c>
      <c r="F13" s="22">
        <v>0</v>
      </c>
      <c r="G13" s="34">
        <v>3000000</v>
      </c>
      <c r="H13" s="22">
        <v>0</v>
      </c>
      <c r="I13" s="52">
        <v>0</v>
      </c>
      <c r="J13" s="22">
        <v>0</v>
      </c>
      <c r="K13" s="34">
        <v>100000</v>
      </c>
      <c r="L13" s="53">
        <v>2800000</v>
      </c>
      <c r="M13" s="23">
        <v>0</v>
      </c>
      <c r="N13" s="24">
        <v>0</v>
      </c>
      <c r="O13" s="52">
        <v>0</v>
      </c>
      <c r="P13" s="54">
        <v>0</v>
      </c>
      <c r="Q13" s="35">
        <v>0</v>
      </c>
      <c r="R13" s="26">
        <v>0</v>
      </c>
      <c r="S13" s="27">
        <v>0</v>
      </c>
    </row>
    <row r="14" spans="1:19" x14ac:dyDescent="0.35">
      <c r="A14" s="55" t="s">
        <v>23</v>
      </c>
      <c r="B14" s="20">
        <f t="shared" si="2"/>
        <v>500000</v>
      </c>
      <c r="C14" s="224">
        <f t="shared" si="3"/>
        <v>1400000</v>
      </c>
      <c r="D14" s="36">
        <v>0</v>
      </c>
      <c r="E14" s="29">
        <v>700000</v>
      </c>
      <c r="F14" s="36">
        <v>0</v>
      </c>
      <c r="G14" s="29">
        <v>700000</v>
      </c>
      <c r="H14" s="36">
        <v>0</v>
      </c>
      <c r="I14" s="56">
        <v>0</v>
      </c>
      <c r="J14" s="36">
        <v>0</v>
      </c>
      <c r="K14" s="29">
        <v>0</v>
      </c>
      <c r="L14" s="36">
        <v>500000</v>
      </c>
      <c r="M14" s="29">
        <v>0</v>
      </c>
      <c r="N14" s="37">
        <v>0</v>
      </c>
      <c r="O14" s="56">
        <v>0</v>
      </c>
      <c r="P14" s="57">
        <v>0</v>
      </c>
      <c r="Q14" s="31">
        <v>0</v>
      </c>
      <c r="R14" s="32">
        <v>0</v>
      </c>
      <c r="S14" s="33">
        <v>0</v>
      </c>
    </row>
    <row r="15" spans="1:19" x14ac:dyDescent="0.35">
      <c r="A15" s="55" t="s">
        <v>24</v>
      </c>
      <c r="B15" s="20">
        <f t="shared" si="2"/>
        <v>150000</v>
      </c>
      <c r="C15" s="224">
        <f t="shared" si="3"/>
        <v>745000</v>
      </c>
      <c r="D15" s="36">
        <v>0</v>
      </c>
      <c r="E15" s="29">
        <v>150000</v>
      </c>
      <c r="F15" s="36">
        <v>0</v>
      </c>
      <c r="G15" s="29">
        <v>245000</v>
      </c>
      <c r="H15" s="36">
        <v>0</v>
      </c>
      <c r="I15" s="56">
        <v>0</v>
      </c>
      <c r="J15" s="36">
        <v>0</v>
      </c>
      <c r="K15" s="29">
        <v>0</v>
      </c>
      <c r="L15" s="36">
        <v>150000</v>
      </c>
      <c r="M15" s="29"/>
      <c r="N15" s="37">
        <v>0</v>
      </c>
      <c r="O15" s="56">
        <v>0</v>
      </c>
      <c r="P15" s="57">
        <v>0</v>
      </c>
      <c r="Q15" s="31">
        <v>350000</v>
      </c>
      <c r="R15" s="32">
        <v>0</v>
      </c>
      <c r="S15" s="33">
        <v>0</v>
      </c>
    </row>
    <row r="16" spans="1:19" ht="62.4" x14ac:dyDescent="0.35">
      <c r="A16" s="55" t="s">
        <v>25</v>
      </c>
      <c r="B16" s="20">
        <f t="shared" si="2"/>
        <v>2000000</v>
      </c>
      <c r="C16" s="224">
        <v>1000000</v>
      </c>
      <c r="D16" s="36">
        <v>0</v>
      </c>
      <c r="E16" s="29">
        <v>0</v>
      </c>
      <c r="F16" s="36">
        <v>0</v>
      </c>
      <c r="G16" s="29">
        <v>0</v>
      </c>
      <c r="H16" s="36">
        <v>1500000</v>
      </c>
      <c r="I16" s="56">
        <v>0</v>
      </c>
      <c r="J16" s="36">
        <v>0</v>
      </c>
      <c r="K16" s="29">
        <v>150000</v>
      </c>
      <c r="L16" s="36">
        <v>500000</v>
      </c>
      <c r="M16" s="29">
        <v>0</v>
      </c>
      <c r="N16" s="37">
        <v>0</v>
      </c>
      <c r="O16" s="56">
        <v>0</v>
      </c>
      <c r="P16" s="57">
        <v>0</v>
      </c>
      <c r="Q16" s="31">
        <v>500000</v>
      </c>
      <c r="R16" s="32">
        <v>0</v>
      </c>
      <c r="S16" s="58">
        <v>0</v>
      </c>
    </row>
    <row r="17" spans="1:19" x14ac:dyDescent="0.35">
      <c r="A17" s="55" t="s">
        <v>26</v>
      </c>
      <c r="B17" s="20">
        <f t="shared" si="2"/>
        <v>1000000</v>
      </c>
      <c r="C17" s="224">
        <v>1000000</v>
      </c>
      <c r="D17" s="36">
        <v>0</v>
      </c>
      <c r="E17" s="29">
        <v>0</v>
      </c>
      <c r="F17" s="36">
        <v>0</v>
      </c>
      <c r="G17" s="29">
        <v>0</v>
      </c>
      <c r="H17" s="36">
        <v>0</v>
      </c>
      <c r="I17" s="56">
        <v>0</v>
      </c>
      <c r="J17" s="36">
        <v>0</v>
      </c>
      <c r="K17" s="29">
        <v>0</v>
      </c>
      <c r="L17" s="36">
        <v>1000000</v>
      </c>
      <c r="M17" s="29">
        <v>0</v>
      </c>
      <c r="N17" s="37">
        <v>0</v>
      </c>
      <c r="O17" s="56">
        <v>0</v>
      </c>
      <c r="P17" s="57">
        <v>0</v>
      </c>
      <c r="Q17" s="31">
        <v>0</v>
      </c>
      <c r="R17" s="32">
        <v>0</v>
      </c>
      <c r="S17" s="33">
        <v>0</v>
      </c>
    </row>
    <row r="18" spans="1:19" x14ac:dyDescent="0.35">
      <c r="A18" s="55" t="s">
        <v>27</v>
      </c>
      <c r="B18" s="20">
        <f t="shared" si="2"/>
        <v>0</v>
      </c>
      <c r="C18" s="224">
        <f t="shared" si="3"/>
        <v>200000</v>
      </c>
      <c r="D18" s="36">
        <v>0</v>
      </c>
      <c r="E18" s="29">
        <v>100000</v>
      </c>
      <c r="F18" s="36">
        <v>0</v>
      </c>
      <c r="G18" s="29">
        <v>100000</v>
      </c>
      <c r="H18" s="36">
        <v>0</v>
      </c>
      <c r="I18" s="56">
        <v>0</v>
      </c>
      <c r="J18" s="36">
        <v>0</v>
      </c>
      <c r="K18" s="29">
        <v>0</v>
      </c>
      <c r="L18" s="36">
        <v>0</v>
      </c>
      <c r="M18" s="29">
        <v>0</v>
      </c>
      <c r="N18" s="37">
        <v>0</v>
      </c>
      <c r="O18" s="56">
        <v>0</v>
      </c>
      <c r="P18" s="57">
        <v>0</v>
      </c>
      <c r="Q18" s="31">
        <v>0</v>
      </c>
      <c r="R18" s="32">
        <v>0</v>
      </c>
      <c r="S18" s="33">
        <v>0</v>
      </c>
    </row>
    <row r="19" spans="1:19" x14ac:dyDescent="0.35">
      <c r="A19" s="55" t="s">
        <v>28</v>
      </c>
      <c r="B19" s="20">
        <f t="shared" si="2"/>
        <v>4500000</v>
      </c>
      <c r="C19" s="224">
        <v>800000</v>
      </c>
      <c r="D19" s="36">
        <v>0</v>
      </c>
      <c r="E19" s="29">
        <v>0</v>
      </c>
      <c r="F19" s="36">
        <v>0</v>
      </c>
      <c r="G19" s="29">
        <v>0</v>
      </c>
      <c r="H19" s="36">
        <v>0</v>
      </c>
      <c r="I19" s="56">
        <v>0</v>
      </c>
      <c r="J19" s="36">
        <v>0</v>
      </c>
      <c r="K19" s="29">
        <v>0</v>
      </c>
      <c r="L19" s="36">
        <v>4000000</v>
      </c>
      <c r="M19" s="29">
        <v>0</v>
      </c>
      <c r="N19" s="37">
        <v>500000</v>
      </c>
      <c r="O19" s="56">
        <v>0</v>
      </c>
      <c r="P19" s="57">
        <v>0</v>
      </c>
      <c r="Q19" s="31">
        <v>0</v>
      </c>
      <c r="R19" s="32">
        <v>0</v>
      </c>
      <c r="S19" s="33">
        <v>0</v>
      </c>
    </row>
    <row r="20" spans="1:19" ht="31.2" x14ac:dyDescent="0.35">
      <c r="A20" s="55" t="s">
        <v>29</v>
      </c>
      <c r="B20" s="20">
        <f t="shared" si="2"/>
        <v>2800000</v>
      </c>
      <c r="C20" s="224">
        <f t="shared" si="3"/>
        <v>200000</v>
      </c>
      <c r="D20" s="36">
        <v>0</v>
      </c>
      <c r="E20" s="29">
        <v>200000</v>
      </c>
      <c r="F20" s="36">
        <v>0</v>
      </c>
      <c r="G20" s="29">
        <v>0</v>
      </c>
      <c r="H20" s="36">
        <v>0</v>
      </c>
      <c r="I20" s="56">
        <v>0</v>
      </c>
      <c r="J20" s="36">
        <v>0</v>
      </c>
      <c r="K20" s="29">
        <v>0</v>
      </c>
      <c r="L20" s="36">
        <v>2500000</v>
      </c>
      <c r="M20" s="29">
        <v>0</v>
      </c>
      <c r="N20" s="37">
        <v>300000</v>
      </c>
      <c r="O20" s="56">
        <v>0</v>
      </c>
      <c r="P20" s="57">
        <v>0</v>
      </c>
      <c r="Q20" s="31">
        <v>0</v>
      </c>
      <c r="R20" s="32">
        <v>0</v>
      </c>
      <c r="S20" s="33">
        <v>0</v>
      </c>
    </row>
    <row r="21" spans="1:19" x14ac:dyDescent="0.35">
      <c r="A21" s="55" t="s">
        <v>30</v>
      </c>
      <c r="B21" s="20">
        <f t="shared" si="2"/>
        <v>2500000</v>
      </c>
      <c r="C21" s="224">
        <f t="shared" si="3"/>
        <v>240000</v>
      </c>
      <c r="D21" s="36">
        <v>0</v>
      </c>
      <c r="E21" s="29">
        <v>0</v>
      </c>
      <c r="F21" s="36">
        <v>0</v>
      </c>
      <c r="G21" s="29">
        <v>0</v>
      </c>
      <c r="H21" s="36">
        <v>0</v>
      </c>
      <c r="I21" s="56">
        <v>0</v>
      </c>
      <c r="J21" s="36">
        <v>0</v>
      </c>
      <c r="K21" s="29">
        <v>0</v>
      </c>
      <c r="L21" s="36">
        <v>1500000</v>
      </c>
      <c r="M21" s="29">
        <v>0</v>
      </c>
      <c r="N21" s="37">
        <v>1000000</v>
      </c>
      <c r="O21" s="56">
        <v>0</v>
      </c>
      <c r="P21" s="57">
        <v>0</v>
      </c>
      <c r="Q21" s="31">
        <v>240000</v>
      </c>
      <c r="R21" s="32">
        <v>0</v>
      </c>
      <c r="S21" s="33">
        <v>0</v>
      </c>
    </row>
    <row r="22" spans="1:19" x14ac:dyDescent="0.35">
      <c r="A22" s="55" t="s">
        <v>31</v>
      </c>
      <c r="B22" s="20">
        <f t="shared" si="2"/>
        <v>29132520</v>
      </c>
      <c r="C22" s="224">
        <f t="shared" si="3"/>
        <v>0</v>
      </c>
      <c r="D22" s="36">
        <v>0</v>
      </c>
      <c r="E22" s="29">
        <v>0</v>
      </c>
      <c r="F22" s="36">
        <v>0</v>
      </c>
      <c r="G22" s="29">
        <v>0</v>
      </c>
      <c r="H22" s="36">
        <v>0</v>
      </c>
      <c r="I22" s="56">
        <v>0</v>
      </c>
      <c r="J22" s="36">
        <v>0</v>
      </c>
      <c r="K22" s="29">
        <v>0</v>
      </c>
      <c r="L22" s="36">
        <v>15153937</v>
      </c>
      <c r="M22" s="29">
        <v>0</v>
      </c>
      <c r="N22" s="37">
        <v>13978583</v>
      </c>
      <c r="O22" s="56">
        <v>0</v>
      </c>
      <c r="P22" s="57">
        <v>0</v>
      </c>
      <c r="Q22" s="31">
        <v>0</v>
      </c>
      <c r="R22" s="32">
        <v>0</v>
      </c>
      <c r="S22" s="33">
        <v>0</v>
      </c>
    </row>
    <row r="23" spans="1:19" ht="31.2" x14ac:dyDescent="0.35">
      <c r="A23" s="55" t="s">
        <v>32</v>
      </c>
      <c r="B23" s="20">
        <f t="shared" si="2"/>
        <v>0</v>
      </c>
      <c r="C23" s="223">
        <f t="shared" si="3"/>
        <v>918000</v>
      </c>
      <c r="D23" s="36">
        <v>0</v>
      </c>
      <c r="E23" s="29">
        <v>0</v>
      </c>
      <c r="F23" s="36">
        <v>0</v>
      </c>
      <c r="G23" s="29">
        <v>0</v>
      </c>
      <c r="H23" s="36">
        <v>0</v>
      </c>
      <c r="I23" s="56">
        <v>0</v>
      </c>
      <c r="J23" s="36">
        <v>0</v>
      </c>
      <c r="K23" s="29">
        <v>0</v>
      </c>
      <c r="L23" s="36">
        <v>0</v>
      </c>
      <c r="M23" s="29">
        <v>0</v>
      </c>
      <c r="N23" s="37">
        <v>0</v>
      </c>
      <c r="O23" s="56">
        <v>0</v>
      </c>
      <c r="P23" s="57">
        <v>0</v>
      </c>
      <c r="Q23" s="31">
        <v>918000</v>
      </c>
      <c r="R23" s="32">
        <v>0</v>
      </c>
      <c r="S23" s="33">
        <v>0</v>
      </c>
    </row>
    <row r="24" spans="1:19" x14ac:dyDescent="0.35">
      <c r="A24" s="55" t="s">
        <v>33</v>
      </c>
      <c r="B24" s="20">
        <f t="shared" si="2"/>
        <v>0</v>
      </c>
      <c r="C24" s="224">
        <f t="shared" si="3"/>
        <v>250000</v>
      </c>
      <c r="D24" s="36">
        <v>0</v>
      </c>
      <c r="E24" s="29">
        <v>0</v>
      </c>
      <c r="F24" s="36">
        <v>0</v>
      </c>
      <c r="G24" s="29">
        <v>0</v>
      </c>
      <c r="H24" s="36">
        <v>0</v>
      </c>
      <c r="I24" s="56">
        <v>0</v>
      </c>
      <c r="J24" s="36">
        <v>0</v>
      </c>
      <c r="K24" s="29">
        <v>0</v>
      </c>
      <c r="L24" s="36">
        <v>0</v>
      </c>
      <c r="M24" s="29">
        <v>0</v>
      </c>
      <c r="N24" s="37">
        <v>0</v>
      </c>
      <c r="O24" s="56">
        <v>0</v>
      </c>
      <c r="P24" s="57">
        <v>0</v>
      </c>
      <c r="Q24" s="31">
        <v>250000</v>
      </c>
      <c r="R24" s="32">
        <v>0</v>
      </c>
      <c r="S24" s="33">
        <v>0</v>
      </c>
    </row>
    <row r="25" spans="1:19" x14ac:dyDescent="0.35">
      <c r="A25" s="55" t="s">
        <v>34</v>
      </c>
      <c r="B25" s="20">
        <f t="shared" si="2"/>
        <v>0</v>
      </c>
      <c r="C25" s="224">
        <f t="shared" si="3"/>
        <v>342860</v>
      </c>
      <c r="D25" s="36">
        <v>0</v>
      </c>
      <c r="E25" s="29">
        <v>130000</v>
      </c>
      <c r="F25" s="36">
        <v>0</v>
      </c>
      <c r="G25" s="29">
        <v>150000</v>
      </c>
      <c r="H25" s="36">
        <v>0</v>
      </c>
      <c r="I25" s="56">
        <v>0</v>
      </c>
      <c r="J25" s="36">
        <v>0</v>
      </c>
      <c r="K25" s="29">
        <v>0</v>
      </c>
      <c r="L25" s="36">
        <v>0</v>
      </c>
      <c r="M25" s="29">
        <v>0</v>
      </c>
      <c r="N25" s="37">
        <v>0</v>
      </c>
      <c r="O25" s="56">
        <v>0</v>
      </c>
      <c r="P25" s="57">
        <v>0</v>
      </c>
      <c r="Q25" s="31">
        <v>62860</v>
      </c>
      <c r="R25" s="59">
        <v>0</v>
      </c>
      <c r="S25" s="60">
        <v>0</v>
      </c>
    </row>
    <row r="26" spans="1:19" x14ac:dyDescent="0.35">
      <c r="A26" s="55" t="s">
        <v>35</v>
      </c>
      <c r="B26" s="20">
        <f t="shared" si="2"/>
        <v>550000</v>
      </c>
      <c r="C26" s="223">
        <f t="shared" si="3"/>
        <v>149400</v>
      </c>
      <c r="D26" s="36">
        <v>0</v>
      </c>
      <c r="E26" s="29">
        <v>0</v>
      </c>
      <c r="F26" s="36">
        <v>0</v>
      </c>
      <c r="G26" s="29">
        <v>49400</v>
      </c>
      <c r="H26" s="36">
        <v>0</v>
      </c>
      <c r="I26" s="56">
        <v>0</v>
      </c>
      <c r="J26" s="36">
        <v>0</v>
      </c>
      <c r="K26" s="29">
        <v>0</v>
      </c>
      <c r="L26" s="36">
        <v>150000</v>
      </c>
      <c r="M26" s="29">
        <v>0</v>
      </c>
      <c r="N26" s="37">
        <v>400000</v>
      </c>
      <c r="O26" s="56">
        <v>0</v>
      </c>
      <c r="P26" s="57">
        <v>0</v>
      </c>
      <c r="Q26" s="31">
        <v>100000</v>
      </c>
      <c r="R26" s="32">
        <v>0</v>
      </c>
      <c r="S26" s="33">
        <v>0</v>
      </c>
    </row>
    <row r="27" spans="1:19" x14ac:dyDescent="0.35">
      <c r="A27" s="55" t="s">
        <v>36</v>
      </c>
      <c r="B27" s="20">
        <f t="shared" si="2"/>
        <v>1400000</v>
      </c>
      <c r="C27" s="224">
        <f t="shared" si="3"/>
        <v>500000</v>
      </c>
      <c r="D27" s="36">
        <v>0</v>
      </c>
      <c r="E27" s="29">
        <v>250000</v>
      </c>
      <c r="F27" s="36">
        <v>0</v>
      </c>
      <c r="G27" s="29">
        <v>250000</v>
      </c>
      <c r="H27" s="36">
        <v>0</v>
      </c>
      <c r="I27" s="56">
        <v>0</v>
      </c>
      <c r="J27" s="36">
        <v>0</v>
      </c>
      <c r="K27" s="29">
        <v>0</v>
      </c>
      <c r="L27" s="36">
        <v>800000</v>
      </c>
      <c r="M27" s="29">
        <v>0</v>
      </c>
      <c r="N27" s="37">
        <v>600000</v>
      </c>
      <c r="O27" s="56">
        <v>0</v>
      </c>
      <c r="P27" s="57">
        <v>0</v>
      </c>
      <c r="Q27" s="31">
        <v>0</v>
      </c>
      <c r="R27" s="59">
        <v>0</v>
      </c>
      <c r="S27" s="60">
        <v>0</v>
      </c>
    </row>
    <row r="28" spans="1:19" x14ac:dyDescent="0.35">
      <c r="A28" s="55" t="s">
        <v>37</v>
      </c>
      <c r="B28" s="20">
        <f t="shared" si="2"/>
        <v>40000</v>
      </c>
      <c r="C28" s="224">
        <f t="shared" si="3"/>
        <v>0</v>
      </c>
      <c r="D28" s="36">
        <v>0</v>
      </c>
      <c r="E28" s="56">
        <v>0</v>
      </c>
      <c r="F28" s="36">
        <v>0</v>
      </c>
      <c r="G28" s="29">
        <v>0</v>
      </c>
      <c r="H28" s="36">
        <v>0</v>
      </c>
      <c r="I28" s="56">
        <v>0</v>
      </c>
      <c r="J28" s="36">
        <v>0</v>
      </c>
      <c r="K28" s="29">
        <v>0</v>
      </c>
      <c r="L28" s="36">
        <v>40000</v>
      </c>
      <c r="M28" s="29">
        <v>0</v>
      </c>
      <c r="N28" s="37">
        <v>0</v>
      </c>
      <c r="O28" s="56">
        <v>0</v>
      </c>
      <c r="P28" s="57">
        <v>0</v>
      </c>
      <c r="Q28" s="31">
        <v>0</v>
      </c>
      <c r="R28" s="32">
        <v>0</v>
      </c>
      <c r="S28" s="33">
        <v>0</v>
      </c>
    </row>
    <row r="29" spans="1:19" x14ac:dyDescent="0.35">
      <c r="A29" s="55" t="s">
        <v>38</v>
      </c>
      <c r="B29" s="20">
        <f t="shared" si="2"/>
        <v>1500000</v>
      </c>
      <c r="C29" s="224">
        <v>1500000</v>
      </c>
      <c r="D29" s="36">
        <v>0</v>
      </c>
      <c r="E29" s="56">
        <v>0</v>
      </c>
      <c r="F29" s="36">
        <v>0</v>
      </c>
      <c r="G29" s="29">
        <v>0</v>
      </c>
      <c r="H29" s="36">
        <v>900000</v>
      </c>
      <c r="I29" s="56">
        <v>0</v>
      </c>
      <c r="J29" s="36">
        <v>0</v>
      </c>
      <c r="K29" s="29">
        <v>0</v>
      </c>
      <c r="L29" s="36">
        <v>500000</v>
      </c>
      <c r="M29" s="29">
        <v>0</v>
      </c>
      <c r="N29" s="37">
        <v>100000</v>
      </c>
      <c r="O29" s="56">
        <v>0</v>
      </c>
      <c r="P29" s="57">
        <v>0</v>
      </c>
      <c r="Q29" s="31">
        <v>500000</v>
      </c>
      <c r="R29" s="32">
        <v>0</v>
      </c>
      <c r="S29" s="33">
        <v>0</v>
      </c>
    </row>
    <row r="30" spans="1:19" ht="31.2" x14ac:dyDescent="0.35">
      <c r="A30" s="55" t="s">
        <v>39</v>
      </c>
      <c r="B30" s="20">
        <f t="shared" si="2"/>
        <v>4150000</v>
      </c>
      <c r="C30" s="224">
        <f t="shared" si="3"/>
        <v>0</v>
      </c>
      <c r="D30" s="36">
        <v>0</v>
      </c>
      <c r="E30" s="56">
        <v>0</v>
      </c>
      <c r="F30" s="36">
        <v>0</v>
      </c>
      <c r="G30" s="29">
        <v>0</v>
      </c>
      <c r="H30" s="36">
        <v>3750000</v>
      </c>
      <c r="I30" s="56">
        <v>0</v>
      </c>
      <c r="J30" s="36">
        <v>0</v>
      </c>
      <c r="K30" s="29">
        <v>0</v>
      </c>
      <c r="L30" s="36">
        <v>300000</v>
      </c>
      <c r="M30" s="29">
        <v>0</v>
      </c>
      <c r="N30" s="37">
        <v>100000</v>
      </c>
      <c r="O30" s="56">
        <v>0</v>
      </c>
      <c r="P30" s="57">
        <v>0</v>
      </c>
      <c r="Q30" s="31">
        <v>0</v>
      </c>
      <c r="R30" s="32">
        <v>0</v>
      </c>
      <c r="S30" s="33">
        <v>0</v>
      </c>
    </row>
    <row r="31" spans="1:19" x14ac:dyDescent="0.35">
      <c r="A31" s="55" t="s">
        <v>71</v>
      </c>
      <c r="B31" s="20">
        <f t="shared" si="2"/>
        <v>1100000</v>
      </c>
      <c r="C31" s="224">
        <v>500000</v>
      </c>
      <c r="D31" s="36">
        <v>0</v>
      </c>
      <c r="E31" s="56">
        <v>0</v>
      </c>
      <c r="F31" s="36">
        <v>0</v>
      </c>
      <c r="G31" s="29">
        <v>0</v>
      </c>
      <c r="H31" s="36">
        <v>250000</v>
      </c>
      <c r="I31" s="56">
        <v>0</v>
      </c>
      <c r="J31" s="36">
        <v>0</v>
      </c>
      <c r="K31" s="29">
        <v>0</v>
      </c>
      <c r="L31" s="36">
        <v>550000</v>
      </c>
      <c r="M31" s="29">
        <v>0</v>
      </c>
      <c r="N31" s="37">
        <v>300000</v>
      </c>
      <c r="O31" s="56">
        <v>0</v>
      </c>
      <c r="P31" s="57">
        <v>0</v>
      </c>
      <c r="Q31" s="31">
        <v>0</v>
      </c>
      <c r="R31" s="32">
        <v>0</v>
      </c>
      <c r="S31" s="33">
        <v>0</v>
      </c>
    </row>
    <row r="32" spans="1:19" x14ac:dyDescent="0.35">
      <c r="A32" s="55" t="s">
        <v>40</v>
      </c>
      <c r="B32" s="20">
        <f t="shared" si="2"/>
        <v>1100000</v>
      </c>
      <c r="C32" s="224">
        <f t="shared" si="3"/>
        <v>0</v>
      </c>
      <c r="D32" s="36">
        <v>0</v>
      </c>
      <c r="E32" s="56">
        <v>0</v>
      </c>
      <c r="F32" s="36">
        <v>0</v>
      </c>
      <c r="G32" s="29">
        <v>0</v>
      </c>
      <c r="H32" s="36">
        <v>0</v>
      </c>
      <c r="I32" s="56">
        <v>0</v>
      </c>
      <c r="J32" s="36">
        <v>0</v>
      </c>
      <c r="K32" s="29">
        <v>0</v>
      </c>
      <c r="L32" s="36">
        <v>800000</v>
      </c>
      <c r="M32" s="29">
        <v>0</v>
      </c>
      <c r="N32" s="37">
        <v>300000</v>
      </c>
      <c r="O32" s="56">
        <v>0</v>
      </c>
      <c r="P32" s="57">
        <v>0</v>
      </c>
      <c r="Q32" s="31">
        <v>0</v>
      </c>
      <c r="R32" s="32">
        <v>0</v>
      </c>
      <c r="S32" s="33">
        <v>0</v>
      </c>
    </row>
    <row r="33" spans="1:19" ht="46.8" x14ac:dyDescent="0.35">
      <c r="A33" s="55" t="s">
        <v>41</v>
      </c>
      <c r="B33" s="20">
        <f t="shared" si="2"/>
        <v>0</v>
      </c>
      <c r="C33" s="224">
        <v>13000000</v>
      </c>
      <c r="D33" s="36">
        <v>0</v>
      </c>
      <c r="E33" s="56">
        <v>0</v>
      </c>
      <c r="F33" s="36">
        <v>0</v>
      </c>
      <c r="G33" s="29">
        <v>0</v>
      </c>
      <c r="H33" s="36">
        <v>0</v>
      </c>
      <c r="I33" s="56">
        <v>0</v>
      </c>
      <c r="J33" s="36">
        <v>0</v>
      </c>
      <c r="K33" s="29">
        <v>0</v>
      </c>
      <c r="L33" s="36">
        <v>0</v>
      </c>
      <c r="M33" s="29">
        <v>0</v>
      </c>
      <c r="N33" s="37">
        <v>0</v>
      </c>
      <c r="O33" s="56">
        <v>0</v>
      </c>
      <c r="P33" s="57">
        <v>0</v>
      </c>
      <c r="Q33" s="31">
        <v>13000000</v>
      </c>
      <c r="R33" s="32">
        <v>0</v>
      </c>
      <c r="S33" s="33">
        <v>0</v>
      </c>
    </row>
    <row r="34" spans="1:19" ht="31.2" x14ac:dyDescent="0.35">
      <c r="A34" s="55" t="s">
        <v>42</v>
      </c>
      <c r="B34" s="20">
        <f t="shared" si="2"/>
        <v>14910080.4</v>
      </c>
      <c r="C34" s="224">
        <f t="shared" si="3"/>
        <v>6721720.2000000002</v>
      </c>
      <c r="D34" s="36">
        <f t="shared" ref="D34:S34" si="4">SUM(D13:D32)*0.27</f>
        <v>0</v>
      </c>
      <c r="E34" s="36">
        <f t="shared" si="4"/>
        <v>1142100</v>
      </c>
      <c r="F34" s="36">
        <f t="shared" si="4"/>
        <v>0</v>
      </c>
      <c r="G34" s="36">
        <f t="shared" si="4"/>
        <v>1213488</v>
      </c>
      <c r="H34" s="36">
        <f>SUM(H13:H32)*0.27</f>
        <v>1728000</v>
      </c>
      <c r="I34" s="36">
        <f t="shared" si="4"/>
        <v>0</v>
      </c>
      <c r="J34" s="36">
        <f t="shared" si="4"/>
        <v>0</v>
      </c>
      <c r="K34" s="36">
        <f t="shared" si="4"/>
        <v>67500</v>
      </c>
      <c r="L34" s="36">
        <f t="shared" si="4"/>
        <v>8435862.9900000002</v>
      </c>
      <c r="M34" s="36">
        <f t="shared" si="4"/>
        <v>0</v>
      </c>
      <c r="N34" s="36">
        <f t="shared" si="4"/>
        <v>4746217.41</v>
      </c>
      <c r="O34" s="36">
        <v>0</v>
      </c>
      <c r="P34" s="36">
        <f t="shared" si="4"/>
        <v>0</v>
      </c>
      <c r="Q34" s="36">
        <f>SUM(Q13:Q33)*0.27</f>
        <v>4298632.2</v>
      </c>
      <c r="R34" s="36">
        <f t="shared" si="4"/>
        <v>0</v>
      </c>
      <c r="S34" s="229">
        <f t="shared" si="4"/>
        <v>0</v>
      </c>
    </row>
    <row r="35" spans="1:19" x14ac:dyDescent="0.35">
      <c r="A35" s="55" t="s">
        <v>43</v>
      </c>
      <c r="B35" s="20">
        <f t="shared" si="2"/>
        <v>0</v>
      </c>
      <c r="C35" s="224">
        <f t="shared" si="3"/>
        <v>1550000</v>
      </c>
      <c r="D35" s="36">
        <v>0</v>
      </c>
      <c r="E35" s="56">
        <v>0</v>
      </c>
      <c r="F35" s="36">
        <v>0</v>
      </c>
      <c r="G35" s="29">
        <v>0</v>
      </c>
      <c r="H35" s="36">
        <v>0</v>
      </c>
      <c r="I35" s="56">
        <v>0</v>
      </c>
      <c r="J35" s="36">
        <v>0</v>
      </c>
      <c r="K35" s="29">
        <v>0</v>
      </c>
      <c r="L35" s="36">
        <v>0</v>
      </c>
      <c r="M35" s="29">
        <v>0</v>
      </c>
      <c r="N35" s="37">
        <v>0</v>
      </c>
      <c r="O35" s="56">
        <v>0</v>
      </c>
      <c r="P35" s="57">
        <v>0</v>
      </c>
      <c r="Q35" s="31">
        <v>1550000</v>
      </c>
      <c r="R35" s="59">
        <v>0</v>
      </c>
      <c r="S35" s="60">
        <v>0</v>
      </c>
    </row>
    <row r="36" spans="1:19" x14ac:dyDescent="0.35">
      <c r="A36" s="55" t="s">
        <v>44</v>
      </c>
      <c r="B36" s="20">
        <f t="shared" si="2"/>
        <v>0</v>
      </c>
      <c r="C36" s="224">
        <f t="shared" si="3"/>
        <v>250000</v>
      </c>
      <c r="D36" s="36">
        <v>0</v>
      </c>
      <c r="E36" s="56">
        <v>0</v>
      </c>
      <c r="F36" s="36">
        <v>0</v>
      </c>
      <c r="G36" s="29">
        <v>0</v>
      </c>
      <c r="H36" s="36">
        <v>0</v>
      </c>
      <c r="I36" s="56">
        <v>0</v>
      </c>
      <c r="J36" s="36">
        <v>0</v>
      </c>
      <c r="K36" s="29">
        <v>0</v>
      </c>
      <c r="L36" s="36">
        <v>0</v>
      </c>
      <c r="M36" s="29">
        <v>0</v>
      </c>
      <c r="N36" s="37">
        <v>0</v>
      </c>
      <c r="O36" s="56">
        <v>0</v>
      </c>
      <c r="P36" s="57">
        <v>0</v>
      </c>
      <c r="Q36" s="31">
        <v>250000</v>
      </c>
      <c r="R36" s="32">
        <v>0</v>
      </c>
      <c r="S36" s="33">
        <v>0</v>
      </c>
    </row>
    <row r="37" spans="1:19" x14ac:dyDescent="0.35">
      <c r="A37" s="55" t="s">
        <v>45</v>
      </c>
      <c r="B37" s="20">
        <f t="shared" si="2"/>
        <v>0</v>
      </c>
      <c r="C37" s="224">
        <f t="shared" si="3"/>
        <v>1300000</v>
      </c>
      <c r="D37" s="36">
        <v>0</v>
      </c>
      <c r="E37" s="56">
        <v>0</v>
      </c>
      <c r="F37" s="36">
        <v>0</v>
      </c>
      <c r="G37" s="29">
        <v>0</v>
      </c>
      <c r="H37" s="36">
        <v>0</v>
      </c>
      <c r="I37" s="56">
        <v>0</v>
      </c>
      <c r="J37" s="36">
        <v>0</v>
      </c>
      <c r="K37" s="29">
        <v>0</v>
      </c>
      <c r="L37" s="36">
        <v>0</v>
      </c>
      <c r="M37" s="29">
        <v>0</v>
      </c>
      <c r="N37" s="37">
        <v>0</v>
      </c>
      <c r="O37" s="56">
        <v>0</v>
      </c>
      <c r="P37" s="57">
        <v>0</v>
      </c>
      <c r="Q37" s="31">
        <v>1300000</v>
      </c>
      <c r="R37" s="32">
        <v>0</v>
      </c>
      <c r="S37" s="33">
        <v>0</v>
      </c>
    </row>
    <row r="38" spans="1:19" ht="17.399999999999999" thickBot="1" x14ac:dyDescent="0.4">
      <c r="A38" s="55" t="s">
        <v>46</v>
      </c>
      <c r="B38" s="20">
        <f t="shared" si="2"/>
        <v>0</v>
      </c>
      <c r="C38" s="223">
        <f t="shared" si="3"/>
        <v>3700000</v>
      </c>
      <c r="D38" s="36">
        <v>0</v>
      </c>
      <c r="E38" s="56">
        <v>0</v>
      </c>
      <c r="F38" s="36">
        <v>0</v>
      </c>
      <c r="G38" s="29">
        <v>0</v>
      </c>
      <c r="H38" s="36">
        <v>0</v>
      </c>
      <c r="I38" s="56">
        <v>0</v>
      </c>
      <c r="J38" s="36">
        <v>0</v>
      </c>
      <c r="K38" s="29">
        <v>0</v>
      </c>
      <c r="L38" s="61">
        <v>0</v>
      </c>
      <c r="M38" s="62">
        <v>0</v>
      </c>
      <c r="N38" s="37">
        <v>0</v>
      </c>
      <c r="O38" s="56">
        <v>0</v>
      </c>
      <c r="P38" s="57">
        <v>0</v>
      </c>
      <c r="Q38" s="31">
        <v>3700000</v>
      </c>
      <c r="R38" s="63">
        <v>0</v>
      </c>
      <c r="S38" s="64">
        <v>0</v>
      </c>
    </row>
    <row r="39" spans="1:19" s="75" customFormat="1" ht="17.399999999999999" thickBot="1" x14ac:dyDescent="0.35">
      <c r="A39" s="65" t="s">
        <v>47</v>
      </c>
      <c r="B39" s="66">
        <f t="shared" ref="B39:N39" si="5">SUM(B6:B38)</f>
        <v>84044000.400000006</v>
      </c>
      <c r="C39" s="67">
        <f t="shared" si="5"/>
        <v>165193043.19999999</v>
      </c>
      <c r="D39" s="68">
        <f t="shared" si="5"/>
        <v>0</v>
      </c>
      <c r="E39" s="69">
        <f t="shared" si="5"/>
        <v>20833455.199999999</v>
      </c>
      <c r="F39" s="68">
        <f t="shared" si="5"/>
        <v>0</v>
      </c>
      <c r="G39" s="69">
        <f t="shared" si="5"/>
        <v>28379805.5</v>
      </c>
      <c r="H39" s="68">
        <f t="shared" si="5"/>
        <v>8128000</v>
      </c>
      <c r="I39" s="69">
        <f t="shared" si="5"/>
        <v>14815597</v>
      </c>
      <c r="J39" s="68">
        <f t="shared" si="5"/>
        <v>0</v>
      </c>
      <c r="K39" s="69">
        <f t="shared" si="5"/>
        <v>1043500</v>
      </c>
      <c r="L39" s="68">
        <f t="shared" si="5"/>
        <v>46141199.990000002</v>
      </c>
      <c r="M39" s="69">
        <f t="shared" si="5"/>
        <v>11531640</v>
      </c>
      <c r="N39" s="70">
        <f t="shared" si="5"/>
        <v>29774800.41</v>
      </c>
      <c r="O39" s="69">
        <f>SUM(O6:O38)</f>
        <v>0</v>
      </c>
      <c r="P39" s="71">
        <v>0</v>
      </c>
      <c r="Q39" s="72">
        <f>SUM(Q6:Q38)</f>
        <v>75737622.200000003</v>
      </c>
      <c r="R39" s="73">
        <f>SUM(R6:R38)</f>
        <v>0</v>
      </c>
      <c r="S39" s="74">
        <f>SUM(S6:S38)</f>
        <v>9201423.3000000007</v>
      </c>
    </row>
    <row r="40" spans="1:19" s="75" customFormat="1" ht="30" customHeight="1" x14ac:dyDescent="0.3">
      <c r="A40" s="76" t="s">
        <v>48</v>
      </c>
      <c r="B40" s="77"/>
      <c r="C40" s="78"/>
      <c r="D40" s="79"/>
      <c r="E40" s="80"/>
      <c r="F40" s="79"/>
      <c r="G40" s="80"/>
      <c r="H40" s="79"/>
      <c r="I40" s="81"/>
      <c r="J40" s="79"/>
      <c r="K40" s="80"/>
      <c r="L40" s="79"/>
      <c r="M40" s="80"/>
      <c r="N40" s="82"/>
      <c r="O40" s="80"/>
      <c r="P40" s="83"/>
      <c r="Q40" s="84"/>
      <c r="R40" s="85"/>
      <c r="S40" s="86"/>
    </row>
    <row r="41" spans="1:19" s="75" customFormat="1" ht="27" customHeight="1" x14ac:dyDescent="0.3">
      <c r="A41" s="87" t="s">
        <v>63</v>
      </c>
      <c r="B41" s="20">
        <f t="shared" ref="B41:C47" si="6">SUM(D41,F41,H41,J41,L41,N41,P41,R41)</f>
        <v>0</v>
      </c>
      <c r="C41" s="21">
        <v>0</v>
      </c>
      <c r="D41" s="88">
        <v>0</v>
      </c>
      <c r="E41" s="89">
        <v>0</v>
      </c>
      <c r="F41" s="88">
        <v>0</v>
      </c>
      <c r="G41" s="89">
        <v>0</v>
      </c>
      <c r="H41" s="88">
        <v>0</v>
      </c>
      <c r="I41" s="89">
        <v>0</v>
      </c>
      <c r="J41" s="88">
        <v>0</v>
      </c>
      <c r="K41" s="89">
        <v>0</v>
      </c>
      <c r="L41" s="88">
        <v>0</v>
      </c>
      <c r="M41" s="89">
        <v>0</v>
      </c>
      <c r="N41" s="90">
        <v>0</v>
      </c>
      <c r="O41" s="89">
        <v>0</v>
      </c>
      <c r="P41" s="91">
        <v>0</v>
      </c>
      <c r="Q41" s="92">
        <v>0</v>
      </c>
      <c r="R41" s="93">
        <v>0</v>
      </c>
      <c r="S41" s="92">
        <v>0</v>
      </c>
    </row>
    <row r="42" spans="1:19" s="75" customFormat="1" ht="15.9" customHeight="1" x14ac:dyDescent="0.3">
      <c r="A42" s="94" t="s">
        <v>70</v>
      </c>
      <c r="B42" s="20">
        <f t="shared" si="6"/>
        <v>0</v>
      </c>
      <c r="C42" s="224">
        <v>0</v>
      </c>
      <c r="D42" s="95">
        <v>0</v>
      </c>
      <c r="E42" s="96">
        <v>0</v>
      </c>
      <c r="F42" s="97">
        <v>0</v>
      </c>
      <c r="G42" s="98">
        <v>0</v>
      </c>
      <c r="H42" s="97">
        <v>0</v>
      </c>
      <c r="I42" s="99">
        <v>0</v>
      </c>
      <c r="J42" s="97">
        <v>0</v>
      </c>
      <c r="K42" s="98">
        <v>0</v>
      </c>
      <c r="L42" s="97">
        <v>0</v>
      </c>
      <c r="M42" s="98">
        <v>0</v>
      </c>
      <c r="N42" s="97">
        <v>0</v>
      </c>
      <c r="O42" s="98">
        <v>0</v>
      </c>
      <c r="P42" s="100">
        <v>0</v>
      </c>
      <c r="Q42" s="101">
        <v>0</v>
      </c>
      <c r="R42" s="102">
        <v>0</v>
      </c>
      <c r="S42" s="101">
        <v>0</v>
      </c>
    </row>
    <row r="43" spans="1:19" s="75" customFormat="1" ht="33" customHeight="1" x14ac:dyDescent="0.3">
      <c r="A43" s="103" t="s">
        <v>74</v>
      </c>
      <c r="B43" s="20">
        <f t="shared" si="6"/>
        <v>0</v>
      </c>
      <c r="C43" s="224">
        <f t="shared" si="6"/>
        <v>0</v>
      </c>
      <c r="D43" s="95">
        <v>0</v>
      </c>
      <c r="E43" s="96">
        <v>0</v>
      </c>
      <c r="F43" s="95">
        <v>0</v>
      </c>
      <c r="G43" s="96">
        <v>0</v>
      </c>
      <c r="H43" s="95">
        <v>0</v>
      </c>
      <c r="I43" s="104">
        <v>0</v>
      </c>
      <c r="J43" s="95">
        <v>0</v>
      </c>
      <c r="K43" s="96">
        <v>0</v>
      </c>
      <c r="L43" s="97">
        <v>0</v>
      </c>
      <c r="M43" s="98">
        <v>0</v>
      </c>
      <c r="N43" s="105">
        <v>0</v>
      </c>
      <c r="O43" s="98">
        <v>0</v>
      </c>
      <c r="P43" s="100">
        <v>0</v>
      </c>
      <c r="Q43" s="101">
        <v>0</v>
      </c>
      <c r="R43" s="102">
        <v>0</v>
      </c>
      <c r="S43" s="101">
        <v>0</v>
      </c>
    </row>
    <row r="44" spans="1:19" s="75" customFormat="1" ht="33" customHeight="1" x14ac:dyDescent="0.3">
      <c r="A44" s="94" t="s">
        <v>76</v>
      </c>
      <c r="B44" s="20">
        <v>0</v>
      </c>
      <c r="C44" s="223">
        <v>0</v>
      </c>
      <c r="D44" s="97">
        <v>0</v>
      </c>
      <c r="E44" s="98">
        <v>0</v>
      </c>
      <c r="F44" s="97">
        <v>0</v>
      </c>
      <c r="G44" s="98">
        <v>0</v>
      </c>
      <c r="H44" s="97">
        <v>0</v>
      </c>
      <c r="I44" s="99">
        <v>0</v>
      </c>
      <c r="J44" s="97">
        <v>0</v>
      </c>
      <c r="K44" s="98">
        <v>0</v>
      </c>
      <c r="L44" s="97">
        <v>0</v>
      </c>
      <c r="M44" s="98">
        <v>0</v>
      </c>
      <c r="N44" s="97">
        <v>0</v>
      </c>
      <c r="O44" s="98">
        <v>0</v>
      </c>
      <c r="P44" s="100">
        <v>0</v>
      </c>
      <c r="Q44" s="101">
        <v>0</v>
      </c>
      <c r="R44" s="102">
        <v>0</v>
      </c>
      <c r="S44" s="101">
        <v>0</v>
      </c>
    </row>
    <row r="45" spans="1:19" s="75" customFormat="1" ht="33" customHeight="1" x14ac:dyDescent="0.3">
      <c r="A45" s="94" t="s">
        <v>77</v>
      </c>
      <c r="B45" s="20">
        <v>0</v>
      </c>
      <c r="C45" s="223">
        <v>0</v>
      </c>
      <c r="D45" s="95">
        <v>0</v>
      </c>
      <c r="E45" s="96">
        <v>0</v>
      </c>
      <c r="F45" s="95">
        <v>0</v>
      </c>
      <c r="G45" s="96">
        <v>0</v>
      </c>
      <c r="H45" s="95">
        <v>0</v>
      </c>
      <c r="I45" s="104">
        <v>0</v>
      </c>
      <c r="J45" s="95">
        <v>0</v>
      </c>
      <c r="K45" s="96">
        <v>0</v>
      </c>
      <c r="L45" s="95">
        <v>0</v>
      </c>
      <c r="M45" s="96">
        <v>0</v>
      </c>
      <c r="N45" s="225">
        <v>0</v>
      </c>
      <c r="O45" s="96">
        <v>0</v>
      </c>
      <c r="P45" s="226">
        <v>0</v>
      </c>
      <c r="Q45" s="227">
        <v>0</v>
      </c>
      <c r="R45" s="228">
        <v>0</v>
      </c>
      <c r="S45" s="227">
        <v>0</v>
      </c>
    </row>
    <row r="46" spans="1:19" s="75" customFormat="1" ht="33" customHeight="1" x14ac:dyDescent="0.3">
      <c r="A46" s="94" t="s">
        <v>75</v>
      </c>
      <c r="B46" s="20">
        <v>0</v>
      </c>
      <c r="C46" s="223">
        <v>0</v>
      </c>
      <c r="D46" s="95">
        <v>0</v>
      </c>
      <c r="E46" s="96">
        <v>0</v>
      </c>
      <c r="F46" s="95">
        <v>0</v>
      </c>
      <c r="G46" s="96">
        <v>0</v>
      </c>
      <c r="H46" s="95">
        <v>0</v>
      </c>
      <c r="I46" s="104">
        <v>0</v>
      </c>
      <c r="J46" s="95">
        <v>0</v>
      </c>
      <c r="K46" s="96">
        <v>0</v>
      </c>
      <c r="L46" s="95">
        <v>0</v>
      </c>
      <c r="M46" s="96">
        <v>0</v>
      </c>
      <c r="N46" s="225">
        <v>0</v>
      </c>
      <c r="O46" s="96">
        <v>0</v>
      </c>
      <c r="P46" s="226">
        <v>0</v>
      </c>
      <c r="Q46" s="227">
        <v>0</v>
      </c>
      <c r="R46" s="228">
        <v>0</v>
      </c>
      <c r="S46" s="227">
        <v>0</v>
      </c>
    </row>
    <row r="47" spans="1:19" s="75" customFormat="1" ht="18" customHeight="1" thickBot="1" x14ac:dyDescent="0.35">
      <c r="A47" s="106" t="s">
        <v>49</v>
      </c>
      <c r="B47" s="20">
        <f t="shared" si="6"/>
        <v>0</v>
      </c>
      <c r="C47" s="223">
        <f t="shared" si="6"/>
        <v>0</v>
      </c>
      <c r="D47" s="107">
        <v>0</v>
      </c>
      <c r="E47" s="108">
        <v>0</v>
      </c>
      <c r="F47" s="107">
        <v>0</v>
      </c>
      <c r="G47" s="108">
        <v>0</v>
      </c>
      <c r="H47" s="107">
        <v>0</v>
      </c>
      <c r="I47" s="109">
        <v>0</v>
      </c>
      <c r="J47" s="107">
        <v>0</v>
      </c>
      <c r="K47" s="108">
        <v>0</v>
      </c>
      <c r="L47" s="107">
        <v>0</v>
      </c>
      <c r="M47" s="108">
        <v>0</v>
      </c>
      <c r="N47" s="110">
        <v>0</v>
      </c>
      <c r="O47" s="108">
        <v>0</v>
      </c>
      <c r="P47" s="111">
        <v>0</v>
      </c>
      <c r="Q47" s="112">
        <v>0</v>
      </c>
      <c r="R47" s="113">
        <v>0</v>
      </c>
      <c r="S47" s="114">
        <v>0</v>
      </c>
    </row>
    <row r="48" spans="1:19" s="75" customFormat="1" ht="30.9" customHeight="1" thickBot="1" x14ac:dyDescent="0.35">
      <c r="A48" s="115" t="s">
        <v>50</v>
      </c>
      <c r="B48" s="116">
        <f>SUM(B41:B47)</f>
        <v>0</v>
      </c>
      <c r="C48" s="67">
        <f>SUM(C41:C47)</f>
        <v>0</v>
      </c>
      <c r="D48" s="117">
        <v>0</v>
      </c>
      <c r="E48" s="69">
        <f>SUM(E41:E47)</f>
        <v>0</v>
      </c>
      <c r="F48" s="117">
        <v>0</v>
      </c>
      <c r="G48" s="69">
        <f>SUM(G41:G47)</f>
        <v>0</v>
      </c>
      <c r="H48" s="117">
        <v>0</v>
      </c>
      <c r="I48" s="118">
        <v>0</v>
      </c>
      <c r="J48" s="117">
        <v>0</v>
      </c>
      <c r="K48" s="69">
        <v>0</v>
      </c>
      <c r="L48" s="117">
        <v>0</v>
      </c>
      <c r="M48" s="69">
        <f>SUM(M41:M47)</f>
        <v>0</v>
      </c>
      <c r="N48" s="119">
        <v>0</v>
      </c>
      <c r="O48" s="69">
        <v>0</v>
      </c>
      <c r="P48" s="120">
        <v>0</v>
      </c>
      <c r="Q48" s="74">
        <v>0</v>
      </c>
      <c r="R48" s="73">
        <v>0</v>
      </c>
      <c r="S48" s="74">
        <f>SUM(S41:S47)</f>
        <v>0</v>
      </c>
    </row>
    <row r="49" spans="1:31" s="75" customFormat="1" x14ac:dyDescent="0.3">
      <c r="A49" s="17"/>
      <c r="B49" s="77"/>
      <c r="C49" s="121"/>
      <c r="D49" s="250"/>
      <c r="E49" s="250"/>
      <c r="F49" s="250"/>
      <c r="G49" s="250"/>
      <c r="H49" s="250"/>
      <c r="I49" s="250"/>
      <c r="J49" s="250"/>
      <c r="K49" s="250"/>
      <c r="L49" s="251"/>
      <c r="M49" s="251"/>
      <c r="N49" s="250"/>
      <c r="O49" s="250"/>
      <c r="P49" s="250"/>
      <c r="Q49" s="250"/>
      <c r="R49" s="250"/>
      <c r="S49" s="250"/>
    </row>
    <row r="50" spans="1:31" x14ac:dyDescent="0.35">
      <c r="A50" s="122" t="s">
        <v>64</v>
      </c>
      <c r="B50" s="20">
        <v>0</v>
      </c>
      <c r="C50" s="21">
        <f t="shared" ref="C50:C57" si="7">SUM(E50,G50,I50,K50,M50,O50,Q50,S50)</f>
        <v>0</v>
      </c>
      <c r="D50" s="123">
        <v>0</v>
      </c>
      <c r="E50" s="23">
        <v>0</v>
      </c>
      <c r="F50" s="123">
        <v>0</v>
      </c>
      <c r="G50" s="23">
        <v>0</v>
      </c>
      <c r="H50" s="123">
        <v>0</v>
      </c>
      <c r="I50" s="23">
        <v>0</v>
      </c>
      <c r="J50" s="123">
        <v>0</v>
      </c>
      <c r="K50" s="23">
        <v>0</v>
      </c>
      <c r="L50" s="123">
        <v>0</v>
      </c>
      <c r="M50" s="23">
        <v>0</v>
      </c>
      <c r="N50" s="124">
        <v>0</v>
      </c>
      <c r="O50" s="23">
        <v>0</v>
      </c>
      <c r="P50" s="125">
        <v>0</v>
      </c>
      <c r="Q50" s="25">
        <v>0</v>
      </c>
      <c r="R50" s="59">
        <v>0</v>
      </c>
      <c r="S50" s="27">
        <v>0</v>
      </c>
    </row>
    <row r="51" spans="1:31" x14ac:dyDescent="0.35">
      <c r="A51" s="51" t="s">
        <v>65</v>
      </c>
      <c r="B51" s="20">
        <v>0</v>
      </c>
      <c r="C51" s="224">
        <f t="shared" si="7"/>
        <v>0</v>
      </c>
      <c r="D51" s="126">
        <v>0</v>
      </c>
      <c r="E51" s="29">
        <v>0</v>
      </c>
      <c r="F51" s="127">
        <v>0</v>
      </c>
      <c r="G51" s="29">
        <v>0</v>
      </c>
      <c r="H51" s="127">
        <v>0</v>
      </c>
      <c r="I51" s="29">
        <v>0</v>
      </c>
      <c r="J51" s="128">
        <v>0</v>
      </c>
      <c r="K51" s="29">
        <v>0</v>
      </c>
      <c r="L51" s="126">
        <v>0</v>
      </c>
      <c r="M51" s="29">
        <v>0</v>
      </c>
      <c r="N51" s="129">
        <v>0</v>
      </c>
      <c r="O51" s="29">
        <v>0</v>
      </c>
      <c r="P51" s="30">
        <v>0</v>
      </c>
      <c r="Q51" s="31">
        <v>0</v>
      </c>
      <c r="R51" s="59">
        <v>0</v>
      </c>
      <c r="S51" s="60">
        <v>0</v>
      </c>
    </row>
    <row r="52" spans="1:31" ht="31.2" x14ac:dyDescent="0.35">
      <c r="A52" s="51" t="s">
        <v>66</v>
      </c>
      <c r="B52" s="20">
        <v>0</v>
      </c>
      <c r="C52" s="224">
        <f t="shared" si="7"/>
        <v>0</v>
      </c>
      <c r="D52" s="128">
        <v>0</v>
      </c>
      <c r="E52" s="130">
        <v>0</v>
      </c>
      <c r="F52" s="131">
        <v>0</v>
      </c>
      <c r="G52" s="130">
        <v>0</v>
      </c>
      <c r="H52" s="131">
        <v>0</v>
      </c>
      <c r="I52" s="130">
        <v>0</v>
      </c>
      <c r="J52" s="126">
        <v>0</v>
      </c>
      <c r="K52" s="130">
        <v>0</v>
      </c>
      <c r="L52" s="128">
        <v>0</v>
      </c>
      <c r="M52" s="34">
        <v>0</v>
      </c>
      <c r="N52" s="132">
        <v>0</v>
      </c>
      <c r="O52" s="130">
        <v>0</v>
      </c>
      <c r="P52" s="133">
        <v>0</v>
      </c>
      <c r="Q52" s="134">
        <v>0</v>
      </c>
      <c r="R52" s="59">
        <v>0</v>
      </c>
      <c r="S52" s="60">
        <v>0</v>
      </c>
    </row>
    <row r="53" spans="1:31" ht="31.2" x14ac:dyDescent="0.35">
      <c r="A53" s="135" t="s">
        <v>67</v>
      </c>
      <c r="B53" s="20">
        <v>0</v>
      </c>
      <c r="C53" s="224">
        <f t="shared" si="7"/>
        <v>0</v>
      </c>
      <c r="D53" s="36">
        <v>0</v>
      </c>
      <c r="E53" s="29">
        <v>0</v>
      </c>
      <c r="F53" s="36">
        <v>0</v>
      </c>
      <c r="G53" s="29">
        <v>0</v>
      </c>
      <c r="H53" s="36">
        <v>0</v>
      </c>
      <c r="I53" s="29">
        <v>0</v>
      </c>
      <c r="J53" s="36">
        <v>0</v>
      </c>
      <c r="K53" s="29">
        <v>0</v>
      </c>
      <c r="L53" s="36">
        <v>0</v>
      </c>
      <c r="M53" s="29">
        <v>0</v>
      </c>
      <c r="N53" s="37">
        <v>0</v>
      </c>
      <c r="O53" s="29">
        <v>0</v>
      </c>
      <c r="P53" s="30">
        <v>0</v>
      </c>
      <c r="Q53" s="31">
        <v>0</v>
      </c>
      <c r="R53" s="59">
        <v>0</v>
      </c>
      <c r="S53" s="60">
        <v>0</v>
      </c>
    </row>
    <row r="54" spans="1:31" x14ac:dyDescent="0.35">
      <c r="A54" s="135" t="s">
        <v>68</v>
      </c>
      <c r="B54" s="20">
        <v>0</v>
      </c>
      <c r="C54" s="224">
        <f t="shared" si="7"/>
        <v>0</v>
      </c>
      <c r="D54" s="36">
        <v>0</v>
      </c>
      <c r="E54" s="29">
        <v>0</v>
      </c>
      <c r="F54" s="36">
        <v>0</v>
      </c>
      <c r="G54" s="29">
        <v>0</v>
      </c>
      <c r="H54" s="36">
        <v>0</v>
      </c>
      <c r="I54" s="29">
        <v>0</v>
      </c>
      <c r="J54" s="36">
        <v>0</v>
      </c>
      <c r="K54" s="29">
        <v>0</v>
      </c>
      <c r="L54" s="36">
        <v>0</v>
      </c>
      <c r="M54" s="29">
        <v>0</v>
      </c>
      <c r="N54" s="37">
        <v>0</v>
      </c>
      <c r="O54" s="29">
        <v>0</v>
      </c>
      <c r="P54" s="30">
        <v>0</v>
      </c>
      <c r="Q54" s="31">
        <v>0</v>
      </c>
      <c r="R54" s="59">
        <v>0</v>
      </c>
      <c r="S54" s="60">
        <v>0</v>
      </c>
    </row>
    <row r="55" spans="1:31" x14ac:dyDescent="0.35">
      <c r="A55" s="135" t="s">
        <v>69</v>
      </c>
      <c r="B55" s="20">
        <v>0</v>
      </c>
      <c r="C55" s="224">
        <f t="shared" si="7"/>
        <v>0</v>
      </c>
      <c r="D55" s="36">
        <v>0</v>
      </c>
      <c r="E55" s="29">
        <v>0</v>
      </c>
      <c r="F55" s="36">
        <v>0</v>
      </c>
      <c r="G55" s="29">
        <v>0</v>
      </c>
      <c r="H55" s="36">
        <v>0</v>
      </c>
      <c r="I55" s="29">
        <v>0</v>
      </c>
      <c r="J55" s="36">
        <v>0</v>
      </c>
      <c r="K55" s="29">
        <v>0</v>
      </c>
      <c r="L55" s="36">
        <v>0</v>
      </c>
      <c r="M55" s="29">
        <v>0</v>
      </c>
      <c r="N55" s="37">
        <v>0</v>
      </c>
      <c r="O55" s="29">
        <v>0</v>
      </c>
      <c r="P55" s="30">
        <v>0</v>
      </c>
      <c r="Q55" s="31">
        <v>0</v>
      </c>
      <c r="R55" s="59">
        <v>0</v>
      </c>
      <c r="S55" s="60">
        <v>0</v>
      </c>
    </row>
    <row r="56" spans="1:31" ht="17.399999999999999" thickBot="1" x14ac:dyDescent="0.4">
      <c r="A56" s="135" t="s">
        <v>72</v>
      </c>
      <c r="B56" s="20">
        <v>0</v>
      </c>
      <c r="C56" s="224">
        <f t="shared" si="7"/>
        <v>0</v>
      </c>
      <c r="D56" s="36">
        <v>0</v>
      </c>
      <c r="E56" s="29">
        <v>0</v>
      </c>
      <c r="F56" s="36">
        <v>0</v>
      </c>
      <c r="G56" s="29">
        <v>0</v>
      </c>
      <c r="H56" s="36">
        <v>0</v>
      </c>
      <c r="I56" s="29">
        <v>0</v>
      </c>
      <c r="J56" s="36">
        <v>0</v>
      </c>
      <c r="K56" s="29">
        <v>0</v>
      </c>
      <c r="L56" s="36">
        <v>0</v>
      </c>
      <c r="M56" s="29">
        <v>0</v>
      </c>
      <c r="N56" s="37">
        <v>0</v>
      </c>
      <c r="O56" s="29">
        <v>0</v>
      </c>
      <c r="P56" s="30">
        <v>0</v>
      </c>
      <c r="Q56" s="31">
        <v>0</v>
      </c>
      <c r="R56" s="59">
        <v>0</v>
      </c>
      <c r="S56" s="60">
        <v>0</v>
      </c>
    </row>
    <row r="57" spans="1:31" s="137" customFormat="1" ht="17.399999999999999" thickBot="1" x14ac:dyDescent="0.4">
      <c r="A57" s="55"/>
      <c r="B57" s="20">
        <v>0</v>
      </c>
      <c r="C57" s="224">
        <f t="shared" si="7"/>
        <v>0</v>
      </c>
      <c r="D57" s="126">
        <v>0</v>
      </c>
      <c r="E57" s="29">
        <v>0</v>
      </c>
      <c r="F57" s="126">
        <v>0</v>
      </c>
      <c r="G57" s="29">
        <v>0</v>
      </c>
      <c r="H57" s="126">
        <v>0</v>
      </c>
      <c r="I57" s="29">
        <v>0</v>
      </c>
      <c r="J57" s="126">
        <v>0</v>
      </c>
      <c r="K57" s="29">
        <v>0</v>
      </c>
      <c r="L57" s="126">
        <v>0</v>
      </c>
      <c r="M57" s="29">
        <v>0</v>
      </c>
      <c r="N57" s="136">
        <v>0</v>
      </c>
      <c r="O57" s="29">
        <v>0</v>
      </c>
      <c r="P57" s="30">
        <v>0</v>
      </c>
      <c r="Q57" s="31">
        <v>0</v>
      </c>
      <c r="R57" s="59">
        <v>0</v>
      </c>
      <c r="S57" s="60">
        <v>0</v>
      </c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 s="75" customFormat="1" ht="17.399999999999999" thickBot="1" x14ac:dyDescent="0.35">
      <c r="A58" s="138"/>
      <c r="B58" s="139">
        <v>0</v>
      </c>
      <c r="C58" s="140">
        <f>SUM(C50:C57)</f>
        <v>0</v>
      </c>
      <c r="D58" s="141">
        <f>SUM(D50:D57)</f>
        <v>0</v>
      </c>
      <c r="E58" s="142">
        <v>0</v>
      </c>
      <c r="F58" s="143">
        <f t="shared" ref="F58:M58" si="8">SUM(F50:F57)</f>
        <v>0</v>
      </c>
      <c r="G58" s="142">
        <f t="shared" si="8"/>
        <v>0</v>
      </c>
      <c r="H58" s="144">
        <f t="shared" si="8"/>
        <v>0</v>
      </c>
      <c r="I58" s="145">
        <f t="shared" si="8"/>
        <v>0</v>
      </c>
      <c r="J58" s="144">
        <f t="shared" si="8"/>
        <v>0</v>
      </c>
      <c r="K58" s="145">
        <f t="shared" si="8"/>
        <v>0</v>
      </c>
      <c r="L58" s="146">
        <f t="shared" si="8"/>
        <v>0</v>
      </c>
      <c r="M58" s="145">
        <f t="shared" si="8"/>
        <v>0</v>
      </c>
      <c r="N58" s="146">
        <v>0</v>
      </c>
      <c r="O58" s="147">
        <v>0</v>
      </c>
      <c r="P58" s="148">
        <f>SUM(P50:P57)</f>
        <v>0</v>
      </c>
      <c r="Q58" s="149">
        <v>0</v>
      </c>
      <c r="R58" s="150">
        <f>SUM(R50:R57)</f>
        <v>0</v>
      </c>
      <c r="S58" s="149">
        <f>SUM(S50:S57)</f>
        <v>0</v>
      </c>
    </row>
    <row r="59" spans="1:31" s="158" customFormat="1" x14ac:dyDescent="0.35">
      <c r="A59" s="151" t="s">
        <v>51</v>
      </c>
      <c r="B59" s="152">
        <f>SUM(B58,B48,B39)</f>
        <v>84044000.400000006</v>
      </c>
      <c r="C59" s="153">
        <f>SUM(C39,C48,C58)</f>
        <v>165193043.19999999</v>
      </c>
      <c r="D59" s="154">
        <f t="shared" ref="D59:P59" si="9">SUM(D58,D49,D48,D39)</f>
        <v>0</v>
      </c>
      <c r="E59" s="155">
        <f t="shared" si="9"/>
        <v>20833455.199999999</v>
      </c>
      <c r="F59" s="154">
        <f t="shared" si="9"/>
        <v>0</v>
      </c>
      <c r="G59" s="155">
        <f t="shared" si="9"/>
        <v>28379805.5</v>
      </c>
      <c r="H59" s="156">
        <f t="shared" si="9"/>
        <v>8128000</v>
      </c>
      <c r="I59" s="155">
        <f t="shared" si="9"/>
        <v>14815597</v>
      </c>
      <c r="J59" s="157">
        <f t="shared" si="9"/>
        <v>0</v>
      </c>
      <c r="K59" s="155">
        <f t="shared" si="9"/>
        <v>1043500</v>
      </c>
      <c r="L59" s="156">
        <f t="shared" si="9"/>
        <v>46141199.990000002</v>
      </c>
      <c r="M59" s="155">
        <f t="shared" si="9"/>
        <v>11531640</v>
      </c>
      <c r="N59" s="157">
        <f t="shared" si="9"/>
        <v>29774800.41</v>
      </c>
      <c r="O59" s="155">
        <f t="shared" si="9"/>
        <v>0</v>
      </c>
      <c r="P59" s="156">
        <f t="shared" si="9"/>
        <v>0</v>
      </c>
      <c r="Q59" s="155">
        <f>SUM(Q39:Q48:Q58)</f>
        <v>75737622.200000003</v>
      </c>
      <c r="R59" s="156">
        <f>SUM(R58,R49,R48,R39)</f>
        <v>0</v>
      </c>
      <c r="S59" s="155">
        <f>SUM(S49,S39+S48+S58)</f>
        <v>9201423.3000000007</v>
      </c>
    </row>
    <row r="60" spans="1:31" s="16" customFormat="1" ht="17.25" customHeight="1" x14ac:dyDescent="0.35">
      <c r="A60" s="246" t="s">
        <v>52</v>
      </c>
      <c r="B60" s="242" t="s">
        <v>2</v>
      </c>
      <c r="C60" s="242"/>
      <c r="D60" s="242" t="s">
        <v>3</v>
      </c>
      <c r="E60" s="242"/>
      <c r="F60" s="242" t="s">
        <v>4</v>
      </c>
      <c r="G60" s="242"/>
      <c r="H60" s="241" t="s">
        <v>5</v>
      </c>
      <c r="I60" s="241"/>
      <c r="J60" s="241" t="s">
        <v>53</v>
      </c>
      <c r="K60" s="241"/>
      <c r="L60" s="242" t="s">
        <v>7</v>
      </c>
      <c r="M60" s="242"/>
      <c r="N60" s="243" t="s">
        <v>8</v>
      </c>
      <c r="O60" s="243"/>
      <c r="P60" s="244" t="s">
        <v>9</v>
      </c>
      <c r="Q60" s="244"/>
      <c r="R60" s="245" t="s">
        <v>10</v>
      </c>
      <c r="S60" s="245"/>
    </row>
    <row r="61" spans="1:31" s="16" customFormat="1" ht="30" x14ac:dyDescent="0.35">
      <c r="A61" s="246"/>
      <c r="B61" s="11" t="s">
        <v>78</v>
      </c>
      <c r="C61" s="12" t="s">
        <v>13</v>
      </c>
      <c r="D61" s="11" t="s">
        <v>54</v>
      </c>
      <c r="E61" s="12" t="s">
        <v>13</v>
      </c>
      <c r="F61" s="11" t="s">
        <v>54</v>
      </c>
      <c r="G61" s="12" t="s">
        <v>13</v>
      </c>
      <c r="H61" s="11" t="s">
        <v>54</v>
      </c>
      <c r="I61" s="12" t="s">
        <v>13</v>
      </c>
      <c r="J61" s="11" t="s">
        <v>54</v>
      </c>
      <c r="K61" s="12" t="s">
        <v>13</v>
      </c>
      <c r="L61" s="11" t="s">
        <v>54</v>
      </c>
      <c r="M61" s="12" t="s">
        <v>13</v>
      </c>
      <c r="N61" s="159" t="s">
        <v>54</v>
      </c>
      <c r="O61" s="12" t="s">
        <v>13</v>
      </c>
      <c r="P61" s="160" t="s">
        <v>54</v>
      </c>
      <c r="Q61" s="161" t="s">
        <v>13</v>
      </c>
      <c r="R61" s="13" t="s">
        <v>54</v>
      </c>
      <c r="S61" s="15" t="s">
        <v>13</v>
      </c>
    </row>
    <row r="62" spans="1:31" x14ac:dyDescent="0.35">
      <c r="A62" s="162" t="s">
        <v>55</v>
      </c>
      <c r="B62" s="20">
        <f t="shared" ref="B62:C68" si="10">SUM(D62,F62,H62,J62,L62,N62,P62,R62)</f>
        <v>8128000</v>
      </c>
      <c r="C62" s="21">
        <f t="shared" si="10"/>
        <v>15000000</v>
      </c>
      <c r="D62" s="128">
        <v>0</v>
      </c>
      <c r="E62" s="23">
        <v>10000000</v>
      </c>
      <c r="F62" s="22">
        <v>0</v>
      </c>
      <c r="G62" s="23">
        <v>5000000</v>
      </c>
      <c r="H62" s="163">
        <v>8128000</v>
      </c>
      <c r="I62" s="164">
        <v>0</v>
      </c>
      <c r="J62" s="163">
        <v>0</v>
      </c>
      <c r="K62" s="164">
        <v>0</v>
      </c>
      <c r="L62" s="165">
        <v>0</v>
      </c>
      <c r="M62" s="164">
        <v>0</v>
      </c>
      <c r="N62" s="166">
        <v>0</v>
      </c>
      <c r="O62" s="164">
        <v>0</v>
      </c>
      <c r="P62" s="167">
        <v>0</v>
      </c>
      <c r="Q62" s="168">
        <v>0</v>
      </c>
      <c r="R62" s="169">
        <v>0</v>
      </c>
      <c r="S62" s="27">
        <v>0</v>
      </c>
    </row>
    <row r="63" spans="1:31" ht="62.4" x14ac:dyDescent="0.35">
      <c r="A63" s="170" t="s">
        <v>56</v>
      </c>
      <c r="B63" s="20">
        <f t="shared" si="10"/>
        <v>0</v>
      </c>
      <c r="C63" s="224">
        <f t="shared" si="10"/>
        <v>12000000</v>
      </c>
      <c r="D63" s="126">
        <v>0</v>
      </c>
      <c r="E63" s="29">
        <v>5440000</v>
      </c>
      <c r="F63" s="36">
        <v>0</v>
      </c>
      <c r="G63" s="29">
        <v>5500000</v>
      </c>
      <c r="H63" s="171">
        <v>0</v>
      </c>
      <c r="I63" s="172">
        <v>0</v>
      </c>
      <c r="J63" s="171">
        <v>0</v>
      </c>
      <c r="K63" s="172">
        <v>60000</v>
      </c>
      <c r="L63" s="171">
        <v>0</v>
      </c>
      <c r="M63" s="172">
        <v>0</v>
      </c>
      <c r="N63" s="173">
        <v>0</v>
      </c>
      <c r="O63" s="172">
        <v>0</v>
      </c>
      <c r="P63" s="174">
        <v>0</v>
      </c>
      <c r="Q63" s="175">
        <v>1000000</v>
      </c>
      <c r="R63" s="169">
        <v>0</v>
      </c>
      <c r="S63" s="60">
        <v>0</v>
      </c>
    </row>
    <row r="64" spans="1:31" x14ac:dyDescent="0.35">
      <c r="A64" s="170" t="s">
        <v>57</v>
      </c>
      <c r="B64" s="20">
        <f t="shared" si="10"/>
        <v>0</v>
      </c>
      <c r="C64" s="224">
        <f t="shared" si="10"/>
        <v>1000000</v>
      </c>
      <c r="D64" s="22">
        <v>0</v>
      </c>
      <c r="E64" s="29">
        <v>500000</v>
      </c>
      <c r="F64" s="22">
        <v>0</v>
      </c>
      <c r="G64" s="29">
        <v>500000</v>
      </c>
      <c r="H64" s="22">
        <v>0</v>
      </c>
      <c r="I64" s="29">
        <v>0</v>
      </c>
      <c r="J64" s="163">
        <v>0</v>
      </c>
      <c r="K64" s="29">
        <v>0</v>
      </c>
      <c r="L64" s="163">
        <v>0</v>
      </c>
      <c r="M64" s="176">
        <v>0</v>
      </c>
      <c r="N64" s="166">
        <v>0</v>
      </c>
      <c r="O64" s="29">
        <v>0</v>
      </c>
      <c r="P64" s="57">
        <v>0</v>
      </c>
      <c r="Q64" s="31">
        <v>0</v>
      </c>
      <c r="R64" s="169">
        <v>0</v>
      </c>
      <c r="S64" s="60">
        <v>0</v>
      </c>
    </row>
    <row r="65" spans="1:19" ht="46.8" x14ac:dyDescent="0.35">
      <c r="A65" s="170" t="s">
        <v>58</v>
      </c>
      <c r="B65" s="20">
        <f t="shared" si="10"/>
        <v>0</v>
      </c>
      <c r="C65" s="223">
        <f t="shared" si="10"/>
        <v>4000000</v>
      </c>
      <c r="D65" s="36">
        <v>0</v>
      </c>
      <c r="E65" s="177">
        <v>1000000</v>
      </c>
      <c r="F65" s="36">
        <v>0</v>
      </c>
      <c r="G65" s="177">
        <v>0</v>
      </c>
      <c r="H65" s="36">
        <v>0</v>
      </c>
      <c r="I65" s="177">
        <v>0</v>
      </c>
      <c r="J65" s="171">
        <v>0</v>
      </c>
      <c r="K65" s="177">
        <v>0</v>
      </c>
      <c r="L65" s="171">
        <v>0</v>
      </c>
      <c r="M65" s="172">
        <v>0</v>
      </c>
      <c r="N65" s="173">
        <v>0</v>
      </c>
      <c r="O65" s="177">
        <v>0</v>
      </c>
      <c r="P65" s="178">
        <v>0</v>
      </c>
      <c r="Q65" s="179">
        <v>3000000</v>
      </c>
      <c r="R65" s="169">
        <v>0</v>
      </c>
      <c r="S65" s="60">
        <v>0</v>
      </c>
    </row>
    <row r="66" spans="1:19" ht="31.2" x14ac:dyDescent="0.35">
      <c r="A66" s="170" t="s">
        <v>59</v>
      </c>
      <c r="B66" s="20">
        <f t="shared" si="10"/>
        <v>0</v>
      </c>
      <c r="C66" s="224">
        <f t="shared" si="10"/>
        <v>300000</v>
      </c>
      <c r="D66" s="36">
        <v>0</v>
      </c>
      <c r="E66" s="29">
        <v>0</v>
      </c>
      <c r="F66" s="126">
        <v>0</v>
      </c>
      <c r="G66" s="29">
        <v>300000</v>
      </c>
      <c r="H66" s="36">
        <v>0</v>
      </c>
      <c r="I66" s="29">
        <v>0</v>
      </c>
      <c r="J66" s="171">
        <v>0</v>
      </c>
      <c r="K66" s="29">
        <v>0</v>
      </c>
      <c r="L66" s="171">
        <v>0</v>
      </c>
      <c r="M66" s="172">
        <v>0</v>
      </c>
      <c r="N66" s="173">
        <v>0</v>
      </c>
      <c r="O66" s="29">
        <v>0</v>
      </c>
      <c r="P66" s="57">
        <v>0</v>
      </c>
      <c r="Q66" s="31">
        <v>0</v>
      </c>
      <c r="R66" s="169">
        <v>0</v>
      </c>
      <c r="S66" s="60">
        <v>0</v>
      </c>
    </row>
    <row r="67" spans="1:19" x14ac:dyDescent="0.35">
      <c r="A67" s="180" t="s">
        <v>60</v>
      </c>
      <c r="B67" s="20">
        <f t="shared" si="10"/>
        <v>5200000</v>
      </c>
      <c r="C67" s="223">
        <f t="shared" si="10"/>
        <v>0</v>
      </c>
      <c r="D67" s="181">
        <v>0</v>
      </c>
      <c r="E67" s="130">
        <v>0</v>
      </c>
      <c r="F67" s="181">
        <v>0</v>
      </c>
      <c r="G67" s="130">
        <v>0</v>
      </c>
      <c r="H67" s="181">
        <v>0</v>
      </c>
      <c r="I67" s="130">
        <v>0</v>
      </c>
      <c r="J67" s="182">
        <v>0</v>
      </c>
      <c r="K67" s="130">
        <v>0</v>
      </c>
      <c r="L67" s="182">
        <v>0</v>
      </c>
      <c r="M67" s="183">
        <v>0</v>
      </c>
      <c r="N67" s="184">
        <v>5200000</v>
      </c>
      <c r="O67" s="130">
        <v>0</v>
      </c>
      <c r="P67" s="185">
        <v>0</v>
      </c>
      <c r="Q67" s="134">
        <v>0</v>
      </c>
      <c r="R67" s="169">
        <v>0</v>
      </c>
      <c r="S67" s="60">
        <v>0</v>
      </c>
    </row>
    <row r="68" spans="1:19" ht="17.399999999999999" thickBot="1" x14ac:dyDescent="0.4">
      <c r="A68" s="186" t="s">
        <v>73</v>
      </c>
      <c r="B68" s="20">
        <f t="shared" si="10"/>
        <v>27600000</v>
      </c>
      <c r="C68" s="223">
        <f t="shared" si="10"/>
        <v>0</v>
      </c>
      <c r="D68" s="181">
        <v>0</v>
      </c>
      <c r="E68" s="183">
        <v>0</v>
      </c>
      <c r="F68" s="182">
        <v>0</v>
      </c>
      <c r="G68" s="183">
        <v>0</v>
      </c>
      <c r="H68" s="182">
        <v>0</v>
      </c>
      <c r="I68" s="183">
        <v>0</v>
      </c>
      <c r="J68" s="182">
        <v>0</v>
      </c>
      <c r="K68" s="183">
        <v>0</v>
      </c>
      <c r="L68" s="182">
        <v>27600000</v>
      </c>
      <c r="M68" s="183">
        <v>0</v>
      </c>
      <c r="N68" s="184">
        <v>0</v>
      </c>
      <c r="O68" s="183">
        <v>0</v>
      </c>
      <c r="P68" s="187">
        <v>0</v>
      </c>
      <c r="Q68" s="188">
        <v>0</v>
      </c>
      <c r="R68" s="189">
        <v>0</v>
      </c>
      <c r="S68" s="190">
        <v>0</v>
      </c>
    </row>
    <row r="69" spans="1:19" s="158" customFormat="1" ht="17.399999999999999" thickBot="1" x14ac:dyDescent="0.4">
      <c r="A69" s="191" t="s">
        <v>61</v>
      </c>
      <c r="B69" s="154">
        <f t="shared" ref="B69:L69" si="11">SUM(B62:B68)</f>
        <v>40928000</v>
      </c>
      <c r="C69" s="192">
        <f t="shared" si="11"/>
        <v>32300000</v>
      </c>
      <c r="D69" s="193">
        <f t="shared" si="11"/>
        <v>0</v>
      </c>
      <c r="E69" s="194">
        <f t="shared" si="11"/>
        <v>16940000</v>
      </c>
      <c r="F69" s="195">
        <f t="shared" si="11"/>
        <v>0</v>
      </c>
      <c r="G69" s="194">
        <f t="shared" si="11"/>
        <v>11300000</v>
      </c>
      <c r="H69" s="195">
        <f t="shared" si="11"/>
        <v>8128000</v>
      </c>
      <c r="I69" s="194">
        <f t="shared" si="11"/>
        <v>0</v>
      </c>
      <c r="J69" s="195">
        <f t="shared" si="11"/>
        <v>0</v>
      </c>
      <c r="K69" s="194">
        <f t="shared" si="11"/>
        <v>60000</v>
      </c>
      <c r="L69" s="195">
        <f t="shared" si="11"/>
        <v>27600000</v>
      </c>
      <c r="M69" s="194">
        <v>0</v>
      </c>
      <c r="N69" s="193">
        <f>SUM(N62:N68)</f>
        <v>5200000</v>
      </c>
      <c r="O69" s="194">
        <f>SUM(O62:O68)</f>
        <v>0</v>
      </c>
      <c r="P69" s="196">
        <v>0</v>
      </c>
      <c r="Q69" s="197">
        <f>SUM(Q62:Q68)</f>
        <v>4000000</v>
      </c>
      <c r="R69" s="198">
        <v>0</v>
      </c>
      <c r="S69" s="197">
        <f>SUM(S62:S68)</f>
        <v>0</v>
      </c>
    </row>
    <row r="70" spans="1:19" ht="15.6" customHeight="1" x14ac:dyDescent="0.35">
      <c r="A70" s="238" t="s">
        <v>80</v>
      </c>
      <c r="B70" s="239">
        <f t="shared" ref="B70:S70" si="12">B59-B69</f>
        <v>43116000.400000006</v>
      </c>
      <c r="C70" s="240">
        <f t="shared" si="12"/>
        <v>132893043.19999999</v>
      </c>
      <c r="D70" s="236">
        <f t="shared" si="12"/>
        <v>0</v>
      </c>
      <c r="E70" s="236">
        <f t="shared" si="12"/>
        <v>3893455.1999999993</v>
      </c>
      <c r="F70" s="236">
        <f t="shared" si="12"/>
        <v>0</v>
      </c>
      <c r="G70" s="236">
        <f t="shared" si="12"/>
        <v>17079805.5</v>
      </c>
      <c r="H70" s="236">
        <f t="shared" si="12"/>
        <v>0</v>
      </c>
      <c r="I70" s="236">
        <f t="shared" si="12"/>
        <v>14815597</v>
      </c>
      <c r="J70" s="236">
        <f t="shared" si="12"/>
        <v>0</v>
      </c>
      <c r="K70" s="236">
        <f t="shared" si="12"/>
        <v>983500</v>
      </c>
      <c r="L70" s="236">
        <f t="shared" si="12"/>
        <v>18541199.990000002</v>
      </c>
      <c r="M70" s="236">
        <f t="shared" si="12"/>
        <v>11531640</v>
      </c>
      <c r="N70" s="236">
        <f t="shared" si="12"/>
        <v>24574800.41</v>
      </c>
      <c r="O70" s="236">
        <f t="shared" si="12"/>
        <v>0</v>
      </c>
      <c r="P70" s="236">
        <f t="shared" si="12"/>
        <v>0</v>
      </c>
      <c r="Q70" s="236">
        <f t="shared" si="12"/>
        <v>71737622.200000003</v>
      </c>
      <c r="R70" s="236">
        <f t="shared" si="12"/>
        <v>0</v>
      </c>
      <c r="S70" s="236">
        <f t="shared" si="12"/>
        <v>9201423.3000000007</v>
      </c>
    </row>
    <row r="71" spans="1:19" x14ac:dyDescent="0.35">
      <c r="A71" s="238"/>
      <c r="B71" s="239"/>
      <c r="C71" s="240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</row>
    <row r="72" spans="1:19" ht="17.399999999999999" thickBot="1" x14ac:dyDescent="0.4">
      <c r="A72" s="238"/>
      <c r="B72" s="239"/>
      <c r="C72" s="240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</row>
    <row r="73" spans="1:19" x14ac:dyDescent="0.35">
      <c r="A73" s="233" t="s">
        <v>79</v>
      </c>
      <c r="B73" s="234">
        <v>1333500</v>
      </c>
      <c r="C73" s="234">
        <v>6994340</v>
      </c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</row>
    <row r="74" spans="1:19" x14ac:dyDescent="0.35">
      <c r="A74" s="233" t="s">
        <v>81</v>
      </c>
      <c r="B74" s="234">
        <f>SUM(B70:B73)</f>
        <v>44449500.400000006</v>
      </c>
      <c r="C74" s="234">
        <f>SUM(C70:C73)</f>
        <v>139887383.19999999</v>
      </c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</row>
    <row r="75" spans="1:19" ht="36.75" customHeight="1" x14ac:dyDescent="0.35">
      <c r="B75" s="237">
        <f>SUM(B74:C74)</f>
        <v>184336883.59999999</v>
      </c>
      <c r="C75" s="237"/>
    </row>
    <row r="76" spans="1:19" x14ac:dyDescent="0.35">
      <c r="B76" s="199"/>
      <c r="C76" s="200"/>
      <c r="E76" s="201"/>
    </row>
    <row r="77" spans="1:19" s="208" customFormat="1" x14ac:dyDescent="0.35">
      <c r="A77" s="202"/>
      <c r="B77" s="203"/>
      <c r="C77" s="204"/>
      <c r="D77" s="205"/>
      <c r="E77" s="206"/>
      <c r="F77" s="205"/>
      <c r="G77" s="206"/>
      <c r="H77" s="205"/>
      <c r="I77" s="206"/>
      <c r="J77" s="205"/>
      <c r="K77" s="206"/>
      <c r="L77" s="205"/>
      <c r="M77" s="205"/>
      <c r="N77" s="205"/>
      <c r="O77" s="206"/>
      <c r="P77" s="207"/>
      <c r="Q77" s="207"/>
      <c r="R77" s="207"/>
      <c r="S77" s="207"/>
    </row>
    <row r="78" spans="1:19" s="215" customFormat="1" x14ac:dyDescent="0.35">
      <c r="A78" s="209"/>
      <c r="B78" s="210"/>
      <c r="C78" s="211"/>
      <c r="D78" s="212"/>
      <c r="E78" s="213"/>
      <c r="F78" s="212"/>
      <c r="G78" s="213"/>
      <c r="H78" s="212"/>
      <c r="I78" s="213"/>
      <c r="J78" s="212"/>
      <c r="K78" s="213"/>
      <c r="L78" s="212"/>
      <c r="M78" s="212"/>
      <c r="N78" s="212"/>
      <c r="O78" s="213"/>
      <c r="P78" s="214"/>
      <c r="Q78" s="214"/>
      <c r="R78" s="214"/>
      <c r="S78" s="214"/>
    </row>
    <row r="79" spans="1:19" s="215" customFormat="1" x14ac:dyDescent="0.35">
      <c r="A79" s="216"/>
      <c r="B79" s="211"/>
      <c r="C79" s="217"/>
      <c r="D79" s="212"/>
      <c r="E79" s="213"/>
      <c r="F79" s="212"/>
      <c r="G79" s="213"/>
      <c r="H79" s="212"/>
      <c r="I79" s="213"/>
      <c r="J79" s="212"/>
      <c r="K79" s="213"/>
      <c r="L79" s="212"/>
      <c r="M79" s="212"/>
      <c r="N79" s="212"/>
      <c r="O79" s="213"/>
      <c r="P79" s="214"/>
      <c r="Q79" s="214"/>
      <c r="R79" s="214"/>
      <c r="S79" s="214"/>
    </row>
    <row r="80" spans="1:19" x14ac:dyDescent="0.35">
      <c r="A80" s="218"/>
      <c r="B80" s="219"/>
      <c r="C80" s="220"/>
    </row>
    <row r="81" spans="2:3" x14ac:dyDescent="0.35">
      <c r="B81" s="199"/>
      <c r="C81" s="200"/>
    </row>
    <row r="82" spans="2:3" x14ac:dyDescent="0.35">
      <c r="B82" s="199"/>
      <c r="C82" s="200"/>
    </row>
    <row r="83" spans="2:3" x14ac:dyDescent="0.35">
      <c r="B83" s="199"/>
      <c r="C83" s="200"/>
    </row>
    <row r="84" spans="2:3" x14ac:dyDescent="0.35">
      <c r="B84" s="199"/>
      <c r="C84" s="200"/>
    </row>
    <row r="85" spans="2:3" x14ac:dyDescent="0.35">
      <c r="B85" s="199"/>
      <c r="C85" s="200"/>
    </row>
    <row r="86" spans="2:3" x14ac:dyDescent="0.35">
      <c r="B86" s="199"/>
      <c r="C86" s="200"/>
    </row>
    <row r="87" spans="2:3" x14ac:dyDescent="0.35">
      <c r="B87" s="199"/>
      <c r="C87" s="200"/>
    </row>
    <row r="88" spans="2:3" x14ac:dyDescent="0.35">
      <c r="B88" s="199"/>
      <c r="C88" s="200"/>
    </row>
    <row r="89" spans="2:3" x14ac:dyDescent="0.35">
      <c r="B89" s="199"/>
      <c r="C89" s="200"/>
    </row>
    <row r="90" spans="2:3" x14ac:dyDescent="0.35">
      <c r="B90" s="199"/>
      <c r="C90" s="200"/>
    </row>
    <row r="91" spans="2:3" x14ac:dyDescent="0.35">
      <c r="B91" s="199"/>
      <c r="C91" s="200"/>
    </row>
    <row r="92" spans="2:3" x14ac:dyDescent="0.35">
      <c r="B92" s="199"/>
      <c r="C92" s="200"/>
    </row>
    <row r="93" spans="2:3" x14ac:dyDescent="0.35">
      <c r="B93" s="199"/>
      <c r="C93" s="200"/>
    </row>
    <row r="94" spans="2:3" x14ac:dyDescent="0.35">
      <c r="B94" s="199"/>
      <c r="C94" s="200"/>
    </row>
    <row r="95" spans="2:3" x14ac:dyDescent="0.35">
      <c r="B95" s="199"/>
      <c r="C95" s="200"/>
    </row>
    <row r="96" spans="2:3" x14ac:dyDescent="0.35">
      <c r="B96" s="199"/>
      <c r="C96" s="200"/>
    </row>
    <row r="97" spans="2:3" x14ac:dyDescent="0.35">
      <c r="B97" s="199"/>
      <c r="C97" s="200"/>
    </row>
    <row r="98" spans="2:3" x14ac:dyDescent="0.35">
      <c r="B98" s="199"/>
      <c r="C98" s="200"/>
    </row>
    <row r="99" spans="2:3" x14ac:dyDescent="0.35">
      <c r="B99" s="199"/>
      <c r="C99" s="200"/>
    </row>
    <row r="100" spans="2:3" x14ac:dyDescent="0.35">
      <c r="B100" s="199"/>
      <c r="C100" s="200"/>
    </row>
    <row r="101" spans="2:3" x14ac:dyDescent="0.35">
      <c r="B101" s="199"/>
      <c r="C101" s="200"/>
    </row>
    <row r="102" spans="2:3" x14ac:dyDescent="0.35">
      <c r="B102" s="199"/>
      <c r="C102" s="200"/>
    </row>
    <row r="103" spans="2:3" x14ac:dyDescent="0.35">
      <c r="B103" s="199"/>
      <c r="C103" s="200"/>
    </row>
    <row r="104" spans="2:3" x14ac:dyDescent="0.35">
      <c r="B104" s="199"/>
      <c r="C104" s="200"/>
    </row>
    <row r="105" spans="2:3" x14ac:dyDescent="0.35">
      <c r="B105" s="199"/>
      <c r="C105" s="200"/>
    </row>
    <row r="106" spans="2:3" x14ac:dyDescent="0.35">
      <c r="B106" s="199"/>
      <c r="C106" s="200"/>
    </row>
    <row r="107" spans="2:3" x14ac:dyDescent="0.35">
      <c r="B107" s="199"/>
      <c r="C107" s="200"/>
    </row>
    <row r="108" spans="2:3" x14ac:dyDescent="0.35">
      <c r="B108" s="199"/>
      <c r="C108" s="200"/>
    </row>
    <row r="109" spans="2:3" x14ac:dyDescent="0.35">
      <c r="B109" s="199"/>
      <c r="C109" s="200"/>
    </row>
    <row r="110" spans="2:3" x14ac:dyDescent="0.35">
      <c r="B110" s="199"/>
      <c r="C110" s="200"/>
    </row>
    <row r="111" spans="2:3" x14ac:dyDescent="0.35">
      <c r="B111" s="199"/>
      <c r="C111" s="200"/>
    </row>
  </sheetData>
  <mergeCells count="57">
    <mergeCell ref="A1: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D49:E49"/>
    <mergeCell ref="F49:G49"/>
    <mergeCell ref="H49:I49"/>
    <mergeCell ref="J49:K49"/>
    <mergeCell ref="L49:M49"/>
    <mergeCell ref="N49:O49"/>
    <mergeCell ref="P49:Q49"/>
    <mergeCell ref="R49:S49"/>
    <mergeCell ref="A60:A61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A70:A72"/>
    <mergeCell ref="B70:B72"/>
    <mergeCell ref="C70:C72"/>
    <mergeCell ref="D70:D72"/>
    <mergeCell ref="E70:E72"/>
    <mergeCell ref="P70:P72"/>
    <mergeCell ref="Q70:Q72"/>
    <mergeCell ref="R70:R72"/>
    <mergeCell ref="S70:S72"/>
    <mergeCell ref="B75:C75"/>
    <mergeCell ref="K70:K72"/>
    <mergeCell ref="L70:L72"/>
    <mergeCell ref="M70:M72"/>
    <mergeCell ref="N70:N72"/>
    <mergeCell ref="O70:O72"/>
    <mergeCell ref="F70:F72"/>
    <mergeCell ref="G70:G72"/>
    <mergeCell ref="H70:H72"/>
    <mergeCell ref="I70:I72"/>
    <mergeCell ref="J70:J72"/>
  </mergeCells>
  <printOptions horizontalCentered="1" verticalCentered="1"/>
  <pageMargins left="0.15763888888888899" right="0.15763888888888899" top="0.19791666666666699" bottom="0.196527777777778" header="0.27569444444444402" footer="0.51180555555555496"/>
  <pageSetup paperSize="8" scale="50" firstPageNumber="0" orientation="landscape" horizontalDpi="300" verticalDpi="300" r:id="rId1"/>
  <headerFooter>
    <oddHeader>&amp;L&amp;8&amp;Z&amp;F</oddHeader>
  </headerFooter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5" zoomScaleNormal="100" zoomScalePageLayoutView="75" workbookViewId="0"/>
  </sheetViews>
  <sheetFormatPr defaultRowHeight="15.6" x14ac:dyDescent="0.3"/>
  <cols>
    <col min="1" max="1025" width="8.597656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5" zoomScaleNormal="100" zoomScalePageLayoutView="75" workbookViewId="0"/>
  </sheetViews>
  <sheetFormatPr defaultRowHeight="15.6" x14ac:dyDescent="0.3"/>
  <cols>
    <col min="1" max="1025" width="8.597656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TERVEZÉSHEZ alaptábla 2021</vt:lpstr>
      <vt:lpstr>Munka2</vt:lpstr>
      <vt:lpstr>Munka1</vt:lpstr>
      <vt:lpstr>'TERVEZÉSHEZ alaptábla 2021'!Nyomtatási_terület</vt:lpstr>
    </vt:vector>
  </TitlesOfParts>
  <Company>ZPH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ZPH</dc:creator>
  <dc:description/>
  <cp:lastModifiedBy>Veress Zoltán László dr.</cp:lastModifiedBy>
  <cp:revision>7</cp:revision>
  <cp:lastPrinted>2019-11-20T13:04:29Z</cp:lastPrinted>
  <dcterms:created xsi:type="dcterms:W3CDTF">2017-08-23T07:56:55Z</dcterms:created>
  <dcterms:modified xsi:type="dcterms:W3CDTF">2021-05-05T08:38:23Z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ZPH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