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4278B38A-DDEA-47D9-A096-2BF30A1533E5}" xr6:coauthVersionLast="36" xr6:coauthVersionMax="36" xr10:uidLastSave="{00000000-0000-0000-0000-000000000000}"/>
  <bookViews>
    <workbookView xWindow="0" yWindow="0" windowWidth="28800" windowHeight="12420" xr2:uid="{00000000-000D-0000-FFFF-FFFF00000000}"/>
  </bookViews>
  <sheets>
    <sheet name="elnyert pályázatok 2023." sheetId="2" r:id="rId1"/>
  </sheets>
  <definedNames>
    <definedName name="Nyomtatás_Cím">#REF!</definedName>
    <definedName name="_xlnm.Print_Titles" localSheetId="0">'elnyert pályázatok 2023.'!$8:$12</definedName>
    <definedName name="Nyomtatási_Tartomány" localSheetId="0">#REF!</definedName>
    <definedName name="Nyomtatási_Tartomány">#REF!</definedName>
    <definedName name="_xlnm.Print_Area" localSheetId="0">'elnyert pályázatok 2023.'!$A$1:$F$92</definedName>
  </definedNames>
  <calcPr calcId="191029"/>
</workbook>
</file>

<file path=xl/calcChain.xml><?xml version="1.0" encoding="utf-8"?>
<calcChain xmlns="http://schemas.openxmlformats.org/spreadsheetml/2006/main">
  <c r="E79" i="2" l="1"/>
  <c r="E55" i="2" l="1"/>
  <c r="E54" i="2"/>
  <c r="E53" i="2"/>
  <c r="E38" i="2" l="1"/>
  <c r="E22" i="2"/>
  <c r="E41" i="2" l="1"/>
  <c r="F32" i="2" l="1"/>
  <c r="E32" i="2" l="1"/>
  <c r="F88" i="2"/>
  <c r="E88" i="2"/>
  <c r="F83" i="2"/>
  <c r="E83" i="2"/>
  <c r="F76" i="2"/>
  <c r="F79" i="2" s="1"/>
  <c r="E72" i="2"/>
  <c r="F69" i="2"/>
  <c r="F72" i="2" s="1"/>
  <c r="F65" i="2"/>
  <c r="E65" i="2"/>
  <c r="F58" i="2"/>
  <c r="E58" i="2"/>
  <c r="F49" i="2"/>
  <c r="E49" i="2"/>
  <c r="F41" i="2"/>
  <c r="F22" i="2"/>
  <c r="B58" i="2" l="1"/>
  <c r="B72" i="2" l="1"/>
  <c r="D57" i="2"/>
  <c r="C71" i="2"/>
  <c r="D71" i="2" s="1"/>
  <c r="B79" i="2"/>
  <c r="C78" i="2"/>
  <c r="D78" i="2" s="1"/>
  <c r="D87" i="2" l="1"/>
  <c r="D56" i="2"/>
  <c r="D55" i="2"/>
  <c r="C53" i="2"/>
  <c r="C58" i="2" s="1"/>
  <c r="C77" i="2"/>
  <c r="D77" i="2" s="1"/>
  <c r="C76" i="2"/>
  <c r="D76" i="2" s="1"/>
  <c r="C75" i="2"/>
  <c r="C74" i="2"/>
  <c r="C70" i="2"/>
  <c r="D70" i="2" s="1"/>
  <c r="C69" i="2"/>
  <c r="D69" i="2" s="1"/>
  <c r="C68" i="2"/>
  <c r="D68" i="2" s="1"/>
  <c r="C67" i="2"/>
  <c r="D62" i="2"/>
  <c r="D63" i="2"/>
  <c r="D46" i="2"/>
  <c r="D47" i="2"/>
  <c r="D48" i="2"/>
  <c r="C37" i="2"/>
  <c r="D37" i="2" s="1"/>
  <c r="C38" i="2"/>
  <c r="D38" i="2" s="1"/>
  <c r="C39" i="2"/>
  <c r="D39" i="2" s="1"/>
  <c r="C36" i="2"/>
  <c r="C27" i="2"/>
  <c r="C28" i="2"/>
  <c r="D28" i="2" s="1"/>
  <c r="C29" i="2"/>
  <c r="D29" i="2" s="1"/>
  <c r="C30" i="2"/>
  <c r="D30" i="2" s="1"/>
  <c r="C26" i="2"/>
  <c r="D26" i="2" s="1"/>
  <c r="B22" i="2"/>
  <c r="D16" i="2"/>
  <c r="D17" i="2"/>
  <c r="D18" i="2"/>
  <c r="D19" i="2"/>
  <c r="D20" i="2"/>
  <c r="D21" i="2"/>
  <c r="D15" i="2"/>
  <c r="C83" i="2"/>
  <c r="C88" i="2"/>
  <c r="B88" i="2"/>
  <c r="D86" i="2"/>
  <c r="C22" i="2"/>
  <c r="C65" i="2"/>
  <c r="B65" i="2"/>
  <c r="B49" i="2"/>
  <c r="B41" i="2"/>
  <c r="B83" i="2"/>
  <c r="D35" i="2"/>
  <c r="D45" i="2"/>
  <c r="D44" i="2"/>
  <c r="D54" i="2"/>
  <c r="D75" i="2"/>
  <c r="D74" i="2"/>
  <c r="D61" i="2"/>
  <c r="D25" i="2"/>
  <c r="D82" i="2"/>
  <c r="D83" i="2" s="1"/>
  <c r="B32" i="2"/>
  <c r="C49" i="2"/>
  <c r="D88" i="2" l="1"/>
  <c r="D65" i="2"/>
  <c r="D49" i="2"/>
  <c r="C41" i="2"/>
  <c r="D79" i="2"/>
  <c r="D22" i="2"/>
  <c r="D67" i="2"/>
  <c r="D72" i="2" s="1"/>
  <c r="C72" i="2"/>
  <c r="D36" i="2"/>
  <c r="C79" i="2"/>
  <c r="D41" i="2"/>
  <c r="C32" i="2"/>
  <c r="D53" i="2"/>
  <c r="D58" i="2" s="1"/>
  <c r="D27" i="2"/>
  <c r="D32" i="2" s="1"/>
</calcChain>
</file>

<file path=xl/sharedStrings.xml><?xml version="1.0" encoding="utf-8"?>
<sst xmlns="http://schemas.openxmlformats.org/spreadsheetml/2006/main" count="112" uniqueCount="63">
  <si>
    <t>Budapest Főváros XIV. Kerület Zugló Önkormányzata</t>
  </si>
  <si>
    <t>Összes rendelkezésre               álló forrás</t>
  </si>
  <si>
    <t>1.</t>
  </si>
  <si>
    <t>2.</t>
  </si>
  <si>
    <t>3.</t>
  </si>
  <si>
    <t>4.</t>
  </si>
  <si>
    <t>ÖSSZESEN:</t>
  </si>
  <si>
    <t>Önrész/saját/                        nem elszámolható költségekre</t>
  </si>
  <si>
    <t>2017. év</t>
  </si>
  <si>
    <t>136.731 EUR</t>
  </si>
  <si>
    <t>2018. év</t>
  </si>
  <si>
    <t>2019. év</t>
  </si>
  <si>
    <t>2020. év</t>
  </si>
  <si>
    <t>Teljes költségvetés: 498.890Euro=473.945 Euro támogatás+24.945 Euro önrész</t>
  </si>
  <si>
    <t>Teljes költségvetés: 8.900 Euro=6.230 Euro támogatás (70%)+2.670 Euro önerő (30%)</t>
  </si>
  <si>
    <t>Támogatás összege: 110 000 eFt</t>
  </si>
  <si>
    <t>2021. év</t>
  </si>
  <si>
    <t>Támogatás összege: 829 166 eFt</t>
  </si>
  <si>
    <t>200.000 EUR</t>
  </si>
  <si>
    <t xml:space="preserve"> folyamatban lévő európai uniós pályázatokhoz kapcsolódó bevételei</t>
  </si>
  <si>
    <t>2022. év</t>
  </si>
  <si>
    <t>326 431,6 EUR (támogatások+önerő)</t>
  </si>
  <si>
    <t>Elnyert támogatás                összege/Leutalt összeg</t>
  </si>
  <si>
    <t>Feladat megnevezése                                                                              Év</t>
  </si>
  <si>
    <t>O3351633</t>
  </si>
  <si>
    <t>O3351587</t>
  </si>
  <si>
    <t>O3351584</t>
  </si>
  <si>
    <t>O3351574</t>
  </si>
  <si>
    <t>O3351513</t>
  </si>
  <si>
    <t>O3351514</t>
  </si>
  <si>
    <t>O3351515</t>
  </si>
  <si>
    <t>O3351632</t>
  </si>
  <si>
    <t>O3351570</t>
  </si>
  <si>
    <t>O3351602</t>
  </si>
  <si>
    <t>O3351601</t>
  </si>
  <si>
    <t>O3351631</t>
  </si>
  <si>
    <t>O3351694</t>
  </si>
  <si>
    <t>O3351623</t>
  </si>
  <si>
    <t>I. SUNRISE-Horizon 2020 projekt - Új utak a szomszédsági egységek közlekedési innovációnak fejlesztésében és megvalósításában</t>
  </si>
  <si>
    <t>II. AWAIR - környezeti tudás és szemléletmód a kritikus légszennyezettségi helyzetek kezelésére (85-15-5 támogatás intenzitás)</t>
  </si>
  <si>
    <t>III. DTP2-055-2.2 EcoVelo Tour A hatékony ökoturizmus tervezés elősegítése az EUROVELO kerékpárút hálózatban a Duna régióban (85-15-5 támogatás intenzitás)</t>
  </si>
  <si>
    <t>IV. Tropa Verde, Tropa Verde, az újrahasznosítás kifizetődő!</t>
  </si>
  <si>
    <t>V. Urban Innovative Action pályázat, E-Co-Housing, Közösséggel együtt megtervezett önfenntartó lakás (80% támogatás, 20%önerő)</t>
  </si>
  <si>
    <t>VI. VEKOP Praxisközösség pályázat, Praxisközösség Zuglóban a magasabb szintű alapellátásért</t>
  </si>
  <si>
    <t xml:space="preserve">VII. ENES-CE - "Együttműködés közintézmények és lakossági csoportok között helyi energiastratégiák megvalósítására a közép-európai régióban” </t>
  </si>
  <si>
    <t xml:space="preserve">VIII. CWC pályázat - "Városi együttműködési modell a vízfelhasználás és újrahasznosítás hatékonyságának növelésére integrált körforgásos gazdasági megközelítés alkalmazásával a közép-európai funkcionális városi területeken" </t>
  </si>
  <si>
    <t>IX. „Behavioural, social and cultural change for the Green Deal – LC-GD-10-2-2020”</t>
  </si>
  <si>
    <t>X. Vekop Rákospatak menti ökoturisztikai folyosó</t>
  </si>
  <si>
    <t>2023. év</t>
  </si>
  <si>
    <t>Megjegyzés: számszaki adatok a Pályázati osztály adatszolgáltatása alapján</t>
  </si>
  <si>
    <t>5. melléklet a .../2023. (……..) önkormányzati rendelethez</t>
  </si>
  <si>
    <t>adatok eFt-ban</t>
  </si>
  <si>
    <t>Összes kifizetett költség</t>
  </si>
  <si>
    <t>Ténylegesen lehívott bevétel</t>
  </si>
  <si>
    <t>5.</t>
  </si>
  <si>
    <t>6.</t>
  </si>
  <si>
    <t>O3351751</t>
  </si>
  <si>
    <t>O3351511</t>
  </si>
  <si>
    <t>O3351573</t>
  </si>
  <si>
    <t>O3351624</t>
  </si>
  <si>
    <t>O3351567</t>
  </si>
  <si>
    <t>O3361523</t>
  </si>
  <si>
    <t>Ténylegesen megtörtént kifizetések 2023.08.31-ig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</si>
</sst>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_-* #,##0.000\ _F_t_-;\-* #,##0.000\ _F_t_-;_-* &quot;-&quot;??\ _F_t_-;_-@_-"/>
  </numFmts>
  <fonts count="44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2" borderId="0" applyNumberFormat="0" applyBorder="0" applyAlignment="0" applyProtection="0"/>
    <xf numFmtId="0" fontId="20" fillId="6" borderId="1" applyNumberFormat="0" applyAlignment="0" applyProtection="0"/>
    <xf numFmtId="0" fontId="21" fillId="17" borderId="2" applyNumberFormat="0" applyAlignment="0" applyProtection="0"/>
    <xf numFmtId="0" fontId="22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3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1" applyNumberFormat="0" applyAlignment="0" applyProtection="0"/>
    <xf numFmtId="0" fontId="28" fillId="0" borderId="6" applyNumberFormat="0" applyFill="0" applyAlignment="0" applyProtection="0"/>
    <xf numFmtId="0" fontId="29" fillId="11" borderId="0" applyNumberFormat="0" applyBorder="0" applyAlignment="0" applyProtection="0"/>
    <xf numFmtId="0" fontId="2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7" fillId="7" borderId="7" applyNumberFormat="0" applyFont="0" applyAlignment="0" applyProtection="0"/>
    <xf numFmtId="0" fontId="1" fillId="7" borderId="7" applyNumberFormat="0" applyFont="0" applyAlignment="0" applyProtection="0"/>
    <xf numFmtId="0" fontId="30" fillId="6" borderId="8" applyNumberFormat="0" applyAlignment="0" applyProtection="0"/>
    <xf numFmtId="44" fontId="4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139">
    <xf numFmtId="0" fontId="0" fillId="0" borderId="0" xfId="0"/>
    <xf numFmtId="165" fontId="5" fillId="0" borderId="0" xfId="604" applyNumberFormat="1" applyFont="1"/>
    <xf numFmtId="6" fontId="6" fillId="0" borderId="0" xfId="604" applyNumberFormat="1" applyFont="1"/>
    <xf numFmtId="165" fontId="9" fillId="0" borderId="0" xfId="604" applyNumberFormat="1" applyFont="1"/>
    <xf numFmtId="165" fontId="10" fillId="18" borderId="10" xfId="604" applyNumberFormat="1" applyFont="1" applyFill="1" applyBorder="1" applyAlignment="1">
      <alignment horizontal="center" vertical="center" wrapText="1"/>
    </xf>
    <xf numFmtId="6" fontId="10" fillId="18" borderId="10" xfId="604" applyNumberFormat="1" applyFont="1" applyFill="1" applyBorder="1" applyAlignment="1">
      <alignment horizontal="center" vertical="center" wrapText="1"/>
    </xf>
    <xf numFmtId="6" fontId="10" fillId="18" borderId="11" xfId="604" applyNumberFormat="1" applyFont="1" applyFill="1" applyBorder="1" applyAlignment="1">
      <alignment horizontal="center" vertical="center" wrapText="1"/>
    </xf>
    <xf numFmtId="6" fontId="7" fillId="18" borderId="12" xfId="604" applyNumberFormat="1" applyFont="1" applyFill="1" applyBorder="1" applyAlignment="1">
      <alignment horizontal="center" vertical="center" wrapText="1"/>
    </xf>
    <xf numFmtId="165" fontId="9" fillId="0" borderId="0" xfId="604" applyNumberFormat="1" applyFont="1" applyAlignment="1">
      <alignment vertical="center"/>
    </xf>
    <xf numFmtId="165" fontId="11" fillId="0" borderId="0" xfId="604" applyNumberFormat="1" applyFont="1" applyFill="1" applyAlignment="1">
      <alignment vertical="center"/>
    </xf>
    <xf numFmtId="165" fontId="7" fillId="0" borderId="0" xfId="604" applyNumberFormat="1" applyFont="1" applyFill="1" applyBorder="1" applyAlignment="1">
      <alignment vertical="center"/>
    </xf>
    <xf numFmtId="165" fontId="8" fillId="0" borderId="0" xfId="604" applyNumberFormat="1" applyFont="1" applyFill="1" applyBorder="1" applyAlignment="1">
      <alignment vertical="center"/>
    </xf>
    <xf numFmtId="38" fontId="8" fillId="0" borderId="0" xfId="604" applyNumberFormat="1" applyFont="1" applyFill="1" applyBorder="1"/>
    <xf numFmtId="0" fontId="4" fillId="0" borderId="0" xfId="0" applyFont="1" applyAlignment="1">
      <alignment wrapText="1"/>
    </xf>
    <xf numFmtId="6" fontId="0" fillId="0" borderId="0" xfId="604" applyNumberFormat="1" applyFont="1"/>
    <xf numFmtId="165" fontId="0" fillId="0" borderId="0" xfId="604" applyNumberFormat="1" applyFont="1"/>
    <xf numFmtId="0" fontId="0" fillId="0" borderId="0" xfId="0" applyFont="1"/>
    <xf numFmtId="164" fontId="8" fillId="0" borderId="13" xfId="573" applyNumberFormat="1" applyFont="1" applyFill="1" applyBorder="1" applyAlignment="1">
      <alignment horizontal="right" vertical="center" wrapText="1"/>
    </xf>
    <xf numFmtId="164" fontId="7" fillId="0" borderId="14" xfId="573" applyNumberFormat="1" applyFont="1" applyFill="1" applyBorder="1" applyAlignment="1">
      <alignment horizontal="right" vertical="center" wrapText="1"/>
    </xf>
    <xf numFmtId="164" fontId="11" fillId="0" borderId="10" xfId="573" applyNumberFormat="1" applyFont="1" applyFill="1" applyBorder="1" applyAlignment="1">
      <alignment horizontal="right" vertical="center" wrapText="1"/>
    </xf>
    <xf numFmtId="164" fontId="11" fillId="0" borderId="12" xfId="573" applyNumberFormat="1" applyFont="1" applyFill="1" applyBorder="1" applyAlignment="1">
      <alignment horizontal="right" vertical="center" wrapText="1"/>
    </xf>
    <xf numFmtId="164" fontId="8" fillId="0" borderId="15" xfId="573" applyNumberFormat="1" applyFont="1" applyFill="1" applyBorder="1" applyAlignment="1">
      <alignment horizontal="right" vertical="center" wrapText="1"/>
    </xf>
    <xf numFmtId="164" fontId="11" fillId="0" borderId="11" xfId="573" applyNumberFormat="1" applyFont="1" applyFill="1" applyBorder="1" applyAlignment="1">
      <alignment horizontal="right" vertical="center" wrapText="1"/>
    </xf>
    <xf numFmtId="164" fontId="8" fillId="0" borderId="16" xfId="573" applyNumberFormat="1" applyFont="1" applyFill="1" applyBorder="1" applyAlignment="1">
      <alignment horizontal="right" vertical="center" wrapText="1"/>
    </xf>
    <xf numFmtId="164" fontId="8" fillId="0" borderId="17" xfId="573" applyNumberFormat="1" applyFont="1" applyFill="1" applyBorder="1" applyAlignment="1">
      <alignment horizontal="right" vertical="center" wrapText="1"/>
    </xf>
    <xf numFmtId="164" fontId="8" fillId="0" borderId="16" xfId="573" applyNumberFormat="1" applyFont="1" applyFill="1" applyBorder="1" applyAlignment="1">
      <alignment horizontal="right" wrapText="1"/>
    </xf>
    <xf numFmtId="164" fontId="8" fillId="0" borderId="17" xfId="573" applyNumberFormat="1" applyFont="1" applyFill="1" applyBorder="1" applyAlignment="1">
      <alignment horizontal="right" wrapText="1"/>
    </xf>
    <xf numFmtId="164" fontId="36" fillId="0" borderId="14" xfId="573" applyNumberFormat="1" applyFont="1" applyFill="1" applyBorder="1" applyAlignment="1">
      <alignment horizontal="right" vertical="center" wrapText="1"/>
    </xf>
    <xf numFmtId="164" fontId="38" fillId="0" borderId="10" xfId="573" applyNumberFormat="1" applyFont="1" applyFill="1" applyBorder="1" applyAlignment="1">
      <alignment horizontal="right" vertical="center" wrapText="1"/>
    </xf>
    <xf numFmtId="164" fontId="38" fillId="0" borderId="11" xfId="573" applyNumberFormat="1" applyFont="1" applyFill="1" applyBorder="1" applyAlignment="1">
      <alignment horizontal="right" vertical="center" wrapText="1"/>
    </xf>
    <xf numFmtId="164" fontId="37" fillId="0" borderId="17" xfId="573" applyNumberFormat="1" applyFont="1" applyFill="1" applyBorder="1" applyAlignment="1">
      <alignment horizontal="right" wrapText="1"/>
    </xf>
    <xf numFmtId="165" fontId="38" fillId="0" borderId="0" xfId="603" applyNumberFormat="1" applyFont="1" applyFill="1" applyAlignment="1">
      <alignment horizontal="right"/>
    </xf>
    <xf numFmtId="164" fontId="38" fillId="0" borderId="12" xfId="573" applyNumberFormat="1" applyFont="1" applyFill="1" applyBorder="1" applyAlignment="1">
      <alignment horizontal="right" wrapText="1"/>
    </xf>
    <xf numFmtId="164" fontId="38" fillId="0" borderId="12" xfId="573" applyNumberFormat="1" applyFont="1" applyFill="1" applyBorder="1" applyAlignment="1">
      <alignment horizontal="right" vertical="center" wrapText="1"/>
    </xf>
    <xf numFmtId="164" fontId="37" fillId="0" borderId="13" xfId="573" applyNumberFormat="1" applyFont="1" applyFill="1" applyBorder="1" applyAlignment="1">
      <alignment horizontal="right" vertical="center" wrapText="1"/>
    </xf>
    <xf numFmtId="164" fontId="37" fillId="0" borderId="16" xfId="573" applyNumberFormat="1" applyFont="1" applyFill="1" applyBorder="1" applyAlignment="1">
      <alignment horizontal="right" wrapText="1"/>
    </xf>
    <xf numFmtId="164" fontId="8" fillId="0" borderId="0" xfId="573" applyNumberFormat="1" applyFont="1" applyFill="1" applyBorder="1" applyAlignment="1">
      <alignment horizontal="right" vertical="center" wrapText="1"/>
    </xf>
    <xf numFmtId="164" fontId="36" fillId="0" borderId="14" xfId="573" applyNumberFormat="1" applyFont="1" applyFill="1" applyBorder="1" applyAlignment="1">
      <alignment horizontal="right" wrapText="1"/>
    </xf>
    <xf numFmtId="164" fontId="36" fillId="0" borderId="18" xfId="573" applyNumberFormat="1" applyFont="1" applyFill="1" applyBorder="1" applyAlignment="1">
      <alignment horizontal="right" wrapText="1"/>
    </xf>
    <xf numFmtId="43" fontId="38" fillId="0" borderId="15" xfId="573" applyNumberFormat="1" applyFont="1" applyFill="1" applyBorder="1" applyAlignment="1">
      <alignment horizontal="right" vertical="center" wrapText="1"/>
    </xf>
    <xf numFmtId="164" fontId="7" fillId="0" borderId="18" xfId="573" applyNumberFormat="1" applyFont="1" applyFill="1" applyBorder="1" applyAlignment="1">
      <alignment horizontal="right" vertical="center" wrapText="1"/>
    </xf>
    <xf numFmtId="164" fontId="38" fillId="0" borderId="18" xfId="573" applyNumberFormat="1" applyFont="1" applyFill="1" applyBorder="1" applyAlignment="1">
      <alignment horizontal="right" wrapText="1"/>
    </xf>
    <xf numFmtId="164" fontId="38" fillId="0" borderId="14" xfId="573" applyNumberFormat="1" applyFont="1" applyFill="1" applyBorder="1" applyAlignment="1">
      <alignment horizontal="right" wrapText="1"/>
    </xf>
    <xf numFmtId="166" fontId="8" fillId="0" borderId="17" xfId="573" applyNumberFormat="1" applyFont="1" applyFill="1" applyBorder="1" applyAlignment="1">
      <alignment horizontal="right" vertical="center" wrapText="1"/>
    </xf>
    <xf numFmtId="164" fontId="8" fillId="19" borderId="17" xfId="573" applyNumberFormat="1" applyFont="1" applyFill="1" applyBorder="1" applyAlignment="1">
      <alignment horizontal="right" wrapText="1"/>
    </xf>
    <xf numFmtId="164" fontId="38" fillId="0" borderId="13" xfId="573" applyNumberFormat="1" applyFont="1" applyFill="1" applyBorder="1" applyAlignment="1">
      <alignment horizontal="right" vertical="center" wrapText="1"/>
    </xf>
    <xf numFmtId="165" fontId="11" fillId="0" borderId="13" xfId="604" applyNumberFormat="1" applyFont="1" applyFill="1" applyBorder="1" applyAlignment="1">
      <alignment wrapText="1"/>
    </xf>
    <xf numFmtId="165" fontId="8" fillId="0" borderId="13" xfId="604" applyNumberFormat="1" applyFont="1" applyFill="1" applyBorder="1" applyAlignment="1">
      <alignment vertical="center" wrapText="1"/>
    </xf>
    <xf numFmtId="165" fontId="7" fillId="0" borderId="13" xfId="604" applyNumberFormat="1" applyFont="1" applyFill="1" applyBorder="1" applyAlignment="1">
      <alignment horizontal="right" vertical="center" wrapText="1"/>
    </xf>
    <xf numFmtId="165" fontId="11" fillId="0" borderId="10" xfId="604" applyNumberFormat="1" applyFont="1" applyFill="1" applyBorder="1" applyAlignment="1">
      <alignment horizontal="right" vertical="center" wrapText="1"/>
    </xf>
    <xf numFmtId="165" fontId="41" fillId="0" borderId="13" xfId="604" applyNumberFormat="1" applyFont="1" applyFill="1" applyBorder="1" applyAlignment="1">
      <alignment wrapText="1"/>
    </xf>
    <xf numFmtId="165" fontId="7" fillId="0" borderId="10" xfId="604" applyNumberFormat="1" applyFont="1" applyFill="1" applyBorder="1" applyAlignment="1">
      <alignment horizontal="right" vertical="center" wrapText="1"/>
    </xf>
    <xf numFmtId="165" fontId="11" fillId="0" borderId="16" xfId="604" applyNumberFormat="1" applyFont="1" applyFill="1" applyBorder="1" applyAlignment="1">
      <alignment wrapText="1"/>
    </xf>
    <xf numFmtId="165" fontId="8" fillId="0" borderId="17" xfId="604" applyNumberFormat="1" applyFont="1" applyFill="1" applyBorder="1" applyAlignment="1">
      <alignment vertical="center" wrapText="1"/>
    </xf>
    <xf numFmtId="165" fontId="7" fillId="0" borderId="17" xfId="604" applyNumberFormat="1" applyFont="1" applyFill="1" applyBorder="1" applyAlignment="1">
      <alignment horizontal="right" vertical="center" wrapText="1"/>
    </xf>
    <xf numFmtId="165" fontId="11" fillId="0" borderId="11" xfId="604" applyNumberFormat="1" applyFont="1" applyFill="1" applyBorder="1" applyAlignment="1">
      <alignment horizontal="right" vertical="center" wrapText="1"/>
    </xf>
    <xf numFmtId="165" fontId="35" fillId="0" borderId="13" xfId="604" applyNumberFormat="1" applyFont="1" applyFill="1" applyBorder="1" applyAlignment="1">
      <alignment horizontal="left" vertical="center" wrapText="1"/>
    </xf>
    <xf numFmtId="165" fontId="11" fillId="0" borderId="13" xfId="604" applyNumberFormat="1" applyFont="1" applyFill="1" applyBorder="1" applyAlignment="1">
      <alignment horizontal="left" vertical="center" wrapText="1"/>
    </xf>
    <xf numFmtId="43" fontId="8" fillId="0" borderId="16" xfId="573" applyNumberFormat="1" applyFont="1" applyFill="1" applyBorder="1" applyAlignment="1">
      <alignment horizontal="right" vertical="center" wrapText="1"/>
    </xf>
    <xf numFmtId="43" fontId="38" fillId="0" borderId="13" xfId="573" applyNumberFormat="1" applyFont="1" applyFill="1" applyBorder="1" applyAlignment="1">
      <alignment horizontal="right" vertical="center" wrapText="1"/>
    </xf>
    <xf numFmtId="6" fontId="7" fillId="20" borderId="14" xfId="604" applyNumberFormat="1" applyFont="1" applyFill="1" applyBorder="1" applyAlignment="1">
      <alignment horizontal="center" wrapText="1"/>
    </xf>
    <xf numFmtId="6" fontId="7" fillId="20" borderId="17" xfId="604" applyNumberFormat="1" applyFont="1" applyFill="1" applyBorder="1" applyAlignment="1">
      <alignment wrapText="1"/>
    </xf>
    <xf numFmtId="6" fontId="7" fillId="20" borderId="13" xfId="604" applyNumberFormat="1" applyFont="1" applyFill="1" applyBorder="1" applyAlignment="1">
      <alignment wrapText="1"/>
    </xf>
    <xf numFmtId="165" fontId="7" fillId="20" borderId="13" xfId="604" applyNumberFormat="1" applyFont="1" applyFill="1" applyBorder="1" applyAlignment="1">
      <alignment wrapText="1"/>
    </xf>
    <xf numFmtId="165" fontId="11" fillId="0" borderId="15" xfId="604" applyNumberFormat="1" applyFont="1" applyFill="1" applyBorder="1" applyAlignment="1">
      <alignment horizontal="left" vertical="center" wrapText="1"/>
    </xf>
    <xf numFmtId="165" fontId="41" fillId="0" borderId="15" xfId="604" applyNumberFormat="1" applyFont="1" applyFill="1" applyBorder="1" applyAlignment="1">
      <alignment horizontal="left" vertical="center" wrapText="1"/>
    </xf>
    <xf numFmtId="164" fontId="8" fillId="0" borderId="17" xfId="584" applyNumberFormat="1" applyFont="1" applyFill="1" applyBorder="1" applyAlignment="1">
      <alignment horizontal="right" vertical="center" wrapText="1"/>
    </xf>
    <xf numFmtId="164" fontId="8" fillId="0" borderId="17" xfId="584" applyNumberFormat="1" applyFont="1" applyFill="1" applyBorder="1" applyAlignment="1">
      <alignment horizontal="right" wrapText="1"/>
    </xf>
    <xf numFmtId="164" fontId="35" fillId="0" borderId="17" xfId="584" applyNumberFormat="1" applyFont="1" applyFill="1" applyBorder="1" applyAlignment="1">
      <alignment horizontal="right" wrapText="1"/>
    </xf>
    <xf numFmtId="165" fontId="41" fillId="19" borderId="17" xfId="604" applyNumberFormat="1" applyFont="1" applyFill="1" applyBorder="1" applyAlignment="1">
      <alignment horizontal="left" vertical="center" wrapText="1"/>
    </xf>
    <xf numFmtId="164" fontId="8" fillId="19" borderId="17" xfId="573" applyNumberFormat="1" applyFont="1" applyFill="1" applyBorder="1" applyAlignment="1">
      <alignment horizontal="right" vertical="center" wrapText="1"/>
    </xf>
    <xf numFmtId="164" fontId="36" fillId="19" borderId="14" xfId="573" applyNumberFormat="1" applyFont="1" applyFill="1" applyBorder="1" applyAlignment="1">
      <alignment horizontal="right" wrapText="1"/>
    </xf>
    <xf numFmtId="38" fontId="8" fillId="19" borderId="0" xfId="604" applyNumberFormat="1" applyFont="1" applyFill="1" applyBorder="1"/>
    <xf numFmtId="165" fontId="42" fillId="19" borderId="17" xfId="604" applyNumberFormat="1" applyFont="1" applyFill="1" applyBorder="1" applyAlignment="1">
      <alignment horizontal="left" vertical="center" wrapText="1"/>
    </xf>
    <xf numFmtId="165" fontId="43" fillId="19" borderId="17" xfId="604" applyNumberFormat="1" applyFont="1" applyFill="1" applyBorder="1" applyAlignment="1">
      <alignment horizontal="right" vertical="center" wrapText="1"/>
    </xf>
    <xf numFmtId="165" fontId="7" fillId="19" borderId="13" xfId="604" applyNumberFormat="1" applyFont="1" applyFill="1" applyBorder="1" applyAlignment="1">
      <alignment horizontal="right" vertical="center" wrapText="1"/>
    </xf>
    <xf numFmtId="165" fontId="41" fillId="19" borderId="11" xfId="604" applyNumberFormat="1" applyFont="1" applyFill="1" applyBorder="1" applyAlignment="1">
      <alignment horizontal="right" vertical="center" wrapText="1"/>
    </xf>
    <xf numFmtId="164" fontId="38" fillId="19" borderId="11" xfId="573" applyNumberFormat="1" applyFont="1" applyFill="1" applyBorder="1" applyAlignment="1">
      <alignment horizontal="right" vertical="center" wrapText="1"/>
    </xf>
    <xf numFmtId="165" fontId="11" fillId="19" borderId="15" xfId="604" applyNumberFormat="1" applyFont="1" applyFill="1" applyBorder="1" applyAlignment="1">
      <alignment horizontal="left" vertical="center" wrapText="1"/>
    </xf>
    <xf numFmtId="43" fontId="38" fillId="19" borderId="15" xfId="573" applyNumberFormat="1" applyFont="1" applyFill="1" applyBorder="1" applyAlignment="1">
      <alignment horizontal="right" vertical="center" wrapText="1"/>
    </xf>
    <xf numFmtId="164" fontId="37" fillId="19" borderId="16" xfId="573" applyNumberFormat="1" applyFont="1" applyFill="1" applyBorder="1" applyAlignment="1">
      <alignment horizontal="right" wrapText="1"/>
    </xf>
    <xf numFmtId="164" fontId="38" fillId="19" borderId="18" xfId="573" applyNumberFormat="1" applyFont="1" applyFill="1" applyBorder="1" applyAlignment="1">
      <alignment horizontal="right" wrapText="1"/>
    </xf>
    <xf numFmtId="165" fontId="35" fillId="19" borderId="13" xfId="604" applyNumberFormat="1" applyFont="1" applyFill="1" applyBorder="1" applyAlignment="1">
      <alignment horizontal="left" vertical="center" wrapText="1"/>
    </xf>
    <xf numFmtId="43" fontId="38" fillId="19" borderId="13" xfId="573" applyNumberFormat="1" applyFont="1" applyFill="1" applyBorder="1" applyAlignment="1">
      <alignment horizontal="right" vertical="center" wrapText="1"/>
    </xf>
    <xf numFmtId="164" fontId="37" fillId="19" borderId="17" xfId="573" applyNumberFormat="1" applyFont="1" applyFill="1" applyBorder="1" applyAlignment="1">
      <alignment horizontal="right" wrapText="1"/>
    </xf>
    <xf numFmtId="164" fontId="38" fillId="19" borderId="14" xfId="573" applyNumberFormat="1" applyFont="1" applyFill="1" applyBorder="1" applyAlignment="1">
      <alignment horizontal="right" wrapText="1"/>
    </xf>
    <xf numFmtId="165" fontId="11" fillId="19" borderId="10" xfId="604" applyNumberFormat="1" applyFont="1" applyFill="1" applyBorder="1" applyAlignment="1">
      <alignment horizontal="right" vertical="center" wrapText="1"/>
    </xf>
    <xf numFmtId="164" fontId="38" fillId="19" borderId="10" xfId="573" applyNumberFormat="1" applyFont="1" applyFill="1" applyBorder="1" applyAlignment="1">
      <alignment horizontal="right" vertical="center" wrapText="1"/>
    </xf>
    <xf numFmtId="164" fontId="8" fillId="0" borderId="18" xfId="573" applyNumberFormat="1" applyFont="1" applyFill="1" applyBorder="1" applyAlignment="1">
      <alignment horizontal="right" vertical="center" wrapText="1"/>
    </xf>
    <xf numFmtId="164" fontId="8" fillId="0" borderId="14" xfId="573" applyNumberFormat="1" applyFont="1" applyFill="1" applyBorder="1" applyAlignment="1">
      <alignment horizontal="right" vertical="center" wrapText="1"/>
    </xf>
    <xf numFmtId="49" fontId="7" fillId="0" borderId="0" xfId="604" applyNumberFormat="1" applyFont="1" applyFill="1" applyBorder="1" applyAlignment="1">
      <alignment vertical="center"/>
    </xf>
    <xf numFmtId="165" fontId="39" fillId="0" borderId="0" xfId="604" applyNumberFormat="1" applyFont="1"/>
    <xf numFmtId="164" fontId="8" fillId="19" borderId="13" xfId="573" applyNumberFormat="1" applyFont="1" applyFill="1" applyBorder="1" applyAlignment="1">
      <alignment horizontal="right" vertical="center" wrapText="1"/>
    </xf>
    <xf numFmtId="164" fontId="35" fillId="0" borderId="13" xfId="584" applyNumberFormat="1" applyFont="1" applyFill="1" applyBorder="1" applyAlignment="1">
      <alignment horizontal="right" wrapText="1"/>
    </xf>
    <xf numFmtId="164" fontId="38" fillId="0" borderId="16" xfId="573" applyNumberFormat="1" applyFont="1" applyFill="1" applyBorder="1" applyAlignment="1">
      <alignment horizontal="right" wrapText="1"/>
    </xf>
    <xf numFmtId="164" fontId="36" fillId="0" borderId="17" xfId="573" applyNumberFormat="1" applyFont="1" applyFill="1" applyBorder="1" applyAlignment="1">
      <alignment horizontal="right" wrapText="1"/>
    </xf>
    <xf numFmtId="0" fontId="34" fillId="0" borderId="0" xfId="0" applyFont="1" applyBorder="1" applyAlignment="1">
      <alignment horizontal="left" wrapText="1"/>
    </xf>
    <xf numFmtId="6" fontId="7" fillId="22" borderId="14" xfId="604" applyNumberFormat="1" applyFont="1" applyFill="1" applyBorder="1" applyAlignment="1">
      <alignment horizontal="center" vertical="center" wrapText="1"/>
    </xf>
    <xf numFmtId="6" fontId="7" fillId="20" borderId="0" xfId="604" applyNumberFormat="1" applyFont="1" applyFill="1" applyBorder="1" applyAlignment="1">
      <alignment horizontal="center" wrapText="1"/>
    </xf>
    <xf numFmtId="164" fontId="8" fillId="0" borderId="14" xfId="584" applyNumberFormat="1" applyFont="1" applyFill="1" applyBorder="1" applyAlignment="1">
      <alignment horizontal="right" vertical="center" wrapText="1"/>
    </xf>
    <xf numFmtId="164" fontId="8" fillId="0" borderId="14" xfId="573" applyNumberFormat="1" applyFont="1" applyFill="1" applyBorder="1" applyAlignment="1">
      <alignment horizontal="right" wrapText="1"/>
    </xf>
    <xf numFmtId="164" fontId="8" fillId="0" borderId="14" xfId="584" applyNumberFormat="1" applyFont="1" applyFill="1" applyBorder="1" applyAlignment="1">
      <alignment horizontal="right" wrapText="1"/>
    </xf>
    <xf numFmtId="164" fontId="35" fillId="0" borderId="0" xfId="573" applyNumberFormat="1" applyFont="1" applyFill="1" applyBorder="1" applyAlignment="1">
      <alignment horizontal="right" wrapText="1"/>
    </xf>
    <xf numFmtId="164" fontId="38" fillId="0" borderId="17" xfId="573" applyNumberFormat="1" applyFont="1" applyFill="1" applyBorder="1" applyAlignment="1">
      <alignment horizontal="right" vertical="center" wrapText="1"/>
    </xf>
    <xf numFmtId="6" fontId="7" fillId="18" borderId="21" xfId="604" applyNumberFormat="1" applyFont="1" applyFill="1" applyBorder="1" applyAlignment="1">
      <alignment horizontal="center" vertical="center" wrapText="1"/>
    </xf>
    <xf numFmtId="6" fontId="7" fillId="18" borderId="20" xfId="604" applyNumberFormat="1" applyFont="1" applyFill="1" applyBorder="1" applyAlignment="1">
      <alignment horizontal="center" vertical="center" wrapText="1"/>
    </xf>
    <xf numFmtId="164" fontId="7" fillId="0" borderId="16" xfId="573" applyNumberFormat="1" applyFont="1" applyFill="1" applyBorder="1" applyAlignment="1">
      <alignment horizontal="right" vertical="center" wrapText="1"/>
    </xf>
    <xf numFmtId="164" fontId="7" fillId="0" borderId="17" xfId="573" applyNumberFormat="1" applyFont="1" applyFill="1" applyBorder="1" applyAlignment="1">
      <alignment horizontal="right" vertical="center" wrapText="1"/>
    </xf>
    <xf numFmtId="164" fontId="36" fillId="0" borderId="17" xfId="573" applyNumberFormat="1" applyFont="1" applyFill="1" applyBorder="1" applyAlignment="1">
      <alignment horizontal="right" vertical="center" wrapText="1"/>
    </xf>
    <xf numFmtId="164" fontId="36" fillId="19" borderId="18" xfId="573" applyNumberFormat="1" applyFont="1" applyFill="1" applyBorder="1" applyAlignment="1">
      <alignment horizontal="right" wrapText="1"/>
    </xf>
    <xf numFmtId="164" fontId="36" fillId="19" borderId="16" xfId="573" applyNumberFormat="1" applyFont="1" applyFill="1" applyBorder="1" applyAlignment="1">
      <alignment horizontal="right" wrapText="1"/>
    </xf>
    <xf numFmtId="164" fontId="36" fillId="19" borderId="17" xfId="573" applyNumberFormat="1" applyFont="1" applyFill="1" applyBorder="1" applyAlignment="1">
      <alignment horizontal="right" wrapText="1"/>
    </xf>
    <xf numFmtId="164" fontId="36" fillId="0" borderId="16" xfId="573" applyNumberFormat="1" applyFont="1" applyFill="1" applyBorder="1" applyAlignment="1">
      <alignment horizontal="right" wrapText="1"/>
    </xf>
    <xf numFmtId="164" fontId="38" fillId="0" borderId="17" xfId="573" applyNumberFormat="1" applyFont="1" applyFill="1" applyBorder="1" applyAlignment="1">
      <alignment horizontal="right" wrapText="1"/>
    </xf>
    <xf numFmtId="164" fontId="38" fillId="19" borderId="16" xfId="573" applyNumberFormat="1" applyFont="1" applyFill="1" applyBorder="1" applyAlignment="1">
      <alignment horizontal="right" wrapText="1"/>
    </xf>
    <xf numFmtId="164" fontId="38" fillId="19" borderId="17" xfId="573" applyNumberFormat="1" applyFont="1" applyFill="1" applyBorder="1" applyAlignment="1">
      <alignment horizontal="right" wrapText="1"/>
    </xf>
    <xf numFmtId="164" fontId="35" fillId="0" borderId="17" xfId="573" applyNumberFormat="1" applyFont="1" applyFill="1" applyBorder="1" applyAlignment="1">
      <alignment horizontal="right" vertical="center" wrapText="1"/>
    </xf>
    <xf numFmtId="165" fontId="36" fillId="0" borderId="0" xfId="603" applyNumberFormat="1" applyFont="1" applyBorder="1" applyAlignment="1">
      <alignment horizontal="right" vertical="center"/>
    </xf>
    <xf numFmtId="6" fontId="7" fillId="22" borderId="11" xfId="604" applyNumberFormat="1" applyFont="1" applyFill="1" applyBorder="1" applyAlignment="1">
      <alignment horizontal="center" vertical="center" wrapText="1"/>
    </xf>
    <xf numFmtId="38" fontId="36" fillId="0" borderId="0" xfId="604" applyNumberFormat="1" applyFont="1" applyFill="1" applyBorder="1"/>
    <xf numFmtId="164" fontId="8" fillId="19" borderId="17" xfId="584" applyNumberFormat="1" applyFont="1" applyFill="1" applyBorder="1" applyAlignment="1">
      <alignment horizontal="right" vertical="center" wrapText="1"/>
    </xf>
    <xf numFmtId="164" fontId="35" fillId="0" borderId="14" xfId="584" applyNumberFormat="1" applyFont="1" applyFill="1" applyBorder="1" applyAlignment="1">
      <alignment horizontal="right" wrapText="1"/>
    </xf>
    <xf numFmtId="164" fontId="8" fillId="19" borderId="17" xfId="584" applyNumberFormat="1" applyFont="1" applyFill="1" applyBorder="1" applyAlignment="1">
      <alignment horizontal="right" wrapText="1"/>
    </xf>
    <xf numFmtId="164" fontId="35" fillId="0" borderId="14" xfId="573" applyNumberFormat="1" applyFont="1" applyFill="1" applyBorder="1" applyAlignment="1">
      <alignment horizontal="right" wrapText="1"/>
    </xf>
    <xf numFmtId="165" fontId="5" fillId="21" borderId="13" xfId="607" applyNumberFormat="1" applyFont="1" applyFill="1" applyBorder="1" applyAlignment="1">
      <alignment horizontal="center" vertical="top"/>
    </xf>
    <xf numFmtId="165" fontId="5" fillId="21" borderId="0" xfId="607" applyNumberFormat="1" applyFont="1" applyFill="1" applyBorder="1" applyAlignment="1">
      <alignment horizontal="center" vertical="top"/>
    </xf>
    <xf numFmtId="165" fontId="5" fillId="21" borderId="14" xfId="607" applyNumberFormat="1" applyFont="1" applyFill="1" applyBorder="1" applyAlignment="1">
      <alignment horizontal="center" vertical="top"/>
    </xf>
    <xf numFmtId="6" fontId="7" fillId="22" borderId="13" xfId="604" applyNumberFormat="1" applyFont="1" applyFill="1" applyBorder="1" applyAlignment="1">
      <alignment horizontal="center" vertical="center" wrapText="1"/>
    </xf>
    <xf numFmtId="6" fontId="7" fillId="22" borderId="14" xfId="604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wrapText="1"/>
    </xf>
    <xf numFmtId="165" fontId="7" fillId="22" borderId="17" xfId="604" applyNumberFormat="1" applyFont="1" applyFill="1" applyBorder="1" applyAlignment="1">
      <alignment horizontal="center" vertical="center" wrapText="1"/>
    </xf>
    <xf numFmtId="165" fontId="7" fillId="22" borderId="11" xfId="604" applyNumberFormat="1" applyFont="1" applyFill="1" applyBorder="1" applyAlignment="1">
      <alignment horizontal="center" vertical="center" wrapText="1"/>
    </xf>
    <xf numFmtId="6" fontId="7" fillId="22" borderId="10" xfId="604" applyNumberFormat="1" applyFont="1" applyFill="1" applyBorder="1" applyAlignment="1">
      <alignment horizontal="center" vertical="center" wrapText="1"/>
    </xf>
    <xf numFmtId="6" fontId="7" fillId="22" borderId="17" xfId="604" applyNumberFormat="1" applyFont="1" applyFill="1" applyBorder="1" applyAlignment="1">
      <alignment horizontal="center" vertical="center" wrapText="1"/>
    </xf>
    <xf numFmtId="6" fontId="7" fillId="22" borderId="11" xfId="604" applyNumberFormat="1" applyFont="1" applyFill="1" applyBorder="1" applyAlignment="1">
      <alignment horizontal="center" vertical="center" wrapText="1"/>
    </xf>
    <xf numFmtId="6" fontId="7" fillId="22" borderId="12" xfId="604" applyNumberFormat="1" applyFont="1" applyFill="1" applyBorder="1" applyAlignment="1">
      <alignment horizontal="center" vertical="center" wrapText="1"/>
    </xf>
    <xf numFmtId="165" fontId="5" fillId="21" borderId="15" xfId="606" applyNumberFormat="1" applyFont="1" applyFill="1" applyBorder="1" applyAlignment="1">
      <alignment horizontal="center"/>
    </xf>
    <xf numFmtId="165" fontId="5" fillId="21" borderId="19" xfId="606" applyNumberFormat="1" applyFont="1" applyFill="1" applyBorder="1" applyAlignment="1">
      <alignment horizontal="center"/>
    </xf>
    <xf numFmtId="165" fontId="5" fillId="21" borderId="18" xfId="606" applyNumberFormat="1" applyFont="1" applyFill="1" applyBorder="1" applyAlignment="1">
      <alignment horizontal="center"/>
    </xf>
  </cellXfs>
  <cellStyles count="62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2 2 2" xfId="576" xr:uid="{00000000-0005-0000-0000-00003F020000}"/>
    <cellStyle name="Ezres 2 2 3" xfId="577" xr:uid="{00000000-0005-0000-0000-000040020000}"/>
    <cellStyle name="Ezres 2 3" xfId="578" xr:uid="{00000000-0005-0000-0000-000041020000}"/>
    <cellStyle name="Ezres 2 4" xfId="579" xr:uid="{00000000-0005-0000-0000-000042020000}"/>
    <cellStyle name="Ezres 3" xfId="580" xr:uid="{00000000-0005-0000-0000-000043020000}"/>
    <cellStyle name="Ezres 3 2" xfId="581" xr:uid="{00000000-0005-0000-0000-000044020000}"/>
    <cellStyle name="Ezres 3 3" xfId="582" xr:uid="{00000000-0005-0000-0000-000045020000}"/>
    <cellStyle name="Ezres 4" xfId="583" xr:uid="{00000000-0005-0000-0000-000046020000}"/>
    <cellStyle name="Ezres 4 2" xfId="584" xr:uid="{00000000-0005-0000-0000-000047020000}"/>
    <cellStyle name="Ezres 5" xfId="585" xr:uid="{00000000-0005-0000-0000-000048020000}"/>
    <cellStyle name="Good" xfId="586" xr:uid="{00000000-0005-0000-0000-000049020000}"/>
    <cellStyle name="Heading 1" xfId="587" xr:uid="{00000000-0005-0000-0000-00004A020000}"/>
    <cellStyle name="Heading 2" xfId="588" xr:uid="{00000000-0005-0000-0000-00004B020000}"/>
    <cellStyle name="Heading 3" xfId="589" xr:uid="{00000000-0005-0000-0000-00004C020000}"/>
    <cellStyle name="Heading 4" xfId="590" xr:uid="{00000000-0005-0000-0000-00004D020000}"/>
    <cellStyle name="Input" xfId="591" xr:uid="{00000000-0005-0000-0000-00004E020000}"/>
    <cellStyle name="Linked Cell" xfId="592" xr:uid="{00000000-0005-0000-0000-00004F020000}"/>
    <cellStyle name="Neutral" xfId="593" xr:uid="{00000000-0005-0000-0000-000050020000}"/>
    <cellStyle name="Normál" xfId="0" builtinId="0"/>
    <cellStyle name="Normál 2" xfId="594" xr:uid="{00000000-0005-0000-0000-000052020000}"/>
    <cellStyle name="Normál 2 2" xfId="595" xr:uid="{00000000-0005-0000-0000-000053020000}"/>
    <cellStyle name="Normál 2 3" xfId="596" xr:uid="{00000000-0005-0000-0000-000054020000}"/>
    <cellStyle name="Normál 3" xfId="597" xr:uid="{00000000-0005-0000-0000-000055020000}"/>
    <cellStyle name="Normál 4" xfId="598" xr:uid="{00000000-0005-0000-0000-000056020000}"/>
    <cellStyle name="Normal_APUT202" xfId="599" xr:uid="{00000000-0005-0000-0000-000057020000}"/>
    <cellStyle name="Note" xfId="600" xr:uid="{00000000-0005-0000-0000-000058020000}"/>
    <cellStyle name="Note 2" xfId="601" xr:uid="{00000000-0005-0000-0000-000059020000}"/>
    <cellStyle name="Output" xfId="602" xr:uid="{00000000-0005-0000-0000-00005A020000}"/>
    <cellStyle name="Pénznem" xfId="603" builtinId="4"/>
    <cellStyle name="Pénznem 2" xfId="604" xr:uid="{00000000-0005-0000-0000-00005C020000}"/>
    <cellStyle name="Pénznem 2 2" xfId="605" xr:uid="{00000000-0005-0000-0000-00005D020000}"/>
    <cellStyle name="Pénznem 2 2 2" xfId="606" xr:uid="{00000000-0005-0000-0000-00005E020000}"/>
    <cellStyle name="Pénznem 2 2 3" xfId="607" xr:uid="{00000000-0005-0000-0000-00005F020000}"/>
    <cellStyle name="Pénznem 2 3" xfId="608" xr:uid="{00000000-0005-0000-0000-000060020000}"/>
    <cellStyle name="Pénznem 2 3 2" xfId="609" xr:uid="{00000000-0005-0000-0000-000061020000}"/>
    <cellStyle name="Pénznem 2 3 3" xfId="610" xr:uid="{00000000-0005-0000-0000-000062020000}"/>
    <cellStyle name="Pénznem 2 4" xfId="611" xr:uid="{00000000-0005-0000-0000-000063020000}"/>
    <cellStyle name="Pénznem 2 5" xfId="612" xr:uid="{00000000-0005-0000-0000-000064020000}"/>
    <cellStyle name="Pénznem 3" xfId="613" xr:uid="{00000000-0005-0000-0000-000065020000}"/>
    <cellStyle name="Pénznem 3 2" xfId="614" xr:uid="{00000000-0005-0000-0000-000066020000}"/>
    <cellStyle name="Pénznem 3 3" xfId="615" xr:uid="{00000000-0005-0000-0000-000067020000}"/>
    <cellStyle name="Pénznem 4" xfId="616" xr:uid="{00000000-0005-0000-0000-000068020000}"/>
    <cellStyle name="Pénznem 4 2" xfId="617" xr:uid="{00000000-0005-0000-0000-000069020000}"/>
    <cellStyle name="Pénznem 4 3" xfId="618" xr:uid="{00000000-0005-0000-0000-00006A020000}"/>
    <cellStyle name="Pénznem 5" xfId="619" xr:uid="{00000000-0005-0000-0000-00006B020000}"/>
    <cellStyle name="Pénznem 6" xfId="620" xr:uid="{00000000-0005-0000-0000-00006C020000}"/>
    <cellStyle name="Stílus 1" xfId="621" xr:uid="{00000000-0005-0000-0000-00006D020000}"/>
    <cellStyle name="Stílus 1 2" xfId="622" xr:uid="{00000000-0005-0000-0000-00006E020000}"/>
    <cellStyle name="Stílus 4" xfId="623" xr:uid="{00000000-0005-0000-0000-00006F020000}"/>
    <cellStyle name="Százalék 2" xfId="624" xr:uid="{00000000-0005-0000-0000-000070020000}"/>
    <cellStyle name="Százalék 3" xfId="625" xr:uid="{00000000-0005-0000-0000-000071020000}"/>
    <cellStyle name="Title" xfId="626" xr:uid="{00000000-0005-0000-0000-000072020000}"/>
    <cellStyle name="Total" xfId="627" xr:uid="{00000000-0005-0000-0000-000073020000}"/>
    <cellStyle name="Warning Text" xfId="628" xr:uid="{00000000-0005-0000-0000-00007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showGridLines="0" tabSelected="1" view="pageBreakPreview" topLeftCell="A65" zoomScale="75" zoomScaleNormal="75" zoomScaleSheetLayoutView="75" workbookViewId="0">
      <selection activeCell="H65" sqref="H65"/>
    </sheetView>
  </sheetViews>
  <sheetFormatPr defaultColWidth="9.33203125" defaultRowHeight="12.75" x14ac:dyDescent="0.2"/>
  <cols>
    <col min="1" max="1" width="102.1640625" style="15" customWidth="1"/>
    <col min="2" max="2" width="29.5" style="14" customWidth="1"/>
    <col min="3" max="3" width="25.33203125" style="14" customWidth="1"/>
    <col min="4" max="4" width="28.83203125" style="2" customWidth="1"/>
    <col min="5" max="5" width="27.6640625" style="2" customWidth="1"/>
    <col min="6" max="6" width="27.83203125" style="2" customWidth="1"/>
    <col min="7" max="7" width="18" style="15" hidden="1" customWidth="1"/>
    <col min="8" max="11" width="9.33203125" style="15"/>
    <col min="12" max="12" width="9.33203125" style="15" customWidth="1"/>
    <col min="13" max="16384" width="9.33203125" style="15"/>
  </cols>
  <sheetData>
    <row r="1" spans="1:7" ht="21" x14ac:dyDescent="0.35">
      <c r="A1" s="13"/>
      <c r="B1" s="13"/>
      <c r="C1" s="13"/>
      <c r="E1" s="31"/>
      <c r="F1" s="31" t="s">
        <v>50</v>
      </c>
    </row>
    <row r="2" spans="1:7" ht="21" x14ac:dyDescent="0.35">
      <c r="A2" s="13"/>
      <c r="B2" s="13"/>
      <c r="C2" s="13"/>
      <c r="D2" s="13"/>
      <c r="E2" s="13"/>
      <c r="F2" s="13"/>
    </row>
    <row r="4" spans="1:7" ht="19.5" customHeight="1" x14ac:dyDescent="0.2"/>
    <row r="5" spans="1:7" ht="16.5" customHeight="1" x14ac:dyDescent="0.2"/>
    <row r="6" spans="1:7" s="16" customFormat="1" ht="23.25" customHeight="1" thickBot="1" x14ac:dyDescent="0.3">
      <c r="A6" s="129"/>
      <c r="B6" s="129"/>
      <c r="C6" s="129"/>
      <c r="D6" s="129"/>
      <c r="E6" s="96"/>
      <c r="F6" s="117" t="s">
        <v>51</v>
      </c>
    </row>
    <row r="7" spans="1:7" s="1" customFormat="1" ht="32.25" customHeight="1" x14ac:dyDescent="0.35">
      <c r="A7" s="136" t="s">
        <v>0</v>
      </c>
      <c r="B7" s="137"/>
      <c r="C7" s="137"/>
      <c r="D7" s="137"/>
      <c r="E7" s="137"/>
      <c r="F7" s="138"/>
    </row>
    <row r="8" spans="1:7" ht="33.75" customHeight="1" x14ac:dyDescent="0.2">
      <c r="A8" s="124" t="s">
        <v>19</v>
      </c>
      <c r="B8" s="125"/>
      <c r="C8" s="125"/>
      <c r="D8" s="125"/>
      <c r="E8" s="125"/>
      <c r="F8" s="126"/>
    </row>
    <row r="9" spans="1:7" s="3" customFormat="1" ht="15.75" x14ac:dyDescent="0.25">
      <c r="A9" s="63"/>
      <c r="B9" s="62"/>
      <c r="C9" s="61"/>
      <c r="D9" s="60"/>
      <c r="E9" s="98"/>
      <c r="F9" s="60"/>
    </row>
    <row r="10" spans="1:7" s="3" customFormat="1" ht="33" customHeight="1" x14ac:dyDescent="0.2">
      <c r="A10" s="130" t="s">
        <v>23</v>
      </c>
      <c r="B10" s="127" t="s">
        <v>22</v>
      </c>
      <c r="C10" s="133" t="s">
        <v>7</v>
      </c>
      <c r="D10" s="128" t="s">
        <v>1</v>
      </c>
      <c r="E10" s="127" t="s">
        <v>62</v>
      </c>
      <c r="F10" s="128"/>
    </row>
    <row r="11" spans="1:7" s="3" customFormat="1" ht="41.25" customHeight="1" thickBot="1" x14ac:dyDescent="0.25">
      <c r="A11" s="131"/>
      <c r="B11" s="132"/>
      <c r="C11" s="134"/>
      <c r="D11" s="135"/>
      <c r="E11" s="118" t="s">
        <v>52</v>
      </c>
      <c r="F11" s="97" t="s">
        <v>53</v>
      </c>
    </row>
    <row r="12" spans="1:7" s="8" customFormat="1" ht="18.75" customHeight="1" thickBot="1" x14ac:dyDescent="0.25">
      <c r="A12" s="4" t="s">
        <v>2</v>
      </c>
      <c r="B12" s="5" t="s">
        <v>3</v>
      </c>
      <c r="C12" s="6" t="s">
        <v>4</v>
      </c>
      <c r="D12" s="7" t="s">
        <v>5</v>
      </c>
      <c r="E12" s="104" t="s">
        <v>54</v>
      </c>
      <c r="F12" s="105" t="s">
        <v>55</v>
      </c>
    </row>
    <row r="13" spans="1:7" s="9" customFormat="1" ht="45.75" customHeight="1" x14ac:dyDescent="0.3">
      <c r="A13" s="50" t="s">
        <v>38</v>
      </c>
      <c r="B13" s="17"/>
      <c r="C13" s="43"/>
      <c r="D13" s="18"/>
      <c r="E13" s="106"/>
      <c r="F13" s="106"/>
    </row>
    <row r="14" spans="1:7" s="9" customFormat="1" ht="32.25" customHeight="1" x14ac:dyDescent="0.2">
      <c r="A14" s="47" t="s">
        <v>9</v>
      </c>
      <c r="B14" s="17"/>
      <c r="C14" s="24"/>
      <c r="D14" s="18"/>
      <c r="E14" s="107"/>
      <c r="F14" s="107"/>
    </row>
    <row r="15" spans="1:7" s="10" customFormat="1" ht="15.75" x14ac:dyDescent="0.2">
      <c r="A15" s="48" t="s">
        <v>8</v>
      </c>
      <c r="B15" s="17">
        <v>20470</v>
      </c>
      <c r="C15" s="24">
        <v>0</v>
      </c>
      <c r="D15" s="18">
        <f>B15+C15</f>
        <v>20470</v>
      </c>
      <c r="E15" s="99">
        <v>263</v>
      </c>
      <c r="F15" s="116">
        <v>20470</v>
      </c>
      <c r="G15" s="90" t="s">
        <v>26</v>
      </c>
    </row>
    <row r="16" spans="1:7" s="10" customFormat="1" ht="15.75" x14ac:dyDescent="0.2">
      <c r="A16" s="48" t="s">
        <v>10</v>
      </c>
      <c r="B16" s="17"/>
      <c r="C16" s="24">
        <v>0</v>
      </c>
      <c r="D16" s="18">
        <f t="shared" ref="D16:D21" si="0">B16+C16</f>
        <v>0</v>
      </c>
      <c r="E16" s="99">
        <v>6704</v>
      </c>
      <c r="F16" s="116">
        <v>0</v>
      </c>
    </row>
    <row r="17" spans="1:7" s="11" customFormat="1" ht="15.75" x14ac:dyDescent="0.2">
      <c r="A17" s="48" t="s">
        <v>11</v>
      </c>
      <c r="B17" s="17"/>
      <c r="C17" s="24">
        <v>0</v>
      </c>
      <c r="D17" s="18">
        <f t="shared" si="0"/>
        <v>0</v>
      </c>
      <c r="E17" s="99">
        <v>11023</v>
      </c>
      <c r="F17" s="116">
        <v>0</v>
      </c>
    </row>
    <row r="18" spans="1:7" s="11" customFormat="1" ht="15.75" x14ac:dyDescent="0.2">
      <c r="A18" s="48" t="s">
        <v>12</v>
      </c>
      <c r="B18" s="17"/>
      <c r="C18" s="24">
        <v>0</v>
      </c>
      <c r="D18" s="18">
        <f t="shared" si="0"/>
        <v>0</v>
      </c>
      <c r="E18" s="99">
        <v>3780</v>
      </c>
      <c r="F18" s="116">
        <v>0</v>
      </c>
    </row>
    <row r="19" spans="1:7" s="12" customFormat="1" ht="15.75" hidden="1" customHeight="1" x14ac:dyDescent="0.25">
      <c r="A19" s="48"/>
      <c r="B19" s="17"/>
      <c r="C19" s="26"/>
      <c r="D19" s="18">
        <f t="shared" si="0"/>
        <v>0</v>
      </c>
      <c r="E19" s="99"/>
      <c r="F19" s="116"/>
    </row>
    <row r="20" spans="1:7" s="12" customFormat="1" ht="15.75" customHeight="1" x14ac:dyDescent="0.25">
      <c r="A20" s="48" t="s">
        <v>16</v>
      </c>
      <c r="B20" s="17"/>
      <c r="C20" s="26"/>
      <c r="D20" s="18">
        <f t="shared" si="0"/>
        <v>0</v>
      </c>
      <c r="E20" s="99">
        <v>24924</v>
      </c>
      <c r="F20" s="116">
        <v>0</v>
      </c>
    </row>
    <row r="21" spans="1:7" s="12" customFormat="1" ht="15.75" customHeight="1" x14ac:dyDescent="0.25">
      <c r="A21" s="48" t="s">
        <v>20</v>
      </c>
      <c r="B21" s="116">
        <v>24781</v>
      </c>
      <c r="C21" s="26"/>
      <c r="D21" s="18">
        <f t="shared" si="0"/>
        <v>24781</v>
      </c>
      <c r="E21" s="116"/>
      <c r="F21" s="116">
        <v>24781</v>
      </c>
    </row>
    <row r="22" spans="1:7" s="9" customFormat="1" ht="24.75" customHeight="1" thickBot="1" x14ac:dyDescent="0.25">
      <c r="A22" s="49" t="s">
        <v>6</v>
      </c>
      <c r="B22" s="19">
        <f>SUM(B15:B21)</f>
        <v>45251</v>
      </c>
      <c r="C22" s="22">
        <f>C15+C16+C17+C20+C21</f>
        <v>0</v>
      </c>
      <c r="D22" s="20">
        <f>SUM(D13:D21)</f>
        <v>45251</v>
      </c>
      <c r="E22" s="20">
        <f>SUM(E13:E21)</f>
        <v>46694</v>
      </c>
      <c r="F22" s="20">
        <f>SUM(F15:F21)</f>
        <v>45251</v>
      </c>
    </row>
    <row r="23" spans="1:7" s="9" customFormat="1" ht="45" customHeight="1" x14ac:dyDescent="0.3">
      <c r="A23" s="46" t="s">
        <v>39</v>
      </c>
      <c r="B23" s="17"/>
      <c r="C23" s="58"/>
      <c r="D23" s="18"/>
      <c r="E23" s="106"/>
      <c r="F23" s="40"/>
      <c r="G23" s="9" t="s">
        <v>24</v>
      </c>
    </row>
    <row r="24" spans="1:7" s="9" customFormat="1" ht="32.25" customHeight="1" x14ac:dyDescent="0.2">
      <c r="A24" s="47" t="s">
        <v>21</v>
      </c>
      <c r="B24" s="17"/>
      <c r="C24" s="43"/>
      <c r="D24" s="18"/>
      <c r="E24" s="107"/>
      <c r="F24" s="66"/>
      <c r="G24" s="9" t="s">
        <v>25</v>
      </c>
    </row>
    <row r="25" spans="1:7" s="10" customFormat="1" ht="15.75" x14ac:dyDescent="0.2">
      <c r="A25" s="48" t="s">
        <v>8</v>
      </c>
      <c r="B25" s="17"/>
      <c r="C25" s="24"/>
      <c r="D25" s="18">
        <f t="shared" ref="D25:D30" si="1">+B25+C25</f>
        <v>0</v>
      </c>
      <c r="E25" s="66">
        <v>2300</v>
      </c>
      <c r="F25" s="66">
        <v>0</v>
      </c>
    </row>
    <row r="26" spans="1:7" s="10" customFormat="1" ht="15.75" x14ac:dyDescent="0.2">
      <c r="A26" s="48" t="s">
        <v>10</v>
      </c>
      <c r="B26" s="17">
        <v>13251</v>
      </c>
      <c r="C26" s="24">
        <f>B26*0.05</f>
        <v>662.55000000000007</v>
      </c>
      <c r="D26" s="18">
        <f t="shared" si="1"/>
        <v>13913.55</v>
      </c>
      <c r="E26" s="66">
        <v>21349</v>
      </c>
      <c r="F26" s="66">
        <v>9824</v>
      </c>
    </row>
    <row r="27" spans="1:7" s="11" customFormat="1" ht="15.75" x14ac:dyDescent="0.2">
      <c r="A27" s="48" t="s">
        <v>11</v>
      </c>
      <c r="B27" s="17">
        <v>30500</v>
      </c>
      <c r="C27" s="24">
        <f>B27*0.05</f>
        <v>1525</v>
      </c>
      <c r="D27" s="18">
        <f t="shared" si="1"/>
        <v>32025</v>
      </c>
      <c r="E27" s="66">
        <v>33872</v>
      </c>
      <c r="F27" s="66">
        <v>28612</v>
      </c>
    </row>
    <row r="28" spans="1:7" s="11" customFormat="1" ht="15.75" x14ac:dyDescent="0.2">
      <c r="A28" s="48" t="s">
        <v>12</v>
      </c>
      <c r="B28" s="17">
        <v>23794</v>
      </c>
      <c r="C28" s="24">
        <f>B28*0.05</f>
        <v>1189.7</v>
      </c>
      <c r="D28" s="18">
        <f t="shared" si="1"/>
        <v>24983.7</v>
      </c>
      <c r="E28" s="66">
        <v>30120</v>
      </c>
      <c r="F28" s="66">
        <v>24132</v>
      </c>
    </row>
    <row r="29" spans="1:7" s="11" customFormat="1" ht="15.75" x14ac:dyDescent="0.2">
      <c r="A29" s="48" t="s">
        <v>16</v>
      </c>
      <c r="B29" s="17">
        <v>15831</v>
      </c>
      <c r="C29" s="24">
        <f>B29*0.05</f>
        <v>791.55000000000007</v>
      </c>
      <c r="D29" s="18">
        <f t="shared" si="1"/>
        <v>16622.55</v>
      </c>
      <c r="E29" s="66">
        <v>8564</v>
      </c>
      <c r="F29" s="66">
        <v>15798</v>
      </c>
    </row>
    <row r="30" spans="1:7" s="11" customFormat="1" ht="15.75" x14ac:dyDescent="0.2">
      <c r="A30" s="48" t="s">
        <v>20</v>
      </c>
      <c r="B30" s="17">
        <v>13477</v>
      </c>
      <c r="C30" s="24">
        <f>B30*0.05</f>
        <v>673.85</v>
      </c>
      <c r="D30" s="18">
        <f t="shared" si="1"/>
        <v>14150.85</v>
      </c>
      <c r="E30" s="24">
        <v>0</v>
      </c>
      <c r="F30" s="66">
        <v>13613</v>
      </c>
    </row>
    <row r="31" spans="1:7" s="11" customFormat="1" ht="15.75" x14ac:dyDescent="0.2">
      <c r="A31" s="48" t="s">
        <v>48</v>
      </c>
      <c r="B31" s="17"/>
      <c r="C31" s="24"/>
      <c r="D31" s="18"/>
      <c r="E31" s="24">
        <v>873</v>
      </c>
      <c r="F31" s="66">
        <v>0</v>
      </c>
    </row>
    <row r="32" spans="1:7" s="12" customFormat="1" ht="19.5" thickBot="1" x14ac:dyDescent="0.3">
      <c r="A32" s="51" t="s">
        <v>6</v>
      </c>
      <c r="B32" s="28">
        <f>B25+B26+B27+B28+B29+B30</f>
        <v>96853</v>
      </c>
      <c r="C32" s="29">
        <f>C25+C26+C27+C28+C29+C30</f>
        <v>4842.6500000000005</v>
      </c>
      <c r="D32" s="33">
        <f>D25+D26+D27+D28+D29+D30</f>
        <v>101695.65000000001</v>
      </c>
      <c r="E32" s="29">
        <f>SUM(E25:E31)</f>
        <v>97078</v>
      </c>
      <c r="F32" s="29">
        <f>SUM(F25:F31)</f>
        <v>91979</v>
      </c>
    </row>
    <row r="33" spans="1:7" s="9" customFormat="1" ht="56.25" x14ac:dyDescent="0.3">
      <c r="A33" s="52" t="s">
        <v>40</v>
      </c>
      <c r="B33" s="23"/>
      <c r="C33" s="88"/>
      <c r="D33" s="40"/>
      <c r="E33" s="106"/>
      <c r="F33" s="40"/>
      <c r="G33" s="9" t="s">
        <v>27</v>
      </c>
    </row>
    <row r="34" spans="1:7" s="9" customFormat="1" ht="32.25" customHeight="1" x14ac:dyDescent="0.2">
      <c r="A34" s="53" t="s">
        <v>13</v>
      </c>
      <c r="B34" s="24"/>
      <c r="C34" s="89"/>
      <c r="D34" s="27"/>
      <c r="E34" s="108"/>
      <c r="F34" s="27"/>
      <c r="G34" s="9" t="s">
        <v>28</v>
      </c>
    </row>
    <row r="35" spans="1:7" s="12" customFormat="1" ht="18.75" x14ac:dyDescent="0.25">
      <c r="A35" s="54" t="s">
        <v>10</v>
      </c>
      <c r="B35" s="24"/>
      <c r="C35" s="89"/>
      <c r="D35" s="37">
        <f>+B35+C35</f>
        <v>0</v>
      </c>
      <c r="E35" s="99">
        <v>8172</v>
      </c>
      <c r="F35" s="66">
        <v>0</v>
      </c>
      <c r="G35" s="9" t="s">
        <v>29</v>
      </c>
    </row>
    <row r="36" spans="1:7" s="12" customFormat="1" ht="18.75" x14ac:dyDescent="0.25">
      <c r="A36" s="54" t="s">
        <v>11</v>
      </c>
      <c r="B36" s="24">
        <v>38009</v>
      </c>
      <c r="C36" s="89">
        <f>B36*0.05</f>
        <v>1900.45</v>
      </c>
      <c r="D36" s="37">
        <f>+B36+C36</f>
        <v>39909.449999999997</v>
      </c>
      <c r="E36" s="99">
        <v>22411</v>
      </c>
      <c r="F36" s="66">
        <v>36993</v>
      </c>
      <c r="G36" s="9" t="s">
        <v>30</v>
      </c>
    </row>
    <row r="37" spans="1:7" s="12" customFormat="1" ht="18.75" x14ac:dyDescent="0.25">
      <c r="A37" s="54" t="s">
        <v>12</v>
      </c>
      <c r="B37" s="24">
        <v>24011</v>
      </c>
      <c r="C37" s="89">
        <f>B37*0.05</f>
        <v>1200.55</v>
      </c>
      <c r="D37" s="37">
        <f>+B37+C37</f>
        <v>25211.55</v>
      </c>
      <c r="E37" s="99">
        <v>9321</v>
      </c>
      <c r="F37" s="66">
        <v>25449</v>
      </c>
      <c r="G37" s="9" t="s">
        <v>31</v>
      </c>
    </row>
    <row r="38" spans="1:7" s="12" customFormat="1" ht="15.75" x14ac:dyDescent="0.25">
      <c r="A38" s="54" t="s">
        <v>16</v>
      </c>
      <c r="B38" s="24">
        <v>17343</v>
      </c>
      <c r="C38" s="89">
        <f>B38*0.05</f>
        <v>867.15000000000009</v>
      </c>
      <c r="D38" s="37">
        <f>+B38+C38</f>
        <v>18210.150000000001</v>
      </c>
      <c r="E38" s="99">
        <f>117746+33678</f>
        <v>151424</v>
      </c>
      <c r="F38" s="66">
        <v>19617</v>
      </c>
      <c r="G38" s="119" t="s">
        <v>56</v>
      </c>
    </row>
    <row r="39" spans="1:7" s="12" customFormat="1" ht="15.75" x14ac:dyDescent="0.25">
      <c r="A39" s="54" t="s">
        <v>20</v>
      </c>
      <c r="B39" s="24">
        <v>104022</v>
      </c>
      <c r="C39" s="89">
        <f>B39*0.05</f>
        <v>5201.1000000000004</v>
      </c>
      <c r="D39" s="37">
        <f>+B39+C39</f>
        <v>109223.1</v>
      </c>
      <c r="E39" s="99">
        <v>318</v>
      </c>
      <c r="F39" s="24">
        <v>108657</v>
      </c>
      <c r="G39" s="119" t="s">
        <v>57</v>
      </c>
    </row>
    <row r="40" spans="1:7" s="12" customFormat="1" ht="15.75" x14ac:dyDescent="0.25">
      <c r="A40" s="54" t="s">
        <v>48</v>
      </c>
      <c r="B40" s="24"/>
      <c r="C40" s="89"/>
      <c r="D40" s="37"/>
      <c r="E40" s="89">
        <v>259</v>
      </c>
      <c r="F40" s="89"/>
      <c r="G40" s="119" t="s">
        <v>58</v>
      </c>
    </row>
    <row r="41" spans="1:7" s="12" customFormat="1" ht="19.5" thickBot="1" x14ac:dyDescent="0.35">
      <c r="A41" s="55" t="s">
        <v>6</v>
      </c>
      <c r="B41" s="29">
        <f>SUM(B35:B39)</f>
        <v>183385</v>
      </c>
      <c r="C41" s="33">
        <f>SUM(C35:C39)</f>
        <v>9169.25</v>
      </c>
      <c r="D41" s="32">
        <f>D35+D36+D37+D38+D39</f>
        <v>192554.25</v>
      </c>
      <c r="E41" s="32">
        <f>SUM(E35:E40)</f>
        <v>191905</v>
      </c>
      <c r="F41" s="32">
        <f>SUM(F35:F39)</f>
        <v>190716</v>
      </c>
    </row>
    <row r="42" spans="1:7" s="9" customFormat="1" ht="28.5" customHeight="1" x14ac:dyDescent="0.3">
      <c r="A42" s="52" t="s">
        <v>41</v>
      </c>
      <c r="B42" s="36"/>
      <c r="C42" s="24"/>
      <c r="D42" s="18"/>
      <c r="E42" s="106"/>
      <c r="F42" s="40"/>
      <c r="G42" s="9" t="s">
        <v>32</v>
      </c>
    </row>
    <row r="43" spans="1:7" s="9" customFormat="1" ht="32.25" customHeight="1" x14ac:dyDescent="0.2">
      <c r="A43" s="53" t="s">
        <v>14</v>
      </c>
      <c r="B43" s="36"/>
      <c r="C43" s="24"/>
      <c r="D43" s="27"/>
      <c r="E43" s="108"/>
      <c r="F43" s="27"/>
      <c r="G43" s="9" t="s">
        <v>59</v>
      </c>
    </row>
    <row r="44" spans="1:7" s="12" customFormat="1" ht="15.75" x14ac:dyDescent="0.25">
      <c r="A44" s="54" t="s">
        <v>10</v>
      </c>
      <c r="B44" s="36"/>
      <c r="C44" s="24"/>
      <c r="D44" s="37">
        <f>+B44+C44</f>
        <v>0</v>
      </c>
      <c r="E44" s="66">
        <v>1876</v>
      </c>
      <c r="F44" s="24">
        <v>0</v>
      </c>
    </row>
    <row r="45" spans="1:7" s="12" customFormat="1" ht="15.75" x14ac:dyDescent="0.25">
      <c r="A45" s="54" t="s">
        <v>11</v>
      </c>
      <c r="B45" s="36">
        <v>1381</v>
      </c>
      <c r="C45" s="24">
        <v>590</v>
      </c>
      <c r="D45" s="37">
        <f>+B45+C45</f>
        <v>1971</v>
      </c>
      <c r="E45" s="66">
        <v>6757</v>
      </c>
      <c r="F45" s="120">
        <v>1381</v>
      </c>
    </row>
    <row r="46" spans="1:7" s="12" customFormat="1" ht="15.75" x14ac:dyDescent="0.25">
      <c r="A46" s="54" t="s">
        <v>12</v>
      </c>
      <c r="B46" s="66">
        <v>4840</v>
      </c>
      <c r="C46" s="24">
        <v>1384</v>
      </c>
      <c r="D46" s="37">
        <f>+B46+C46</f>
        <v>6224</v>
      </c>
      <c r="E46" s="66">
        <v>4110</v>
      </c>
      <c r="F46" s="99">
        <v>4840</v>
      </c>
    </row>
    <row r="47" spans="1:7" s="12" customFormat="1" ht="15.75" x14ac:dyDescent="0.25">
      <c r="A47" s="54" t="s">
        <v>16</v>
      </c>
      <c r="B47" s="36"/>
      <c r="C47" s="24"/>
      <c r="D47" s="37">
        <f>+B47+C47</f>
        <v>0</v>
      </c>
      <c r="E47" s="66">
        <v>4900</v>
      </c>
      <c r="F47" s="99">
        <v>0</v>
      </c>
    </row>
    <row r="48" spans="1:7" s="12" customFormat="1" ht="15.75" x14ac:dyDescent="0.25">
      <c r="A48" s="54" t="s">
        <v>20</v>
      </c>
      <c r="B48" s="36">
        <v>6700</v>
      </c>
      <c r="C48" s="24">
        <v>2800</v>
      </c>
      <c r="D48" s="37">
        <f>+B48+C48</f>
        <v>9500</v>
      </c>
      <c r="E48" s="24">
        <v>0</v>
      </c>
      <c r="F48" s="89">
        <v>6960</v>
      </c>
    </row>
    <row r="49" spans="1:11" s="12" customFormat="1" ht="19.5" thickBot="1" x14ac:dyDescent="0.3">
      <c r="A49" s="55" t="s">
        <v>6</v>
      </c>
      <c r="B49" s="29">
        <f>SUM(B44:B48)</f>
        <v>12921</v>
      </c>
      <c r="C49" s="33">
        <f>SUM(C44:C48)</f>
        <v>4774</v>
      </c>
      <c r="D49" s="33">
        <f>D44+D45+D46+D47+D48</f>
        <v>17695</v>
      </c>
      <c r="E49" s="29">
        <f>SUM(E44:E48)</f>
        <v>17643</v>
      </c>
      <c r="F49" s="29">
        <f>SUM(F44:F48)</f>
        <v>13181</v>
      </c>
    </row>
    <row r="50" spans="1:11" s="12" customFormat="1" ht="37.5" x14ac:dyDescent="0.25">
      <c r="A50" s="69" t="s">
        <v>42</v>
      </c>
      <c r="B50" s="70"/>
      <c r="C50" s="44"/>
      <c r="D50" s="71"/>
      <c r="E50" s="110"/>
      <c r="F50" s="109"/>
      <c r="G50" s="72" t="s">
        <v>33</v>
      </c>
      <c r="H50" s="72"/>
      <c r="I50" s="72"/>
      <c r="J50" s="72"/>
      <c r="K50" s="72"/>
    </row>
    <row r="51" spans="1:11" s="12" customFormat="1" ht="15.75" x14ac:dyDescent="0.25">
      <c r="A51" s="73" t="s">
        <v>17</v>
      </c>
      <c r="B51" s="70"/>
      <c r="C51" s="44"/>
      <c r="D51" s="71"/>
      <c r="E51" s="111"/>
      <c r="F51" s="71"/>
      <c r="G51" s="72"/>
      <c r="H51" s="72"/>
      <c r="I51" s="72"/>
      <c r="J51" s="72"/>
      <c r="K51" s="72"/>
    </row>
    <row r="52" spans="1:11" s="12" customFormat="1" ht="15.75" x14ac:dyDescent="0.25">
      <c r="A52" s="74" t="s">
        <v>10</v>
      </c>
      <c r="B52" s="70"/>
      <c r="C52" s="44"/>
      <c r="D52" s="71"/>
      <c r="E52" s="67">
        <v>764</v>
      </c>
      <c r="F52" s="71"/>
      <c r="G52" s="72"/>
      <c r="H52" s="72"/>
      <c r="I52" s="72"/>
      <c r="J52" s="72"/>
      <c r="K52" s="72"/>
    </row>
    <row r="53" spans="1:11" s="12" customFormat="1" ht="15.75" x14ac:dyDescent="0.25">
      <c r="A53" s="74" t="s">
        <v>11</v>
      </c>
      <c r="B53" s="70">
        <v>448689</v>
      </c>
      <c r="C53" s="44">
        <f>540000*0.2</f>
        <v>108000</v>
      </c>
      <c r="D53" s="71">
        <f>+B53+C53</f>
        <v>556689</v>
      </c>
      <c r="E53" s="67">
        <f>2749+8781</f>
        <v>11530</v>
      </c>
      <c r="F53" s="67">
        <v>448690</v>
      </c>
      <c r="G53" s="72"/>
      <c r="H53" s="72"/>
      <c r="I53" s="72"/>
      <c r="J53" s="72"/>
      <c r="K53" s="72"/>
    </row>
    <row r="54" spans="1:11" s="12" customFormat="1" ht="15.75" x14ac:dyDescent="0.25">
      <c r="A54" s="74" t="s">
        <v>12</v>
      </c>
      <c r="B54" s="70">
        <v>0</v>
      </c>
      <c r="C54" s="44"/>
      <c r="D54" s="71">
        <f>+B54+C54</f>
        <v>0</v>
      </c>
      <c r="E54" s="67">
        <f>7643+8543</f>
        <v>16186</v>
      </c>
      <c r="F54" s="67">
        <v>0</v>
      </c>
      <c r="G54" s="72"/>
      <c r="H54" s="72"/>
      <c r="I54" s="72"/>
      <c r="J54" s="72"/>
      <c r="K54" s="72"/>
    </row>
    <row r="55" spans="1:11" s="12" customFormat="1" ht="15.75" x14ac:dyDescent="0.25">
      <c r="A55" s="75" t="s">
        <v>16</v>
      </c>
      <c r="B55" s="70">
        <v>0</v>
      </c>
      <c r="C55" s="44"/>
      <c r="D55" s="71">
        <f>+B55+C55</f>
        <v>0</v>
      </c>
      <c r="E55" s="100">
        <f>55246+11318</f>
        <v>66564</v>
      </c>
      <c r="F55" s="101">
        <v>0</v>
      </c>
      <c r="G55" s="72"/>
      <c r="H55" s="72"/>
      <c r="I55" s="72"/>
      <c r="J55" s="72"/>
      <c r="K55" s="72"/>
    </row>
    <row r="56" spans="1:11" s="12" customFormat="1" ht="15.75" x14ac:dyDescent="0.25">
      <c r="A56" s="75" t="s">
        <v>20</v>
      </c>
      <c r="B56" s="70">
        <v>3520</v>
      </c>
      <c r="C56" s="44">
        <v>292707</v>
      </c>
      <c r="D56" s="71">
        <f>+B56+C56</f>
        <v>296227</v>
      </c>
      <c r="E56" s="100">
        <v>680077</v>
      </c>
      <c r="F56" s="100">
        <v>0</v>
      </c>
      <c r="G56" s="72"/>
      <c r="H56" s="72"/>
      <c r="I56" s="72"/>
      <c r="J56" s="72"/>
      <c r="K56" s="72"/>
    </row>
    <row r="57" spans="1:11" s="12" customFormat="1" ht="15.75" x14ac:dyDescent="0.25">
      <c r="A57" s="75" t="s">
        <v>48</v>
      </c>
      <c r="B57" s="70">
        <v>224582</v>
      </c>
      <c r="C57" s="44"/>
      <c r="D57" s="71">
        <f>+B57+C57</f>
        <v>224582</v>
      </c>
      <c r="E57" s="100">
        <v>425449</v>
      </c>
      <c r="F57" s="100">
        <v>228229</v>
      </c>
      <c r="G57" s="72"/>
      <c r="H57" s="72"/>
      <c r="I57" s="72"/>
      <c r="J57" s="72"/>
      <c r="K57" s="72"/>
    </row>
    <row r="58" spans="1:11" s="12" customFormat="1" ht="19.5" thickBot="1" x14ac:dyDescent="0.3">
      <c r="A58" s="76" t="s">
        <v>6</v>
      </c>
      <c r="B58" s="29">
        <f>SUM(B51:B57)</f>
        <v>676791</v>
      </c>
      <c r="C58" s="29">
        <f>SUM(C51:C56)</f>
        <v>400707</v>
      </c>
      <c r="D58" s="29">
        <f>SUM(D51:D57)</f>
        <v>1077498</v>
      </c>
      <c r="E58" s="29">
        <f t="shared" ref="E58:F58" si="2">SUM(E51:E57)</f>
        <v>1200570</v>
      </c>
      <c r="F58" s="29">
        <f t="shared" si="2"/>
        <v>676919</v>
      </c>
      <c r="G58" s="72"/>
      <c r="H58" s="72"/>
      <c r="I58" s="72"/>
      <c r="J58" s="72"/>
      <c r="K58" s="72"/>
    </row>
    <row r="59" spans="1:11" s="12" customFormat="1" ht="37.5" x14ac:dyDescent="0.25">
      <c r="A59" s="65" t="s">
        <v>43</v>
      </c>
      <c r="B59" s="21"/>
      <c r="C59" s="25"/>
      <c r="D59" s="38"/>
      <c r="E59" s="112"/>
      <c r="F59" s="38"/>
      <c r="G59" s="12" t="s">
        <v>34</v>
      </c>
    </row>
    <row r="60" spans="1:11" s="12" customFormat="1" ht="15.75" x14ac:dyDescent="0.25">
      <c r="A60" s="56" t="s">
        <v>15</v>
      </c>
      <c r="B60" s="17"/>
      <c r="C60" s="26"/>
      <c r="D60" s="37"/>
      <c r="E60" s="95"/>
      <c r="F60" s="37"/>
    </row>
    <row r="61" spans="1:11" s="12" customFormat="1" ht="15.75" x14ac:dyDescent="0.25">
      <c r="A61" s="48" t="s">
        <v>11</v>
      </c>
      <c r="B61" s="67">
        <v>106927</v>
      </c>
      <c r="C61" s="26"/>
      <c r="D61" s="37">
        <f>+B61+C61</f>
        <v>106927</v>
      </c>
      <c r="E61" s="67">
        <v>59397</v>
      </c>
      <c r="F61" s="67">
        <v>106927</v>
      </c>
    </row>
    <row r="62" spans="1:11" s="12" customFormat="1" ht="15.75" x14ac:dyDescent="0.25">
      <c r="A62" s="48" t="s">
        <v>12</v>
      </c>
      <c r="B62" s="17"/>
      <c r="C62" s="26">
        <v>0</v>
      </c>
      <c r="D62" s="37">
        <f>+B62+C62</f>
        <v>0</v>
      </c>
      <c r="E62" s="67">
        <v>35981</v>
      </c>
      <c r="F62" s="67">
        <v>0</v>
      </c>
    </row>
    <row r="63" spans="1:11" s="12" customFormat="1" ht="15.75" x14ac:dyDescent="0.25">
      <c r="A63" s="48" t="s">
        <v>16</v>
      </c>
      <c r="B63" s="17">
        <v>426</v>
      </c>
      <c r="C63" s="26"/>
      <c r="D63" s="37">
        <f>+B63+C63</f>
        <v>426</v>
      </c>
      <c r="E63" s="67">
        <v>11975</v>
      </c>
      <c r="F63" s="100">
        <v>426</v>
      </c>
    </row>
    <row r="64" spans="1:11" s="12" customFormat="1" ht="15.75" x14ac:dyDescent="0.25">
      <c r="A64" s="48" t="s">
        <v>20</v>
      </c>
      <c r="B64" s="17"/>
      <c r="C64" s="26"/>
      <c r="D64" s="37"/>
      <c r="E64" s="100">
        <v>0</v>
      </c>
      <c r="F64" s="100">
        <v>0</v>
      </c>
    </row>
    <row r="65" spans="1:7" s="12" customFormat="1" ht="19.5" thickBot="1" x14ac:dyDescent="0.35">
      <c r="A65" s="49" t="s">
        <v>6</v>
      </c>
      <c r="B65" s="28">
        <f>SUM(B61:B64)</f>
        <v>107353</v>
      </c>
      <c r="C65" s="29">
        <f>SUM(C61:C64)</f>
        <v>0</v>
      </c>
      <c r="D65" s="29">
        <f>SUM(D61:D64)</f>
        <v>107353</v>
      </c>
      <c r="E65" s="32">
        <f>SUM(E61:E64)</f>
        <v>107353</v>
      </c>
      <c r="F65" s="32">
        <f>SUM(F61:F64)</f>
        <v>107353</v>
      </c>
    </row>
    <row r="66" spans="1:7" s="12" customFormat="1" ht="56.25" x14ac:dyDescent="0.3">
      <c r="A66" s="57" t="s">
        <v>44</v>
      </c>
      <c r="B66" s="45"/>
      <c r="C66" s="30"/>
      <c r="D66" s="94"/>
      <c r="E66" s="94"/>
      <c r="F66" s="41"/>
      <c r="G66" s="12" t="s">
        <v>35</v>
      </c>
    </row>
    <row r="67" spans="1:7" s="12" customFormat="1" ht="15.75" x14ac:dyDescent="0.25">
      <c r="A67" s="48" t="s">
        <v>11</v>
      </c>
      <c r="B67" s="70">
        <v>4879</v>
      </c>
      <c r="C67" s="70">
        <f>B67*0.05</f>
        <v>243.95000000000002</v>
      </c>
      <c r="D67" s="95">
        <f>+B67+C67</f>
        <v>5122.95</v>
      </c>
      <c r="E67" s="121">
        <v>61</v>
      </c>
      <c r="F67" s="122">
        <v>4879</v>
      </c>
    </row>
    <row r="68" spans="1:7" s="12" customFormat="1" ht="15.75" x14ac:dyDescent="0.25">
      <c r="A68" s="48" t="s">
        <v>12</v>
      </c>
      <c r="B68" s="70">
        <v>1149</v>
      </c>
      <c r="C68" s="70">
        <f>B68*0.05</f>
        <v>57.45</v>
      </c>
      <c r="D68" s="95">
        <f>+B68+C68</f>
        <v>1206.45</v>
      </c>
      <c r="E68" s="121">
        <v>1020</v>
      </c>
      <c r="F68" s="122">
        <v>1149</v>
      </c>
    </row>
    <row r="69" spans="1:7" s="12" customFormat="1" ht="15.75" x14ac:dyDescent="0.25">
      <c r="A69" s="48" t="s">
        <v>16</v>
      </c>
      <c r="B69" s="70">
        <v>5826</v>
      </c>
      <c r="C69" s="70">
        <f>B69*0.05</f>
        <v>291.3</v>
      </c>
      <c r="D69" s="95">
        <f>+B69+C69</f>
        <v>6117.3</v>
      </c>
      <c r="E69" s="121">
        <v>14500</v>
      </c>
      <c r="F69" s="67">
        <f>3752+2073</f>
        <v>5825</v>
      </c>
    </row>
    <row r="70" spans="1:7" s="12" customFormat="1" ht="15.75" x14ac:dyDescent="0.25">
      <c r="A70" s="48" t="s">
        <v>20</v>
      </c>
      <c r="B70" s="70">
        <v>18485</v>
      </c>
      <c r="C70" s="70">
        <f>B70*0.05</f>
        <v>924.25</v>
      </c>
      <c r="D70" s="95">
        <f>+B70+C70</f>
        <v>19409.25</v>
      </c>
      <c r="E70" s="121">
        <v>18825</v>
      </c>
      <c r="F70" s="67">
        <v>18485</v>
      </c>
    </row>
    <row r="71" spans="1:7" s="12" customFormat="1" ht="15.75" x14ac:dyDescent="0.25">
      <c r="A71" s="48" t="s">
        <v>48</v>
      </c>
      <c r="B71" s="92"/>
      <c r="C71" s="70">
        <f>B71*0.05</f>
        <v>0</v>
      </c>
      <c r="D71" s="95">
        <f>+B71+C71</f>
        <v>0</v>
      </c>
      <c r="E71" s="121">
        <v>481</v>
      </c>
      <c r="F71" s="123">
        <v>20424</v>
      </c>
    </row>
    <row r="72" spans="1:7" s="12" customFormat="1" ht="19.5" thickBot="1" x14ac:dyDescent="0.3">
      <c r="A72" s="49" t="s">
        <v>6</v>
      </c>
      <c r="B72" s="28">
        <f>SUM(B67:B71)</f>
        <v>30339</v>
      </c>
      <c r="C72" s="28">
        <f t="shared" ref="C72:F72" si="3">SUM(C67:C71)</f>
        <v>1516.95</v>
      </c>
      <c r="D72" s="29">
        <f t="shared" si="3"/>
        <v>31855.95</v>
      </c>
      <c r="E72" s="29">
        <f t="shared" si="3"/>
        <v>34887</v>
      </c>
      <c r="F72" s="29">
        <f t="shared" si="3"/>
        <v>50762</v>
      </c>
    </row>
    <row r="73" spans="1:7" s="12" customFormat="1" ht="75" x14ac:dyDescent="0.3">
      <c r="A73" s="57" t="s">
        <v>45</v>
      </c>
      <c r="B73" s="39"/>
      <c r="C73" s="35"/>
      <c r="D73" s="41"/>
      <c r="E73" s="94"/>
      <c r="F73" s="41"/>
      <c r="G73" s="12" t="s">
        <v>36</v>
      </c>
    </row>
    <row r="74" spans="1:7" s="12" customFormat="1" ht="15.75" x14ac:dyDescent="0.25">
      <c r="A74" s="48" t="s">
        <v>11</v>
      </c>
      <c r="B74" s="68">
        <v>18046</v>
      </c>
      <c r="C74" s="68">
        <f>B74*0.05</f>
        <v>902.30000000000007</v>
      </c>
      <c r="D74" s="37">
        <f>+B74+C74</f>
        <v>18948.3</v>
      </c>
      <c r="E74" s="68">
        <v>7943</v>
      </c>
      <c r="F74" s="68">
        <v>18046</v>
      </c>
    </row>
    <row r="75" spans="1:7" s="12" customFormat="1" ht="15.75" x14ac:dyDescent="0.25">
      <c r="A75" s="48" t="s">
        <v>12</v>
      </c>
      <c r="B75" s="68">
        <v>9553</v>
      </c>
      <c r="C75" s="68">
        <f>B75*0.05</f>
        <v>477.65000000000003</v>
      </c>
      <c r="D75" s="37">
        <f>+B75+C75</f>
        <v>10030.65</v>
      </c>
      <c r="E75" s="68">
        <v>27247</v>
      </c>
      <c r="F75" s="68">
        <v>9553</v>
      </c>
      <c r="G75" s="12" t="s">
        <v>60</v>
      </c>
    </row>
    <row r="76" spans="1:7" s="12" customFormat="1" ht="15.75" x14ac:dyDescent="0.25">
      <c r="A76" s="48" t="s">
        <v>16</v>
      </c>
      <c r="B76" s="68">
        <v>10292</v>
      </c>
      <c r="C76" s="68">
        <f>B76*0.05</f>
        <v>514.6</v>
      </c>
      <c r="D76" s="37">
        <f>+B76+C76</f>
        <v>10806.6</v>
      </c>
      <c r="E76" s="68">
        <v>58177</v>
      </c>
      <c r="F76" s="68">
        <f>10124</f>
        <v>10124</v>
      </c>
    </row>
    <row r="77" spans="1:7" s="12" customFormat="1" ht="15.75" x14ac:dyDescent="0.25">
      <c r="A77" s="48" t="s">
        <v>20</v>
      </c>
      <c r="B77" s="68">
        <v>38804</v>
      </c>
      <c r="C77" s="68">
        <f>B77*0.05</f>
        <v>1940.2</v>
      </c>
      <c r="D77" s="37">
        <f>+B77+C77</f>
        <v>40744.199999999997</v>
      </c>
      <c r="E77" s="68">
        <v>66433</v>
      </c>
      <c r="F77" s="68">
        <v>37886</v>
      </c>
    </row>
    <row r="78" spans="1:7" s="12" customFormat="1" ht="15.75" x14ac:dyDescent="0.25">
      <c r="A78" s="48" t="s">
        <v>48</v>
      </c>
      <c r="B78" s="93">
        <v>70165</v>
      </c>
      <c r="C78" s="68">
        <f>B78*0.05</f>
        <v>3508.25</v>
      </c>
      <c r="D78" s="37">
        <f>+B78+C78</f>
        <v>73673.25</v>
      </c>
      <c r="E78" s="68">
        <v>222</v>
      </c>
      <c r="F78" s="68">
        <v>69977</v>
      </c>
    </row>
    <row r="79" spans="1:7" s="12" customFormat="1" ht="19.5" thickBot="1" x14ac:dyDescent="0.3">
      <c r="A79" s="49" t="s">
        <v>6</v>
      </c>
      <c r="B79" s="28">
        <f>SUM(B74:B78)</f>
        <v>146860</v>
      </c>
      <c r="C79" s="29">
        <f>SUM(C74:C78)</f>
        <v>7343</v>
      </c>
      <c r="D79" s="29">
        <f>SUM(D74:D78)</f>
        <v>154203</v>
      </c>
      <c r="E79" s="29">
        <f>SUM(E74:E78)</f>
        <v>160022</v>
      </c>
      <c r="F79" s="29">
        <f t="shared" ref="F79" si="4">SUM(F74:F78)</f>
        <v>145586</v>
      </c>
    </row>
    <row r="80" spans="1:7" s="12" customFormat="1" ht="37.5" customHeight="1" x14ac:dyDescent="0.3">
      <c r="A80" s="64" t="s">
        <v>46</v>
      </c>
      <c r="B80" s="39"/>
      <c r="C80" s="35"/>
      <c r="D80" s="41"/>
      <c r="E80" s="94"/>
      <c r="F80" s="41"/>
    </row>
    <row r="81" spans="1:7" s="12" customFormat="1" ht="18.75" x14ac:dyDescent="0.3">
      <c r="A81" s="56" t="s">
        <v>18</v>
      </c>
      <c r="B81" s="59"/>
      <c r="C81" s="30"/>
      <c r="D81" s="42"/>
      <c r="E81" s="113"/>
      <c r="F81" s="42"/>
    </row>
    <row r="82" spans="1:7" s="12" customFormat="1" ht="18.75" x14ac:dyDescent="0.25">
      <c r="A82" s="48" t="s">
        <v>16</v>
      </c>
      <c r="B82" s="34">
        <v>0</v>
      </c>
      <c r="C82" s="68"/>
      <c r="D82" s="37">
        <f>+B82+C82</f>
        <v>0</v>
      </c>
      <c r="E82" s="102">
        <v>1397</v>
      </c>
      <c r="F82" s="103">
        <v>0</v>
      </c>
    </row>
    <row r="83" spans="1:7" s="12" customFormat="1" ht="19.5" thickBot="1" x14ac:dyDescent="0.3">
      <c r="A83" s="49" t="s">
        <v>6</v>
      </c>
      <c r="B83" s="28">
        <f>SUM(B82:B82)</f>
        <v>0</v>
      </c>
      <c r="C83" s="28">
        <f>SUM(C82:C82)</f>
        <v>0</v>
      </c>
      <c r="D83" s="29">
        <f>SUM(D82:D82)</f>
        <v>0</v>
      </c>
      <c r="E83" s="33">
        <f>SUM(E82:E82)</f>
        <v>1397</v>
      </c>
      <c r="F83" s="29">
        <f>SUM(F82:F82)</f>
        <v>0</v>
      </c>
    </row>
    <row r="84" spans="1:7" ht="18.75" x14ac:dyDescent="0.3">
      <c r="A84" s="78" t="s">
        <v>47</v>
      </c>
      <c r="B84" s="79"/>
      <c r="C84" s="80"/>
      <c r="D84" s="81"/>
      <c r="E84" s="114"/>
      <c r="F84" s="85"/>
      <c r="G84" s="91" t="s">
        <v>37</v>
      </c>
    </row>
    <row r="85" spans="1:7" ht="18.75" x14ac:dyDescent="0.3">
      <c r="A85" s="82"/>
      <c r="B85" s="83"/>
      <c r="C85" s="84"/>
      <c r="D85" s="85"/>
      <c r="E85" s="115"/>
      <c r="F85" s="85"/>
      <c r="G85" s="15" t="s">
        <v>61</v>
      </c>
    </row>
    <row r="86" spans="1:7" ht="18.75" x14ac:dyDescent="0.3">
      <c r="A86" s="75" t="s">
        <v>16</v>
      </c>
      <c r="B86" s="68"/>
      <c r="C86" s="84">
        <v>0</v>
      </c>
      <c r="D86" s="37">
        <f>+B86+C86</f>
        <v>0</v>
      </c>
      <c r="E86" s="68">
        <v>147</v>
      </c>
      <c r="F86" s="68">
        <v>1150</v>
      </c>
    </row>
    <row r="87" spans="1:7" ht="18.75" x14ac:dyDescent="0.3">
      <c r="A87" s="75" t="s">
        <v>20</v>
      </c>
      <c r="B87" s="68">
        <v>1150</v>
      </c>
      <c r="C87" s="84"/>
      <c r="D87" s="37">
        <f>+B87+C87</f>
        <v>1150</v>
      </c>
      <c r="E87" s="68">
        <v>0</v>
      </c>
      <c r="F87" s="68">
        <v>0</v>
      </c>
    </row>
    <row r="88" spans="1:7" ht="19.5" thickBot="1" x14ac:dyDescent="0.25">
      <c r="A88" s="86" t="s">
        <v>6</v>
      </c>
      <c r="B88" s="87">
        <f>SUM(B86:B87)</f>
        <v>1150</v>
      </c>
      <c r="C88" s="77">
        <f>SUM(C86:C87)</f>
        <v>0</v>
      </c>
      <c r="D88" s="77">
        <f>SUM(D86:D87)</f>
        <v>1150</v>
      </c>
      <c r="E88" s="77">
        <f>SUM(E86:E87)</f>
        <v>147</v>
      </c>
      <c r="F88" s="77">
        <f>SUM(F86:F87)</f>
        <v>1150</v>
      </c>
    </row>
    <row r="90" spans="1:7" x14ac:dyDescent="0.2">
      <c r="A90" s="15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8:F8"/>
    <mergeCell ref="E10:F10"/>
    <mergeCell ref="A6:D6"/>
    <mergeCell ref="A10:A11"/>
    <mergeCell ref="B10:B11"/>
    <mergeCell ref="C10:C11"/>
    <mergeCell ref="D10:D11"/>
    <mergeCell ref="A7:F7"/>
  </mergeCells>
  <printOptions horizontalCentered="1"/>
  <pageMargins left="0.70866141732283472" right="0.70866141732283472" top="1.0236220472440944" bottom="0.94488188976377963" header="0.39370078740157483" footer="0.31496062992125984"/>
  <pageSetup paperSize="9" scale="40" firstPageNumber="25" fitToHeight="0" orientation="portrait" useFirstPageNumber="1" r:id="rId1"/>
  <headerFooter alignWithMargins="0">
    <oddFooter>&amp;C&amp;12&amp;P</oddFooter>
  </headerFooter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elnyert pályázatok 2023.</vt:lpstr>
      <vt:lpstr>'elnyert pályázatok 2023.'!Nyomtatási_cím</vt:lpstr>
      <vt:lpstr>'elnyert pályázatok 2023.'!Nyomtatási_terület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2023-09-11T13:45:39Z</cp:lastPrinted>
  <dcterms:created xsi:type="dcterms:W3CDTF">2016-06-01T12:45:28Z</dcterms:created>
  <dcterms:modified xsi:type="dcterms:W3CDTF">2023-09-11T13:45:51Z</dcterms:modified>
</cp:coreProperties>
</file>