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EF35E41A-B780-4F65-B929-85BC7C04DB2F}" xr6:coauthVersionLast="36" xr6:coauthVersionMax="36" xr10:uidLastSave="{00000000-0000-0000-0000-000000000000}"/>
  <bookViews>
    <workbookView xWindow="0" yWindow="0" windowWidth="28800" windowHeight="14025" tabRatio="566" xr2:uid="{00000000-000D-0000-FFFF-FFFF00000000}"/>
  </bookViews>
  <sheets>
    <sheet name="KIADÁSOK_BEVÉTELEK kerület össz" sheetId="15" r:id="rId1"/>
    <sheet name="KIADÁSOK_BEVÉTELEK intézményenk" sheetId="13" r:id="rId2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intézményenk'!$M$1:$CL$72</definedName>
    <definedName name="_xlnm.Print_Area" localSheetId="0">'KIADÁSOK_BEVÉTELEK kerület össz'!$A$1:$K$87</definedName>
  </definedNames>
  <calcPr calcId="191029"/>
</workbook>
</file>

<file path=xl/calcChain.xml><?xml version="1.0" encoding="utf-8"?>
<calcChain xmlns="http://schemas.openxmlformats.org/spreadsheetml/2006/main">
  <c r="P37" i="13" l="1"/>
  <c r="AH39" i="13" l="1"/>
  <c r="AH57" i="13"/>
  <c r="BK45" i="13"/>
  <c r="CI45" i="13"/>
  <c r="CI39" i="13" l="1"/>
  <c r="BK39" i="13"/>
  <c r="AF39" i="13" l="1"/>
  <c r="AF57" i="13"/>
  <c r="P17" i="13" l="1"/>
  <c r="P16" i="13"/>
  <c r="CI44" i="13" l="1"/>
  <c r="AR15" i="13" l="1"/>
  <c r="AC57" i="13"/>
  <c r="AC56" i="13"/>
  <c r="AC45" i="13"/>
  <c r="AC44" i="13"/>
  <c r="AC39" i="13"/>
  <c r="M56" i="13"/>
  <c r="M54" i="13"/>
  <c r="H70" i="13" l="1"/>
  <c r="H39" i="13"/>
  <c r="AU15" i="13" l="1"/>
  <c r="AG56" i="13"/>
  <c r="AG45" i="13"/>
  <c r="AG44" i="13"/>
  <c r="AG43" i="13"/>
  <c r="AG39" i="13"/>
  <c r="AG18" i="13"/>
  <c r="AG14" i="13"/>
  <c r="Q36" i="13" l="1"/>
  <c r="P28" i="13"/>
  <c r="P47" i="13" l="1"/>
  <c r="P55" i="13" s="1"/>
  <c r="Q45" i="13" l="1"/>
  <c r="Q54" i="13" l="1"/>
  <c r="Q57" i="13" l="1"/>
  <c r="Q60" i="13" l="1"/>
  <c r="Q26" i="13"/>
  <c r="CJ39" i="13" l="1"/>
  <c r="BT39" i="13"/>
  <c r="Q18" i="13" l="1"/>
  <c r="J18" i="13" l="1"/>
  <c r="J69" i="13"/>
  <c r="J68" i="13"/>
  <c r="J67" i="13"/>
  <c r="J66" i="13"/>
  <c r="J62" i="13"/>
  <c r="J61" i="13"/>
  <c r="J73" i="15" s="1"/>
  <c r="J60" i="13"/>
  <c r="J57" i="13"/>
  <c r="J54" i="13"/>
  <c r="J53" i="13"/>
  <c r="J52" i="13"/>
  <c r="J51" i="13"/>
  <c r="J50" i="13"/>
  <c r="J49" i="13"/>
  <c r="J48" i="13"/>
  <c r="J46" i="13"/>
  <c r="J45" i="13"/>
  <c r="J44" i="13"/>
  <c r="I69" i="13"/>
  <c r="I67" i="13"/>
  <c r="I60" i="13"/>
  <c r="I50" i="13"/>
  <c r="I49" i="13"/>
  <c r="H69" i="13"/>
  <c r="H68" i="13"/>
  <c r="H67" i="13"/>
  <c r="H66" i="13"/>
  <c r="H62" i="13"/>
  <c r="H61" i="13"/>
  <c r="H73" i="15" s="1"/>
  <c r="H60" i="13"/>
  <c r="H57" i="13"/>
  <c r="H56" i="13"/>
  <c r="H54" i="13"/>
  <c r="H53" i="13"/>
  <c r="H52" i="13"/>
  <c r="H51" i="13"/>
  <c r="H50" i="13"/>
  <c r="H49" i="13"/>
  <c r="H48" i="13"/>
  <c r="H46" i="13"/>
  <c r="H45" i="13"/>
  <c r="H44" i="13"/>
  <c r="J38" i="13"/>
  <c r="J37" i="13"/>
  <c r="J36" i="13"/>
  <c r="J35" i="13"/>
  <c r="J34" i="13"/>
  <c r="J30" i="13"/>
  <c r="J29" i="13"/>
  <c r="J27" i="13"/>
  <c r="J26" i="13"/>
  <c r="J25" i="13"/>
  <c r="J24" i="13"/>
  <c r="J21" i="13"/>
  <c r="J20" i="13"/>
  <c r="J17" i="13"/>
  <c r="J16" i="13"/>
  <c r="J13" i="13"/>
  <c r="J12" i="13"/>
  <c r="J11" i="13"/>
  <c r="I26" i="13"/>
  <c r="I25" i="13"/>
  <c r="I12" i="13"/>
  <c r="H38" i="13"/>
  <c r="H37" i="13"/>
  <c r="H36" i="13"/>
  <c r="H35" i="13"/>
  <c r="H34" i="13"/>
  <c r="H30" i="13"/>
  <c r="H29" i="13"/>
  <c r="H27" i="13"/>
  <c r="H26" i="13"/>
  <c r="H25" i="13"/>
  <c r="H24" i="13"/>
  <c r="H21" i="13"/>
  <c r="H20" i="13"/>
  <c r="H18" i="13"/>
  <c r="H14" i="13"/>
  <c r="H13" i="13"/>
  <c r="H12" i="13"/>
  <c r="H11" i="13"/>
  <c r="H65" i="15" l="1"/>
  <c r="H40" i="13"/>
  <c r="J47" i="13"/>
  <c r="Q29" i="13"/>
  <c r="I29" i="13" s="1"/>
  <c r="Q27" i="13"/>
  <c r="Q38" i="13"/>
  <c r="I38" i="13" s="1"/>
  <c r="Q37" i="13"/>
  <c r="I36" i="13"/>
  <c r="Q35" i="13"/>
  <c r="I35" i="13" s="1"/>
  <c r="Q34" i="13"/>
  <c r="I34" i="13" s="1"/>
  <c r="Q30" i="13"/>
  <c r="I30" i="13" s="1"/>
  <c r="Q20" i="13"/>
  <c r="I20" i="13" s="1"/>
  <c r="Q21" i="13"/>
  <c r="I21" i="13" s="1"/>
  <c r="H17" i="13"/>
  <c r="H16" i="13"/>
  <c r="Q14" i="13"/>
  <c r="Q11" i="13"/>
  <c r="I11" i="13" s="1"/>
  <c r="P10" i="13"/>
  <c r="Q70" i="13"/>
  <c r="Q68" i="13"/>
  <c r="I68" i="13" s="1"/>
  <c r="Q66" i="13"/>
  <c r="I66" i="13" s="1"/>
  <c r="Q62" i="13"/>
  <c r="I62" i="13" s="1"/>
  <c r="Q61" i="13"/>
  <c r="I61" i="13" s="1"/>
  <c r="Q56" i="13"/>
  <c r="Q51" i="13"/>
  <c r="I51" i="13" s="1"/>
  <c r="Q52" i="13"/>
  <c r="I52" i="13" s="1"/>
  <c r="Q53" i="13"/>
  <c r="I54" i="13"/>
  <c r="Q48" i="13"/>
  <c r="Q44" i="13"/>
  <c r="Q46" i="13"/>
  <c r="Q43" i="13"/>
  <c r="I48" i="13" l="1"/>
  <c r="Q47" i="13"/>
  <c r="Q55" i="13" s="1"/>
  <c r="I53" i="13"/>
  <c r="Q17" i="13"/>
  <c r="Q16" i="13"/>
  <c r="I16" i="13" s="1"/>
  <c r="CB39" i="13"/>
  <c r="CJ45" i="13" l="1"/>
  <c r="CJ44" i="13"/>
  <c r="CJ43" i="13"/>
  <c r="CJ18" i="13"/>
  <c r="Y39" i="13" l="1"/>
  <c r="J43" i="13" l="1"/>
  <c r="H43" i="13"/>
  <c r="F49" i="13" l="1"/>
  <c r="K49" i="13"/>
  <c r="AY49" i="13"/>
  <c r="AZ49" i="13"/>
  <c r="E49" i="13" s="1"/>
  <c r="E61" i="15" s="1"/>
  <c r="BA49" i="13"/>
  <c r="BC49" i="13"/>
  <c r="BD49" i="13"/>
  <c r="BE49" i="13"/>
  <c r="BF49" i="13"/>
  <c r="CE49" i="13"/>
  <c r="CG49" i="13"/>
  <c r="CM10" i="13"/>
  <c r="CN10" i="13"/>
  <c r="CP10" i="13"/>
  <c r="CR10" i="13"/>
  <c r="CS10" i="13"/>
  <c r="CT10" i="13"/>
  <c r="CU10" i="13"/>
  <c r="CV10" i="13"/>
  <c r="CW10" i="13"/>
  <c r="CY10" i="13"/>
  <c r="CZ10" i="13"/>
  <c r="DA10" i="13"/>
  <c r="DB10" i="13"/>
  <c r="DC10" i="13"/>
  <c r="DD10" i="13"/>
  <c r="DF10" i="13"/>
  <c r="DG10" i="13"/>
  <c r="DH10" i="13"/>
  <c r="DI10" i="13"/>
  <c r="DJ10" i="13"/>
  <c r="DK10" i="13"/>
  <c r="DM10" i="13"/>
  <c r="DN10" i="13"/>
  <c r="DO10" i="13"/>
  <c r="DP10" i="13"/>
  <c r="DQ10" i="13"/>
  <c r="DR10" i="13"/>
  <c r="DT10" i="13"/>
  <c r="DU10" i="13"/>
  <c r="DV10" i="13"/>
  <c r="DW10" i="13"/>
  <c r="DX10" i="13"/>
  <c r="DY10" i="13"/>
  <c r="EA10" i="13"/>
  <c r="EB10" i="13"/>
  <c r="EC10" i="13"/>
  <c r="ED10" i="13"/>
  <c r="EE10" i="13"/>
  <c r="EF10" i="13"/>
  <c r="EH10" i="13"/>
  <c r="EI10" i="13"/>
  <c r="EJ10" i="13"/>
  <c r="EK10" i="13"/>
  <c r="EL10" i="13"/>
  <c r="EM10" i="13"/>
  <c r="EO10" i="13"/>
  <c r="EP10" i="13"/>
  <c r="EQ10" i="13"/>
  <c r="ER10" i="13"/>
  <c r="ES10" i="13"/>
  <c r="ET10" i="13"/>
  <c r="EV10" i="13"/>
  <c r="EW10" i="13"/>
  <c r="EX10" i="13"/>
  <c r="EY10" i="13"/>
  <c r="EZ10" i="13"/>
  <c r="FA10" i="13"/>
  <c r="FC10" i="13"/>
  <c r="FD10" i="13"/>
  <c r="FE10" i="13"/>
  <c r="FF10" i="13"/>
  <c r="FG10" i="13"/>
  <c r="FH10" i="13"/>
  <c r="FJ10" i="13"/>
  <c r="FK10" i="13"/>
  <c r="FL10" i="13"/>
  <c r="FM10" i="13"/>
  <c r="FN10" i="13"/>
  <c r="FO10" i="13"/>
  <c r="FQ10" i="13"/>
  <c r="FR10" i="13"/>
  <c r="FS10" i="13"/>
  <c r="FT10" i="13"/>
  <c r="FU10" i="13"/>
  <c r="FV10" i="13"/>
  <c r="FX10" i="13"/>
  <c r="FY10" i="13"/>
  <c r="FZ10" i="13"/>
  <c r="GA10" i="13"/>
  <c r="GB10" i="13"/>
  <c r="GC10" i="13"/>
  <c r="GE10" i="13"/>
  <c r="GF10" i="13"/>
  <c r="GG10" i="13"/>
  <c r="GH10" i="13"/>
  <c r="GI10" i="13"/>
  <c r="GJ10" i="13"/>
  <c r="GL10" i="13"/>
  <c r="GM10" i="13"/>
  <c r="GN10" i="13"/>
  <c r="GO10" i="13"/>
  <c r="GP10" i="13"/>
  <c r="GQ10" i="13"/>
  <c r="GS10" i="13"/>
  <c r="GT10" i="13"/>
  <c r="GU10" i="13"/>
  <c r="GV10" i="13"/>
  <c r="GW10" i="13"/>
  <c r="GX10" i="13"/>
  <c r="GZ10" i="13"/>
  <c r="HA10" i="13"/>
  <c r="HB10" i="13"/>
  <c r="HC10" i="13"/>
  <c r="HD10" i="13"/>
  <c r="HE10" i="13"/>
  <c r="HG10" i="13"/>
  <c r="HH10" i="13"/>
  <c r="HI10" i="13"/>
  <c r="HJ10" i="13"/>
  <c r="HK10" i="13"/>
  <c r="HL10" i="13"/>
  <c r="HN10" i="13"/>
  <c r="HO10" i="13"/>
  <c r="HP10" i="13"/>
  <c r="HQ10" i="13"/>
  <c r="HR10" i="13"/>
  <c r="HS10" i="13"/>
  <c r="HU10" i="13"/>
  <c r="HV10" i="13"/>
  <c r="HW10" i="13"/>
  <c r="HX10" i="13"/>
  <c r="HY10" i="13"/>
  <c r="HZ10" i="13"/>
  <c r="IB10" i="13"/>
  <c r="IC10" i="13"/>
  <c r="ID10" i="13"/>
  <c r="IE10" i="13"/>
  <c r="IF10" i="13"/>
  <c r="IG10" i="13"/>
  <c r="II10" i="13"/>
  <c r="IJ10" i="13"/>
  <c r="IK10" i="13"/>
  <c r="IL10" i="13"/>
  <c r="IM10" i="13"/>
  <c r="IN10" i="13"/>
  <c r="IP10" i="13"/>
  <c r="IQ10" i="13"/>
  <c r="IR10" i="13"/>
  <c r="IS10" i="13"/>
  <c r="IT10" i="13"/>
  <c r="IU10" i="13"/>
  <c r="IW10" i="13"/>
  <c r="IX10" i="13"/>
  <c r="CQ13" i="13"/>
  <c r="CX13" i="13"/>
  <c r="DE13" i="13"/>
  <c r="DL13" i="13"/>
  <c r="DS13" i="13"/>
  <c r="DZ13" i="13"/>
  <c r="EG13" i="13"/>
  <c r="EN13" i="13"/>
  <c r="EU13" i="13"/>
  <c r="FB13" i="13"/>
  <c r="FI13" i="13"/>
  <c r="FP13" i="13"/>
  <c r="FW13" i="13"/>
  <c r="GD13" i="13"/>
  <c r="GK13" i="13"/>
  <c r="GR13" i="13"/>
  <c r="GY13" i="13"/>
  <c r="HF13" i="13"/>
  <c r="HM13" i="13"/>
  <c r="HT13" i="13"/>
  <c r="IA13" i="13"/>
  <c r="IH13" i="13"/>
  <c r="IO13" i="13"/>
  <c r="IV13" i="13"/>
  <c r="CQ14" i="13"/>
  <c r="CX14" i="13"/>
  <c r="DE14" i="13"/>
  <c r="DL14" i="13"/>
  <c r="DS14" i="13"/>
  <c r="DZ14" i="13"/>
  <c r="EG14" i="13"/>
  <c r="EN14" i="13"/>
  <c r="EU14" i="13"/>
  <c r="FB14" i="13"/>
  <c r="FI14" i="13"/>
  <c r="FP14" i="13"/>
  <c r="FW14" i="13"/>
  <c r="GD14" i="13"/>
  <c r="GK14" i="13"/>
  <c r="GR14" i="13"/>
  <c r="GY14" i="13"/>
  <c r="HF14" i="13"/>
  <c r="HM14" i="13"/>
  <c r="HT14" i="13"/>
  <c r="IA14" i="13"/>
  <c r="IH14" i="13"/>
  <c r="IO14" i="13"/>
  <c r="IV14" i="13"/>
  <c r="CM15" i="13"/>
  <c r="CN15" i="13"/>
  <c r="CO15" i="13"/>
  <c r="CP15" i="13"/>
  <c r="CR15" i="13"/>
  <c r="CS15" i="13"/>
  <c r="CT15" i="13"/>
  <c r="CU15" i="13"/>
  <c r="CV15" i="13"/>
  <c r="CW15" i="13"/>
  <c r="CY15" i="13"/>
  <c r="CZ15" i="13"/>
  <c r="DA15" i="13"/>
  <c r="DB15" i="13"/>
  <c r="DC15" i="13"/>
  <c r="DD15" i="13"/>
  <c r="DF15" i="13"/>
  <c r="DG15" i="13"/>
  <c r="DH15" i="13"/>
  <c r="DI15" i="13"/>
  <c r="DJ15" i="13"/>
  <c r="DK15" i="13"/>
  <c r="DM15" i="13"/>
  <c r="DN15" i="13"/>
  <c r="DO15" i="13"/>
  <c r="DP15" i="13"/>
  <c r="DQ15" i="13"/>
  <c r="DR15" i="13"/>
  <c r="DT15" i="13"/>
  <c r="DU15" i="13"/>
  <c r="DV15" i="13"/>
  <c r="DW15" i="13"/>
  <c r="DX15" i="13"/>
  <c r="DY15" i="13"/>
  <c r="EA15" i="13"/>
  <c r="EB15" i="13"/>
  <c r="EC15" i="13"/>
  <c r="ED15" i="13"/>
  <c r="EE15" i="13"/>
  <c r="EF15" i="13"/>
  <c r="EH15" i="13"/>
  <c r="EI15" i="13"/>
  <c r="EJ15" i="13"/>
  <c r="EK15" i="13"/>
  <c r="EL15" i="13"/>
  <c r="EM15" i="13"/>
  <c r="EO15" i="13"/>
  <c r="EP15" i="13"/>
  <c r="EQ15" i="13"/>
  <c r="ER15" i="13"/>
  <c r="ES15" i="13"/>
  <c r="ET15" i="13"/>
  <c r="EV15" i="13"/>
  <c r="EW15" i="13"/>
  <c r="EX15" i="13"/>
  <c r="EY15" i="13"/>
  <c r="EZ15" i="13"/>
  <c r="FA15" i="13"/>
  <c r="FC15" i="13"/>
  <c r="FD15" i="13"/>
  <c r="FE15" i="13"/>
  <c r="FF15" i="13"/>
  <c r="FG15" i="13"/>
  <c r="FH15" i="13"/>
  <c r="FJ15" i="13"/>
  <c r="FK15" i="13"/>
  <c r="FL15" i="13"/>
  <c r="FM15" i="13"/>
  <c r="FN15" i="13"/>
  <c r="FO15" i="13"/>
  <c r="FQ15" i="13"/>
  <c r="FR15" i="13"/>
  <c r="FS15" i="13"/>
  <c r="FT15" i="13"/>
  <c r="FU15" i="13"/>
  <c r="FV15" i="13"/>
  <c r="FX15" i="13"/>
  <c r="FY15" i="13"/>
  <c r="FZ15" i="13"/>
  <c r="GA15" i="13"/>
  <c r="GB15" i="13"/>
  <c r="GC15" i="13"/>
  <c r="GE15" i="13"/>
  <c r="GF15" i="13"/>
  <c r="GG15" i="13"/>
  <c r="GH15" i="13"/>
  <c r="GI15" i="13"/>
  <c r="GJ15" i="13"/>
  <c r="GL15" i="13"/>
  <c r="GM15" i="13"/>
  <c r="GN15" i="13"/>
  <c r="GO15" i="13"/>
  <c r="GP15" i="13"/>
  <c r="GQ15" i="13"/>
  <c r="GS15" i="13"/>
  <c r="GT15" i="13"/>
  <c r="GU15" i="13"/>
  <c r="GV15" i="13"/>
  <c r="GW15" i="13"/>
  <c r="GX15" i="13"/>
  <c r="GZ15" i="13"/>
  <c r="HA15" i="13"/>
  <c r="HB15" i="13"/>
  <c r="HC15" i="13"/>
  <c r="HD15" i="13"/>
  <c r="HE15" i="13"/>
  <c r="HG15" i="13"/>
  <c r="HH15" i="13"/>
  <c r="HI15" i="13"/>
  <c r="HJ15" i="13"/>
  <c r="HK15" i="13"/>
  <c r="HL15" i="13"/>
  <c r="HN15" i="13"/>
  <c r="HO15" i="13"/>
  <c r="HP15" i="13"/>
  <c r="HQ15" i="13"/>
  <c r="HR15" i="13"/>
  <c r="HS15" i="13"/>
  <c r="HU15" i="13"/>
  <c r="HV15" i="13"/>
  <c r="HW15" i="13"/>
  <c r="HX15" i="13"/>
  <c r="HY15" i="13"/>
  <c r="HZ15" i="13"/>
  <c r="IB15" i="13"/>
  <c r="IC15" i="13"/>
  <c r="ID15" i="13"/>
  <c r="IE15" i="13"/>
  <c r="IF15" i="13"/>
  <c r="IG15" i="13"/>
  <c r="II15" i="13"/>
  <c r="IJ15" i="13"/>
  <c r="IK15" i="13"/>
  <c r="IL15" i="13"/>
  <c r="IM15" i="13"/>
  <c r="IN15" i="13"/>
  <c r="IP15" i="13"/>
  <c r="IQ15" i="13"/>
  <c r="IR15" i="13"/>
  <c r="IS15" i="13"/>
  <c r="IT15" i="13"/>
  <c r="IU15" i="13"/>
  <c r="IW15" i="13"/>
  <c r="IX15" i="13"/>
  <c r="CQ17" i="13"/>
  <c r="CX17" i="13"/>
  <c r="CX15" i="13" s="1"/>
  <c r="DE17" i="13"/>
  <c r="DL17" i="13"/>
  <c r="DL15" i="13" s="1"/>
  <c r="DS17" i="13"/>
  <c r="DZ17" i="13"/>
  <c r="DZ15" i="13" s="1"/>
  <c r="EG17" i="13"/>
  <c r="EN17" i="13"/>
  <c r="EU17" i="13"/>
  <c r="EU15" i="13" s="1"/>
  <c r="FB17" i="13"/>
  <c r="FI17" i="13"/>
  <c r="FP17" i="13"/>
  <c r="FW17" i="13"/>
  <c r="GD17" i="13"/>
  <c r="GK17" i="13"/>
  <c r="GR17" i="13"/>
  <c r="GY17" i="13"/>
  <c r="HF17" i="13"/>
  <c r="HF15" i="13" s="1"/>
  <c r="HM17" i="13"/>
  <c r="HT17" i="13"/>
  <c r="HT15" i="13" s="1"/>
  <c r="IA17" i="13"/>
  <c r="IH17" i="13"/>
  <c r="IO17" i="13"/>
  <c r="IV17" i="13"/>
  <c r="IV15" i="13" s="1"/>
  <c r="CQ18" i="13"/>
  <c r="CX18" i="13"/>
  <c r="DE18" i="13"/>
  <c r="DL18" i="13"/>
  <c r="DS18" i="13"/>
  <c r="DZ18" i="13"/>
  <c r="EG18" i="13"/>
  <c r="EN18" i="13"/>
  <c r="EU18" i="13"/>
  <c r="FB18" i="13"/>
  <c r="FI18" i="13"/>
  <c r="FP18" i="13"/>
  <c r="FW18" i="13"/>
  <c r="GD18" i="13"/>
  <c r="GK18" i="13"/>
  <c r="GR18" i="13"/>
  <c r="GY18" i="13"/>
  <c r="HF18" i="13"/>
  <c r="HM18" i="13"/>
  <c r="HT18" i="13"/>
  <c r="IA18" i="13"/>
  <c r="IH18" i="13"/>
  <c r="IO18" i="13"/>
  <c r="IV18" i="13"/>
  <c r="CM19" i="13"/>
  <c r="CN19" i="13"/>
  <c r="CO19" i="13"/>
  <c r="CO22" i="13" s="1"/>
  <c r="CP19" i="13"/>
  <c r="CQ19" i="13"/>
  <c r="CR19" i="13"/>
  <c r="CS19" i="13"/>
  <c r="CS22" i="13" s="1"/>
  <c r="CT19" i="13"/>
  <c r="CU19" i="13"/>
  <c r="CV19" i="13"/>
  <c r="CW19" i="13"/>
  <c r="CX19" i="13"/>
  <c r="CY19" i="13"/>
  <c r="CZ19" i="13"/>
  <c r="DA19" i="13"/>
  <c r="DB19" i="13"/>
  <c r="DC19" i="13"/>
  <c r="DD19" i="13"/>
  <c r="DE19" i="13"/>
  <c r="DF19" i="13"/>
  <c r="DG19" i="13"/>
  <c r="DH19" i="13"/>
  <c r="DI19" i="13"/>
  <c r="DJ19" i="13"/>
  <c r="DK19" i="13"/>
  <c r="DL19" i="13"/>
  <c r="DM19" i="13"/>
  <c r="DN19" i="13"/>
  <c r="DO19" i="13"/>
  <c r="DP19" i="13"/>
  <c r="DQ19" i="13"/>
  <c r="DR19" i="13"/>
  <c r="DS19" i="13"/>
  <c r="DT19" i="13"/>
  <c r="DU19" i="13"/>
  <c r="DV19" i="13"/>
  <c r="DW19" i="13"/>
  <c r="DW22" i="13" s="1"/>
  <c r="DX19" i="13"/>
  <c r="DY19" i="13"/>
  <c r="DZ19" i="13"/>
  <c r="EA19" i="13"/>
  <c r="EB19" i="13"/>
  <c r="EC19" i="13"/>
  <c r="ED19" i="13"/>
  <c r="EE19" i="13"/>
  <c r="EF19" i="13"/>
  <c r="EG19" i="13"/>
  <c r="EH19" i="13"/>
  <c r="EI19" i="13"/>
  <c r="EJ19" i="13"/>
  <c r="EK19" i="13"/>
  <c r="EK22" i="13" s="1"/>
  <c r="EL19" i="13"/>
  <c r="EM19" i="13"/>
  <c r="EN19" i="13"/>
  <c r="EO19" i="13"/>
  <c r="EP19" i="13"/>
  <c r="EQ19" i="13"/>
  <c r="ER19" i="13"/>
  <c r="ES19" i="13"/>
  <c r="ET19" i="13"/>
  <c r="EU19" i="13"/>
  <c r="EV19" i="13"/>
  <c r="EW19" i="13"/>
  <c r="EX19" i="13"/>
  <c r="EY19" i="13"/>
  <c r="EZ19" i="13"/>
  <c r="FA19" i="13"/>
  <c r="FB19" i="13"/>
  <c r="FC19" i="13"/>
  <c r="FD19" i="13"/>
  <c r="FE19" i="13"/>
  <c r="FF19" i="13"/>
  <c r="FG19" i="13"/>
  <c r="FH19" i="13"/>
  <c r="FI19" i="13"/>
  <c r="FJ19" i="13"/>
  <c r="FK19" i="13"/>
  <c r="FK22" i="13" s="1"/>
  <c r="FL19" i="13"/>
  <c r="FM19" i="13"/>
  <c r="FN19" i="13"/>
  <c r="FO19" i="13"/>
  <c r="FP19" i="13"/>
  <c r="FQ19" i="13"/>
  <c r="FR19" i="13"/>
  <c r="FS19" i="13"/>
  <c r="FT19" i="13"/>
  <c r="FU19" i="13"/>
  <c r="FV19" i="13"/>
  <c r="FW19" i="13"/>
  <c r="FX19" i="13"/>
  <c r="FY19" i="13"/>
  <c r="FZ19" i="13"/>
  <c r="GA19" i="13"/>
  <c r="GB19" i="13"/>
  <c r="GC19" i="13"/>
  <c r="GD19" i="13"/>
  <c r="GE19" i="13"/>
  <c r="GF19" i="13"/>
  <c r="GG19" i="13"/>
  <c r="GH19" i="13"/>
  <c r="GI19" i="13"/>
  <c r="GJ19" i="13"/>
  <c r="GK19" i="13"/>
  <c r="GL19" i="13"/>
  <c r="GM19" i="13"/>
  <c r="GN19" i="13"/>
  <c r="GO19" i="13"/>
  <c r="GP19" i="13"/>
  <c r="GQ19" i="13"/>
  <c r="GR19" i="13"/>
  <c r="GS19" i="13"/>
  <c r="GT19" i="13"/>
  <c r="GU19" i="13"/>
  <c r="GV19" i="13"/>
  <c r="GW19" i="13"/>
  <c r="GX19" i="13"/>
  <c r="GY19" i="13"/>
  <c r="GZ19" i="13"/>
  <c r="HA19" i="13"/>
  <c r="HB19" i="13"/>
  <c r="HC19" i="13"/>
  <c r="HF19" i="13"/>
  <c r="HG19" i="13"/>
  <c r="HH19" i="13"/>
  <c r="HI19" i="13"/>
  <c r="HJ19" i="13"/>
  <c r="HK19" i="13"/>
  <c r="HL19" i="13"/>
  <c r="HM19" i="13"/>
  <c r="HN19" i="13"/>
  <c r="HO19" i="13"/>
  <c r="HP19" i="13"/>
  <c r="HQ19" i="13"/>
  <c r="HR19" i="13"/>
  <c r="HS19" i="13"/>
  <c r="HT19" i="13"/>
  <c r="HU19" i="13"/>
  <c r="HV19" i="13"/>
  <c r="HW19" i="13"/>
  <c r="HX19" i="13"/>
  <c r="HY19" i="13"/>
  <c r="HZ19" i="13"/>
  <c r="IA19" i="13"/>
  <c r="IB19" i="13"/>
  <c r="IC19" i="13"/>
  <c r="ID19" i="13"/>
  <c r="IF19" i="13"/>
  <c r="IG19" i="13"/>
  <c r="IH19" i="13"/>
  <c r="II19" i="13"/>
  <c r="IJ19" i="13"/>
  <c r="IJ22" i="13" s="1"/>
  <c r="IK19" i="13"/>
  <c r="IL19" i="13"/>
  <c r="IM19" i="13"/>
  <c r="IN19" i="13"/>
  <c r="IO19" i="13"/>
  <c r="IP19" i="13"/>
  <c r="IQ19" i="13"/>
  <c r="IR19" i="13"/>
  <c r="IS19" i="13"/>
  <c r="IT19" i="13"/>
  <c r="IU19" i="13"/>
  <c r="IV19" i="13"/>
  <c r="IW19" i="13"/>
  <c r="IX19" i="13"/>
  <c r="CM23" i="13"/>
  <c r="CN23" i="13"/>
  <c r="CO23" i="13"/>
  <c r="CP23" i="13"/>
  <c r="CQ23" i="13"/>
  <c r="CR23" i="13"/>
  <c r="CS23" i="13"/>
  <c r="CT23" i="13"/>
  <c r="CU23" i="13"/>
  <c r="CV23" i="13"/>
  <c r="CW23" i="13"/>
  <c r="CX23" i="13"/>
  <c r="CY23" i="13"/>
  <c r="CZ23" i="13"/>
  <c r="DA23" i="13"/>
  <c r="DB23" i="13"/>
  <c r="DC23" i="13"/>
  <c r="DD23" i="13"/>
  <c r="DE23" i="13"/>
  <c r="DF23" i="13"/>
  <c r="DG23" i="13"/>
  <c r="DH23" i="13"/>
  <c r="DI23" i="13"/>
  <c r="DJ23" i="13"/>
  <c r="DK23" i="13"/>
  <c r="DL23" i="13"/>
  <c r="DM23" i="13"/>
  <c r="DN23" i="13"/>
  <c r="DO23" i="13"/>
  <c r="DP23" i="13"/>
  <c r="DQ23" i="13"/>
  <c r="DR23" i="13"/>
  <c r="DS23" i="13"/>
  <c r="DT23" i="13"/>
  <c r="DU23" i="13"/>
  <c r="DV23" i="13"/>
  <c r="DW23" i="13"/>
  <c r="DX23" i="13"/>
  <c r="DY23" i="13"/>
  <c r="DZ23" i="13"/>
  <c r="EA23" i="13"/>
  <c r="EB23" i="13"/>
  <c r="EC23" i="13"/>
  <c r="ED23" i="13"/>
  <c r="EE23" i="13"/>
  <c r="EF23" i="13"/>
  <c r="EG23" i="13"/>
  <c r="EH23" i="13"/>
  <c r="EI23" i="13"/>
  <c r="EJ23" i="13"/>
  <c r="EK23" i="13"/>
  <c r="EL23" i="13"/>
  <c r="EM23" i="13"/>
  <c r="EN23" i="13"/>
  <c r="EO23" i="13"/>
  <c r="EP23" i="13"/>
  <c r="EQ23" i="13"/>
  <c r="ER23" i="13"/>
  <c r="ES23" i="13"/>
  <c r="ET23" i="13"/>
  <c r="EU23" i="13"/>
  <c r="EV23" i="13"/>
  <c r="EW23" i="13"/>
  <c r="EX23" i="13"/>
  <c r="EY23" i="13"/>
  <c r="EZ23" i="13"/>
  <c r="FA23" i="13"/>
  <c r="FB23" i="13"/>
  <c r="FC23" i="13"/>
  <c r="FD23" i="13"/>
  <c r="FE23" i="13"/>
  <c r="FF23" i="13"/>
  <c r="FG23" i="13"/>
  <c r="FH23" i="13"/>
  <c r="FI23" i="13"/>
  <c r="FJ23" i="13"/>
  <c r="FK23" i="13"/>
  <c r="FL23" i="13"/>
  <c r="FM23" i="13"/>
  <c r="FN23" i="13"/>
  <c r="FO23" i="13"/>
  <c r="FP23" i="13"/>
  <c r="FQ23" i="13"/>
  <c r="FR23" i="13"/>
  <c r="FS23" i="13"/>
  <c r="FT23" i="13"/>
  <c r="FU23" i="13"/>
  <c r="FV23" i="13"/>
  <c r="FW23" i="13"/>
  <c r="FX23" i="13"/>
  <c r="FY23" i="13"/>
  <c r="FZ23" i="13"/>
  <c r="GA23" i="13"/>
  <c r="GB23" i="13"/>
  <c r="GC23" i="13"/>
  <c r="GD23" i="13"/>
  <c r="GE23" i="13"/>
  <c r="GF23" i="13"/>
  <c r="GG23" i="13"/>
  <c r="GH23" i="13"/>
  <c r="GI23" i="13"/>
  <c r="GJ23" i="13"/>
  <c r="GK23" i="13"/>
  <c r="GL23" i="13"/>
  <c r="GM23" i="13"/>
  <c r="GN23" i="13"/>
  <c r="GO23" i="13"/>
  <c r="GP23" i="13"/>
  <c r="GQ23" i="13"/>
  <c r="GR23" i="13"/>
  <c r="GS23" i="13"/>
  <c r="GT23" i="13"/>
  <c r="GU23" i="13"/>
  <c r="GV23" i="13"/>
  <c r="GW23" i="13"/>
  <c r="GX23" i="13"/>
  <c r="GY23" i="13"/>
  <c r="GZ23" i="13"/>
  <c r="HA23" i="13"/>
  <c r="HB23" i="13"/>
  <c r="HC23" i="13"/>
  <c r="HD23" i="13"/>
  <c r="HE23" i="13"/>
  <c r="HF23" i="13"/>
  <c r="HG23" i="13"/>
  <c r="HH23" i="13"/>
  <c r="HI23" i="13"/>
  <c r="HJ23" i="13"/>
  <c r="HK23" i="13"/>
  <c r="HL23" i="13"/>
  <c r="HM23" i="13"/>
  <c r="HN23" i="13"/>
  <c r="HO23" i="13"/>
  <c r="HP23" i="13"/>
  <c r="HQ23" i="13"/>
  <c r="HR23" i="13"/>
  <c r="HS23" i="13"/>
  <c r="HT23" i="13"/>
  <c r="HU23" i="13"/>
  <c r="HV23" i="13"/>
  <c r="HW23" i="13"/>
  <c r="HX23" i="13"/>
  <c r="HY23" i="13"/>
  <c r="HZ23" i="13"/>
  <c r="IA23" i="13"/>
  <c r="IB23" i="13"/>
  <c r="IC23" i="13"/>
  <c r="ID23" i="13"/>
  <c r="IE23" i="13"/>
  <c r="IF23" i="13"/>
  <c r="IG23" i="13"/>
  <c r="IH23" i="13"/>
  <c r="II23" i="13"/>
  <c r="IJ23" i="13"/>
  <c r="IK23" i="13"/>
  <c r="IL23" i="13"/>
  <c r="IM23" i="13"/>
  <c r="IN23" i="13"/>
  <c r="IO23" i="13"/>
  <c r="IP23" i="13"/>
  <c r="IQ23" i="13"/>
  <c r="IR23" i="13"/>
  <c r="IS23" i="13"/>
  <c r="IT23" i="13"/>
  <c r="IU23" i="13"/>
  <c r="IV23" i="13"/>
  <c r="IW23" i="13"/>
  <c r="IX23" i="13"/>
  <c r="CQ27" i="13"/>
  <c r="CX27" i="13"/>
  <c r="DE27" i="13"/>
  <c r="DL27" i="13"/>
  <c r="DS27" i="13"/>
  <c r="DZ27" i="13"/>
  <c r="EG27" i="13"/>
  <c r="EN27" i="13"/>
  <c r="EU27" i="13"/>
  <c r="FB27" i="13"/>
  <c r="FI27" i="13"/>
  <c r="FP27" i="13"/>
  <c r="FW27" i="13"/>
  <c r="GD27" i="13"/>
  <c r="GK27" i="13"/>
  <c r="GR27" i="13"/>
  <c r="GY27" i="13"/>
  <c r="HF27" i="13"/>
  <c r="HM27" i="13"/>
  <c r="HT27" i="13"/>
  <c r="IA27" i="13"/>
  <c r="IH27" i="13"/>
  <c r="IO27" i="13"/>
  <c r="IV27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CY28" i="13"/>
  <c r="CZ28" i="13"/>
  <c r="DA28" i="13"/>
  <c r="DB28" i="13"/>
  <c r="DC28" i="13"/>
  <c r="DD28" i="13"/>
  <c r="DE28" i="13"/>
  <c r="DF28" i="13"/>
  <c r="DG28" i="13"/>
  <c r="DH28" i="13"/>
  <c r="DI28" i="13"/>
  <c r="DJ28" i="13"/>
  <c r="DK28" i="13"/>
  <c r="DL28" i="13"/>
  <c r="DM28" i="13"/>
  <c r="DN28" i="13"/>
  <c r="DO28" i="13"/>
  <c r="DP28" i="13"/>
  <c r="DQ28" i="13"/>
  <c r="DR28" i="13"/>
  <c r="DS28" i="13"/>
  <c r="DT28" i="13"/>
  <c r="DU28" i="13"/>
  <c r="DV28" i="13"/>
  <c r="DW28" i="13"/>
  <c r="DX28" i="13"/>
  <c r="DY28" i="13"/>
  <c r="DZ28" i="13"/>
  <c r="EA28" i="13"/>
  <c r="EB28" i="13"/>
  <c r="EC28" i="13"/>
  <c r="ED28" i="13"/>
  <c r="EE28" i="13"/>
  <c r="EF28" i="13"/>
  <c r="EG28" i="13"/>
  <c r="EH28" i="13"/>
  <c r="EI28" i="13"/>
  <c r="EJ28" i="13"/>
  <c r="EK28" i="13"/>
  <c r="EL28" i="13"/>
  <c r="EM28" i="13"/>
  <c r="EN28" i="13"/>
  <c r="EO28" i="13"/>
  <c r="EP28" i="13"/>
  <c r="EP31" i="13" s="1"/>
  <c r="EQ28" i="13"/>
  <c r="ER28" i="13"/>
  <c r="ES28" i="13"/>
  <c r="ET28" i="13"/>
  <c r="EU28" i="13"/>
  <c r="EV28" i="13"/>
  <c r="EW28" i="13"/>
  <c r="EX28" i="13"/>
  <c r="EY28" i="13"/>
  <c r="EZ28" i="13"/>
  <c r="FA28" i="13"/>
  <c r="FB28" i="13"/>
  <c r="FC28" i="13"/>
  <c r="FD28" i="13"/>
  <c r="FE28" i="13"/>
  <c r="FF28" i="13"/>
  <c r="FG28" i="13"/>
  <c r="FH28" i="13"/>
  <c r="FI28" i="13"/>
  <c r="FJ28" i="13"/>
  <c r="FK28" i="13"/>
  <c r="FL28" i="13"/>
  <c r="FM28" i="13"/>
  <c r="FN28" i="13"/>
  <c r="FO28" i="13"/>
  <c r="FP28" i="13"/>
  <c r="FQ28" i="13"/>
  <c r="FR28" i="13"/>
  <c r="FS28" i="13"/>
  <c r="FT28" i="13"/>
  <c r="FU28" i="13"/>
  <c r="FV28" i="13"/>
  <c r="FW28" i="13"/>
  <c r="FX28" i="13"/>
  <c r="FY28" i="13"/>
  <c r="FZ28" i="13"/>
  <c r="GA28" i="13"/>
  <c r="GB28" i="13"/>
  <c r="GC28" i="13"/>
  <c r="GD28" i="13"/>
  <c r="GE28" i="13"/>
  <c r="GF28" i="13"/>
  <c r="GG28" i="13"/>
  <c r="GH28" i="13"/>
  <c r="GI28" i="13"/>
  <c r="GJ28" i="13"/>
  <c r="GK28" i="13"/>
  <c r="GL28" i="13"/>
  <c r="GM28" i="13"/>
  <c r="GN28" i="13"/>
  <c r="GO28" i="13"/>
  <c r="GP28" i="13"/>
  <c r="GQ28" i="13"/>
  <c r="GR28" i="13"/>
  <c r="GS28" i="13"/>
  <c r="GT28" i="13"/>
  <c r="GU28" i="13"/>
  <c r="GV28" i="13"/>
  <c r="GW28" i="13"/>
  <c r="GX28" i="13"/>
  <c r="GY28" i="13"/>
  <c r="GZ28" i="13"/>
  <c r="HA28" i="13"/>
  <c r="HB28" i="13"/>
  <c r="HC28" i="13"/>
  <c r="HD28" i="13"/>
  <c r="HE28" i="13"/>
  <c r="HF28" i="13"/>
  <c r="HG28" i="13"/>
  <c r="HH28" i="13"/>
  <c r="HI28" i="13"/>
  <c r="HJ28" i="13"/>
  <c r="HK28" i="13"/>
  <c r="HL28" i="13"/>
  <c r="HM28" i="13"/>
  <c r="HN28" i="13"/>
  <c r="HO28" i="13"/>
  <c r="HP28" i="13"/>
  <c r="HQ28" i="13"/>
  <c r="HR28" i="13"/>
  <c r="HS28" i="13"/>
  <c r="HT28" i="13"/>
  <c r="HU28" i="13"/>
  <c r="HV28" i="13"/>
  <c r="HW28" i="13"/>
  <c r="HX28" i="13"/>
  <c r="HY28" i="13"/>
  <c r="HZ28" i="13"/>
  <c r="IA28" i="13"/>
  <c r="IB28" i="13"/>
  <c r="IC28" i="13"/>
  <c r="ID28" i="13"/>
  <c r="IE28" i="13"/>
  <c r="IF28" i="13"/>
  <c r="IG28" i="13"/>
  <c r="IH28" i="13"/>
  <c r="II28" i="13"/>
  <c r="IJ28" i="13"/>
  <c r="IK28" i="13"/>
  <c r="IL28" i="13"/>
  <c r="IM28" i="13"/>
  <c r="IN28" i="13"/>
  <c r="IO28" i="13"/>
  <c r="IP28" i="13"/>
  <c r="IQ28" i="13"/>
  <c r="IR28" i="13"/>
  <c r="IS28" i="13"/>
  <c r="IT28" i="13"/>
  <c r="IU28" i="13"/>
  <c r="IV28" i="13"/>
  <c r="IW28" i="13"/>
  <c r="IX28" i="13"/>
  <c r="CX39" i="13"/>
  <c r="DE39" i="13"/>
  <c r="DL39" i="13"/>
  <c r="DS39" i="13"/>
  <c r="DZ39" i="13"/>
  <c r="EG39" i="13"/>
  <c r="EG40" i="13" s="1"/>
  <c r="EN39" i="13"/>
  <c r="EN40" i="13" s="1"/>
  <c r="EU39" i="13"/>
  <c r="EU40" i="13" s="1"/>
  <c r="FB39" i="13"/>
  <c r="FI39" i="13"/>
  <c r="FP39" i="13"/>
  <c r="FW39" i="13"/>
  <c r="GD39" i="13"/>
  <c r="GK39" i="13"/>
  <c r="GK40" i="13" s="1"/>
  <c r="GR39" i="13"/>
  <c r="GR40" i="13" s="1"/>
  <c r="GY39" i="13"/>
  <c r="GY40" i="13" s="1"/>
  <c r="HF39" i="13"/>
  <c r="HM39" i="13"/>
  <c r="HT39" i="13"/>
  <c r="IA39" i="13"/>
  <c r="IA40" i="13" s="1"/>
  <c r="IH39" i="13"/>
  <c r="IO39" i="13"/>
  <c r="IV39" i="13"/>
  <c r="IV40" i="13" s="1"/>
  <c r="CM40" i="13"/>
  <c r="CN40" i="13"/>
  <c r="CO40" i="13"/>
  <c r="CP40" i="13"/>
  <c r="CR40" i="13"/>
  <c r="CS40" i="13"/>
  <c r="CT40" i="13"/>
  <c r="CU40" i="13"/>
  <c r="CV40" i="13"/>
  <c r="CW40" i="13"/>
  <c r="CY40" i="13"/>
  <c r="CZ40" i="13"/>
  <c r="DA40" i="13"/>
  <c r="DB40" i="13"/>
  <c r="DC40" i="13"/>
  <c r="DD40" i="13"/>
  <c r="DF40" i="13"/>
  <c r="DG40" i="13"/>
  <c r="DH40" i="13"/>
  <c r="DI40" i="13"/>
  <c r="DJ40" i="13"/>
  <c r="DK40" i="13"/>
  <c r="DM40" i="13"/>
  <c r="DN40" i="13"/>
  <c r="DO40" i="13"/>
  <c r="DP40" i="13"/>
  <c r="DQ40" i="13"/>
  <c r="DR40" i="13"/>
  <c r="DT40" i="13"/>
  <c r="DU40" i="13"/>
  <c r="DV40" i="13"/>
  <c r="DW40" i="13"/>
  <c r="DX40" i="13"/>
  <c r="DY40" i="13"/>
  <c r="EA40" i="13"/>
  <c r="EB40" i="13"/>
  <c r="EC40" i="13"/>
  <c r="ED40" i="13"/>
  <c r="EE40" i="13"/>
  <c r="EF40" i="13"/>
  <c r="EH40" i="13"/>
  <c r="EI40" i="13"/>
  <c r="EJ40" i="13"/>
  <c r="EK40" i="13"/>
  <c r="EL40" i="13"/>
  <c r="EM40" i="13"/>
  <c r="EO40" i="13"/>
  <c r="EP40" i="13"/>
  <c r="EQ40" i="13"/>
  <c r="ER40" i="13"/>
  <c r="ES40" i="13"/>
  <c r="ET40" i="13"/>
  <c r="EV40" i="13"/>
  <c r="EW40" i="13"/>
  <c r="EX40" i="13"/>
  <c r="EY40" i="13"/>
  <c r="EZ40" i="13"/>
  <c r="FA40" i="13"/>
  <c r="FC40" i="13"/>
  <c r="FD40" i="13"/>
  <c r="FE40" i="13"/>
  <c r="FF40" i="13"/>
  <c r="FG40" i="13"/>
  <c r="FH40" i="13"/>
  <c r="FJ40" i="13"/>
  <c r="FK40" i="13"/>
  <c r="FL40" i="13"/>
  <c r="FM40" i="13"/>
  <c r="FN40" i="13"/>
  <c r="FO40" i="13"/>
  <c r="FQ40" i="13"/>
  <c r="FR40" i="13"/>
  <c r="FS40" i="13"/>
  <c r="FT40" i="13"/>
  <c r="FU40" i="13"/>
  <c r="FV40" i="13"/>
  <c r="FX40" i="13"/>
  <c r="FY40" i="13"/>
  <c r="FZ40" i="13"/>
  <c r="GA40" i="13"/>
  <c r="GB40" i="13"/>
  <c r="GC40" i="13"/>
  <c r="GE40" i="13"/>
  <c r="GF40" i="13"/>
  <c r="GG40" i="13"/>
  <c r="GH40" i="13"/>
  <c r="GI40" i="13"/>
  <c r="GJ40" i="13"/>
  <c r="GL40" i="13"/>
  <c r="GM40" i="13"/>
  <c r="GN40" i="13"/>
  <c r="GO40" i="13"/>
  <c r="GP40" i="13"/>
  <c r="GQ40" i="13"/>
  <c r="GS40" i="13"/>
  <c r="GT40" i="13"/>
  <c r="GU40" i="13"/>
  <c r="GV40" i="13"/>
  <c r="GW40" i="13"/>
  <c r="GX40" i="13"/>
  <c r="GZ40" i="13"/>
  <c r="HA40" i="13"/>
  <c r="HB40" i="13"/>
  <c r="HC40" i="13"/>
  <c r="HD40" i="13"/>
  <c r="HE40" i="13"/>
  <c r="HG40" i="13"/>
  <c r="HH40" i="13"/>
  <c r="HI40" i="13"/>
  <c r="HJ40" i="13"/>
  <c r="HK40" i="13"/>
  <c r="HL40" i="13"/>
  <c r="HN40" i="13"/>
  <c r="HO40" i="13"/>
  <c r="HP40" i="13"/>
  <c r="HQ40" i="13"/>
  <c r="HR40" i="13"/>
  <c r="HS40" i="13"/>
  <c r="HU40" i="13"/>
  <c r="HV40" i="13"/>
  <c r="HW40" i="13"/>
  <c r="HX40" i="13"/>
  <c r="HY40" i="13"/>
  <c r="HZ40" i="13"/>
  <c r="IB40" i="13"/>
  <c r="IC40" i="13"/>
  <c r="ID40" i="13"/>
  <c r="IE40" i="13"/>
  <c r="IF40" i="13"/>
  <c r="IG40" i="13"/>
  <c r="II40" i="13"/>
  <c r="IJ40" i="13"/>
  <c r="IK40" i="13"/>
  <c r="IL40" i="13"/>
  <c r="IM40" i="13"/>
  <c r="IN40" i="13"/>
  <c r="IP40" i="13"/>
  <c r="IQ40" i="13"/>
  <c r="IR40" i="13"/>
  <c r="IS40" i="13"/>
  <c r="IT40" i="13"/>
  <c r="IU40" i="13"/>
  <c r="IW40" i="13"/>
  <c r="IX40" i="13"/>
  <c r="CQ43" i="13"/>
  <c r="CX43" i="13"/>
  <c r="DE43" i="13"/>
  <c r="DL43" i="13"/>
  <c r="DS43" i="13"/>
  <c r="DZ43" i="13"/>
  <c r="EG43" i="13"/>
  <c r="EN43" i="13"/>
  <c r="EU43" i="13"/>
  <c r="FB43" i="13"/>
  <c r="FI43" i="13"/>
  <c r="FP43" i="13"/>
  <c r="FW43" i="13"/>
  <c r="GD43" i="13"/>
  <c r="GK43" i="13"/>
  <c r="GR43" i="13"/>
  <c r="GY43" i="13"/>
  <c r="HF43" i="13"/>
  <c r="HM43" i="13"/>
  <c r="HT43" i="13"/>
  <c r="IA43" i="13"/>
  <c r="IH43" i="13"/>
  <c r="IO43" i="13"/>
  <c r="IV43" i="13"/>
  <c r="CQ44" i="13"/>
  <c r="CX44" i="13"/>
  <c r="DE44" i="13"/>
  <c r="DL44" i="13"/>
  <c r="DS44" i="13"/>
  <c r="DZ44" i="13"/>
  <c r="EG44" i="13"/>
  <c r="EN44" i="13"/>
  <c r="EU44" i="13"/>
  <c r="FB44" i="13"/>
  <c r="FI44" i="13"/>
  <c r="FP44" i="13"/>
  <c r="FW44" i="13"/>
  <c r="GD44" i="13"/>
  <c r="GK44" i="13"/>
  <c r="GR44" i="13"/>
  <c r="GY44" i="13"/>
  <c r="HF44" i="13"/>
  <c r="HM44" i="13"/>
  <c r="HT44" i="13"/>
  <c r="IA44" i="13"/>
  <c r="IH44" i="13"/>
  <c r="IO44" i="13"/>
  <c r="IV44" i="13"/>
  <c r="CQ45" i="13"/>
  <c r="CX45" i="13"/>
  <c r="DE45" i="13"/>
  <c r="DL45" i="13"/>
  <c r="DS45" i="13"/>
  <c r="DZ45" i="13"/>
  <c r="EG45" i="13"/>
  <c r="EN45" i="13"/>
  <c r="EU45" i="13"/>
  <c r="FB45" i="13"/>
  <c r="FI45" i="13"/>
  <c r="FP45" i="13"/>
  <c r="FW45" i="13"/>
  <c r="GD45" i="13"/>
  <c r="GK45" i="13"/>
  <c r="GR45" i="13"/>
  <c r="GY45" i="13"/>
  <c r="HF45" i="13"/>
  <c r="HM45" i="13"/>
  <c r="HT45" i="13"/>
  <c r="IA45" i="13"/>
  <c r="IH45" i="13"/>
  <c r="IO45" i="13"/>
  <c r="IV45" i="13"/>
  <c r="CQ46" i="13"/>
  <c r="CX46" i="13"/>
  <c r="DE46" i="13"/>
  <c r="DL46" i="13"/>
  <c r="DS46" i="13"/>
  <c r="DZ46" i="13"/>
  <c r="EG46" i="13"/>
  <c r="EN46" i="13"/>
  <c r="EU46" i="13"/>
  <c r="FB46" i="13"/>
  <c r="FI46" i="13"/>
  <c r="FP46" i="13"/>
  <c r="FW46" i="13"/>
  <c r="GD46" i="13"/>
  <c r="GK46" i="13"/>
  <c r="GR46" i="13"/>
  <c r="GY46" i="13"/>
  <c r="HF46" i="13"/>
  <c r="HM46" i="13"/>
  <c r="HT46" i="13"/>
  <c r="IA46" i="13"/>
  <c r="IH46" i="13"/>
  <c r="IO46" i="13"/>
  <c r="IV46" i="13"/>
  <c r="CM47" i="13"/>
  <c r="CN47" i="13"/>
  <c r="CO47" i="13"/>
  <c r="CP47" i="13"/>
  <c r="CQ47" i="13"/>
  <c r="CR47" i="13"/>
  <c r="CS47" i="13"/>
  <c r="CS55" i="13" s="1"/>
  <c r="CT47" i="13"/>
  <c r="CT55" i="13" s="1"/>
  <c r="CU47" i="13"/>
  <c r="CU55" i="13" s="1"/>
  <c r="CV47" i="13"/>
  <c r="CV55" i="13" s="1"/>
  <c r="CW47" i="13"/>
  <c r="CX47" i="13"/>
  <c r="CY47" i="13"/>
  <c r="CZ47" i="13"/>
  <c r="CZ55" i="13" s="1"/>
  <c r="DA47" i="13"/>
  <c r="DB47" i="13"/>
  <c r="DB55" i="13" s="1"/>
  <c r="DC47" i="13"/>
  <c r="DC55" i="13" s="1"/>
  <c r="DD47" i="13"/>
  <c r="DD55" i="13" s="1"/>
  <c r="DE47" i="13"/>
  <c r="DF47" i="13"/>
  <c r="DF55" i="13" s="1"/>
  <c r="DG47" i="13"/>
  <c r="DG55" i="13" s="1"/>
  <c r="DH47" i="13"/>
  <c r="DH55" i="13" s="1"/>
  <c r="DI47" i="13"/>
  <c r="DI55" i="13" s="1"/>
  <c r="DJ47" i="13"/>
  <c r="DJ55" i="13" s="1"/>
  <c r="DK47" i="13"/>
  <c r="DL47" i="13"/>
  <c r="DM47" i="13"/>
  <c r="DN47" i="13"/>
  <c r="DN55" i="13" s="1"/>
  <c r="DO47" i="13"/>
  <c r="DO55" i="13" s="1"/>
  <c r="DP47" i="13"/>
  <c r="DP55" i="13" s="1"/>
  <c r="DQ47" i="13"/>
  <c r="DQ55" i="13" s="1"/>
  <c r="DR47" i="13"/>
  <c r="DR55" i="13" s="1"/>
  <c r="DS47" i="13"/>
  <c r="DT47" i="13"/>
  <c r="DT55" i="13" s="1"/>
  <c r="DU47" i="13"/>
  <c r="DV47" i="13"/>
  <c r="DV55" i="13" s="1"/>
  <c r="DW47" i="13"/>
  <c r="DW55" i="13" s="1"/>
  <c r="DX47" i="13"/>
  <c r="DX55" i="13" s="1"/>
  <c r="DY47" i="13"/>
  <c r="DZ47" i="13"/>
  <c r="EA47" i="13"/>
  <c r="EA55" i="13" s="1"/>
  <c r="EB47" i="13"/>
  <c r="EB55" i="13" s="1"/>
  <c r="EC47" i="13"/>
  <c r="EC55" i="13" s="1"/>
  <c r="ED47" i="13"/>
  <c r="ED55" i="13" s="1"/>
  <c r="EE47" i="13"/>
  <c r="EE55" i="13" s="1"/>
  <c r="EF47" i="13"/>
  <c r="EF55" i="13" s="1"/>
  <c r="EG47" i="13"/>
  <c r="EH47" i="13"/>
  <c r="EH55" i="13" s="1"/>
  <c r="EI47" i="13"/>
  <c r="EI55" i="13" s="1"/>
  <c r="EJ47" i="13"/>
  <c r="EJ55" i="13" s="1"/>
  <c r="EK47" i="13"/>
  <c r="EK55" i="13" s="1"/>
  <c r="EK64" i="13" s="1"/>
  <c r="EL47" i="13"/>
  <c r="EL55" i="13" s="1"/>
  <c r="EM47" i="13"/>
  <c r="EN47" i="13"/>
  <c r="EO47" i="13"/>
  <c r="EO55" i="13" s="1"/>
  <c r="EP47" i="13"/>
  <c r="EP55" i="13" s="1"/>
  <c r="EQ47" i="13"/>
  <c r="EQ55" i="13" s="1"/>
  <c r="ER47" i="13"/>
  <c r="ER55" i="13" s="1"/>
  <c r="ES47" i="13"/>
  <c r="ES55" i="13" s="1"/>
  <c r="ET47" i="13"/>
  <c r="ET55" i="13" s="1"/>
  <c r="EU47" i="13"/>
  <c r="EV47" i="13"/>
  <c r="EV55" i="13" s="1"/>
  <c r="EW47" i="13"/>
  <c r="EW55" i="13" s="1"/>
  <c r="EX47" i="13"/>
  <c r="EX55" i="13" s="1"/>
  <c r="EY47" i="13"/>
  <c r="EY55" i="13" s="1"/>
  <c r="EZ47" i="13"/>
  <c r="EZ55" i="13" s="1"/>
  <c r="FA47" i="13"/>
  <c r="FB47" i="13"/>
  <c r="FC47" i="13"/>
  <c r="FD47" i="13"/>
  <c r="FD55" i="13" s="1"/>
  <c r="FE47" i="13"/>
  <c r="FE55" i="13" s="1"/>
  <c r="FF47" i="13"/>
  <c r="FF55" i="13" s="1"/>
  <c r="FG47" i="13"/>
  <c r="FG55" i="13" s="1"/>
  <c r="FH47" i="13"/>
  <c r="FH55" i="13" s="1"/>
  <c r="FI47" i="13"/>
  <c r="FJ47" i="13"/>
  <c r="FJ55" i="13" s="1"/>
  <c r="FK47" i="13"/>
  <c r="FK55" i="13" s="1"/>
  <c r="FL47" i="13"/>
  <c r="FL55" i="13" s="1"/>
  <c r="FM47" i="13"/>
  <c r="FM55" i="13" s="1"/>
  <c r="FN47" i="13"/>
  <c r="FN55" i="13" s="1"/>
  <c r="FO47" i="13"/>
  <c r="FP47" i="13"/>
  <c r="FQ47" i="13"/>
  <c r="FR47" i="13"/>
  <c r="FR55" i="13" s="1"/>
  <c r="FS47" i="13"/>
  <c r="FS55" i="13" s="1"/>
  <c r="FT47" i="13"/>
  <c r="FT55" i="13" s="1"/>
  <c r="FU47" i="13"/>
  <c r="FU55" i="13" s="1"/>
  <c r="FV47" i="13"/>
  <c r="FV55" i="13" s="1"/>
  <c r="FW47" i="13"/>
  <c r="FX47" i="13"/>
  <c r="FX55" i="13" s="1"/>
  <c r="FY47" i="13"/>
  <c r="FZ47" i="13"/>
  <c r="FZ55" i="13" s="1"/>
  <c r="GA47" i="13"/>
  <c r="GA55" i="13" s="1"/>
  <c r="GB47" i="13"/>
  <c r="GB55" i="13" s="1"/>
  <c r="GC47" i="13"/>
  <c r="GC55" i="13" s="1"/>
  <c r="GD47" i="13"/>
  <c r="GE47" i="13"/>
  <c r="GE55" i="13" s="1"/>
  <c r="GF47" i="13"/>
  <c r="GF55" i="13" s="1"/>
  <c r="GG47" i="13"/>
  <c r="GG55" i="13" s="1"/>
  <c r="GH47" i="13"/>
  <c r="GH55" i="13" s="1"/>
  <c r="GI47" i="13"/>
  <c r="GI55" i="13" s="1"/>
  <c r="GJ47" i="13"/>
  <c r="GJ55" i="13" s="1"/>
  <c r="GK47" i="13"/>
  <c r="GL47" i="13"/>
  <c r="GL55" i="13" s="1"/>
  <c r="GM47" i="13"/>
  <c r="GM55" i="13" s="1"/>
  <c r="GN47" i="13"/>
  <c r="GN55" i="13" s="1"/>
  <c r="GO47" i="13"/>
  <c r="GO55" i="13" s="1"/>
  <c r="GP47" i="13"/>
  <c r="GP55" i="13" s="1"/>
  <c r="GQ47" i="13"/>
  <c r="GR47" i="13"/>
  <c r="GS47" i="13"/>
  <c r="GS55" i="13" s="1"/>
  <c r="GT47" i="13"/>
  <c r="GT55" i="13" s="1"/>
  <c r="GU47" i="13"/>
  <c r="GU55" i="13" s="1"/>
  <c r="GV47" i="13"/>
  <c r="GV55" i="13" s="1"/>
  <c r="GW47" i="13"/>
  <c r="GW55" i="13" s="1"/>
  <c r="GX47" i="13"/>
  <c r="GX55" i="13" s="1"/>
  <c r="GY47" i="13"/>
  <c r="GZ47" i="13"/>
  <c r="GZ55" i="13" s="1"/>
  <c r="HA47" i="13"/>
  <c r="HA55" i="13" s="1"/>
  <c r="HB47" i="13"/>
  <c r="HB55" i="13" s="1"/>
  <c r="HC47" i="13"/>
  <c r="HC55" i="13" s="1"/>
  <c r="HD47" i="13"/>
  <c r="HD55" i="13" s="1"/>
  <c r="HE47" i="13"/>
  <c r="HF47" i="13"/>
  <c r="HG47" i="13"/>
  <c r="HG55" i="13" s="1"/>
  <c r="HH47" i="13"/>
  <c r="HH55" i="13" s="1"/>
  <c r="HI47" i="13"/>
  <c r="HI55" i="13" s="1"/>
  <c r="HJ47" i="13"/>
  <c r="HJ55" i="13" s="1"/>
  <c r="HK47" i="13"/>
  <c r="HK55" i="13" s="1"/>
  <c r="HL47" i="13"/>
  <c r="HL55" i="13" s="1"/>
  <c r="HM47" i="13"/>
  <c r="HN47" i="13"/>
  <c r="HO47" i="13"/>
  <c r="HO55" i="13" s="1"/>
  <c r="HP47" i="13"/>
  <c r="HP55" i="13" s="1"/>
  <c r="HQ47" i="13"/>
  <c r="HQ55" i="13" s="1"/>
  <c r="HR47" i="13"/>
  <c r="HR55" i="13" s="1"/>
  <c r="HS47" i="13"/>
  <c r="HT47" i="13"/>
  <c r="HU47" i="13"/>
  <c r="HV47" i="13"/>
  <c r="HW47" i="13"/>
  <c r="HW55" i="13" s="1"/>
  <c r="HX47" i="13"/>
  <c r="HX55" i="13" s="1"/>
  <c r="HY47" i="13"/>
  <c r="HY55" i="13" s="1"/>
  <c r="HZ47" i="13"/>
  <c r="IA47" i="13"/>
  <c r="IB47" i="13"/>
  <c r="IC47" i="13"/>
  <c r="ID47" i="13"/>
  <c r="ID55" i="13" s="1"/>
  <c r="IE47" i="13"/>
  <c r="IE55" i="13" s="1"/>
  <c r="IF47" i="13"/>
  <c r="IF55" i="13" s="1"/>
  <c r="IG47" i="13"/>
  <c r="IH47" i="13"/>
  <c r="II47" i="13"/>
  <c r="IJ47" i="13"/>
  <c r="IJ55" i="13" s="1"/>
  <c r="IK47" i="13"/>
  <c r="IK55" i="13" s="1"/>
  <c r="IL47" i="13"/>
  <c r="IL55" i="13" s="1"/>
  <c r="IM47" i="13"/>
  <c r="IM55" i="13" s="1"/>
  <c r="IN47" i="13"/>
  <c r="IN55" i="13" s="1"/>
  <c r="IO47" i="13"/>
  <c r="IP47" i="13"/>
  <c r="IP55" i="13" s="1"/>
  <c r="IQ47" i="13"/>
  <c r="IQ55" i="13" s="1"/>
  <c r="IR47" i="13"/>
  <c r="IR55" i="13" s="1"/>
  <c r="IS47" i="13"/>
  <c r="IS55" i="13" s="1"/>
  <c r="IT47" i="13"/>
  <c r="IT55" i="13" s="1"/>
  <c r="IU47" i="13"/>
  <c r="IV47" i="13"/>
  <c r="IW47" i="13"/>
  <c r="IX47" i="13"/>
  <c r="IX55" i="13" s="1"/>
  <c r="CM55" i="13"/>
  <c r="CN55" i="13"/>
  <c r="CO55" i="13"/>
  <c r="CP55" i="13"/>
  <c r="DA55" i="13"/>
  <c r="HN55" i="13"/>
  <c r="HV55" i="13"/>
  <c r="IB55" i="13"/>
  <c r="CQ56" i="13"/>
  <c r="CX56" i="13"/>
  <c r="DE56" i="13"/>
  <c r="DL56" i="13"/>
  <c r="DS56" i="13"/>
  <c r="DZ56" i="13"/>
  <c r="EG56" i="13"/>
  <c r="EN56" i="13"/>
  <c r="EU56" i="13"/>
  <c r="FB56" i="13"/>
  <c r="FI56" i="13"/>
  <c r="FP56" i="13"/>
  <c r="FW56" i="13"/>
  <c r="GD56" i="13"/>
  <c r="GK56" i="13"/>
  <c r="GR56" i="13"/>
  <c r="GY56" i="13"/>
  <c r="HF56" i="13"/>
  <c r="HM56" i="13"/>
  <c r="HT56" i="13"/>
  <c r="IA56" i="13"/>
  <c r="IH56" i="13"/>
  <c r="IO56" i="13"/>
  <c r="IV56" i="13"/>
  <c r="CQ57" i="13"/>
  <c r="CX57" i="13"/>
  <c r="DE57" i="13"/>
  <c r="DL57" i="13"/>
  <c r="DS57" i="13"/>
  <c r="DZ57" i="13"/>
  <c r="EG57" i="13"/>
  <c r="EN57" i="13"/>
  <c r="EU57" i="13"/>
  <c r="FB57" i="13"/>
  <c r="FI57" i="13"/>
  <c r="FP57" i="13"/>
  <c r="FW57" i="13"/>
  <c r="GD57" i="13"/>
  <c r="GK57" i="13"/>
  <c r="GR57" i="13"/>
  <c r="GY57" i="13"/>
  <c r="HF57" i="13"/>
  <c r="HM57" i="13"/>
  <c r="HT57" i="13"/>
  <c r="IA57" i="13"/>
  <c r="IH57" i="13"/>
  <c r="IO57" i="13"/>
  <c r="IV57" i="13"/>
  <c r="CM58" i="13"/>
  <c r="CM63" i="13" s="1"/>
  <c r="CN58" i="13"/>
  <c r="CN63" i="13" s="1"/>
  <c r="CO58" i="13"/>
  <c r="CO63" i="13" s="1"/>
  <c r="CP58" i="13"/>
  <c r="CP63" i="13" s="1"/>
  <c r="CQ58" i="13"/>
  <c r="CR58" i="13"/>
  <c r="CR63" i="13" s="1"/>
  <c r="CS58" i="13"/>
  <c r="CT58" i="13"/>
  <c r="CT63" i="13" s="1"/>
  <c r="CU58" i="13"/>
  <c r="CU63" i="13" s="1"/>
  <c r="CV58" i="13"/>
  <c r="CV63" i="13" s="1"/>
  <c r="CW58" i="13"/>
  <c r="CW63" i="13" s="1"/>
  <c r="CX58" i="13"/>
  <c r="CY58" i="13"/>
  <c r="CY63" i="13" s="1"/>
  <c r="CZ58" i="13"/>
  <c r="CZ63" i="13" s="1"/>
  <c r="DA58" i="13"/>
  <c r="DA63" i="13" s="1"/>
  <c r="DB58" i="13"/>
  <c r="DB63" i="13" s="1"/>
  <c r="DC58" i="13"/>
  <c r="DC63" i="13" s="1"/>
  <c r="DD58" i="13"/>
  <c r="DE58" i="13"/>
  <c r="DF58" i="13"/>
  <c r="DF63" i="13" s="1"/>
  <c r="DG58" i="13"/>
  <c r="DG63" i="13" s="1"/>
  <c r="DH58" i="13"/>
  <c r="DH63" i="13" s="1"/>
  <c r="DI58" i="13"/>
  <c r="DI63" i="13" s="1"/>
  <c r="DJ58" i="13"/>
  <c r="DJ63" i="13" s="1"/>
  <c r="DK58" i="13"/>
  <c r="DK63" i="13" s="1"/>
  <c r="DL58" i="13"/>
  <c r="DM58" i="13"/>
  <c r="DM63" i="13" s="1"/>
  <c r="DN58" i="13"/>
  <c r="DN63" i="13" s="1"/>
  <c r="DO58" i="13"/>
  <c r="DO63" i="13" s="1"/>
  <c r="DP58" i="13"/>
  <c r="DP63" i="13" s="1"/>
  <c r="DQ58" i="13"/>
  <c r="DQ63" i="13" s="1"/>
  <c r="DR58" i="13"/>
  <c r="DR63" i="13" s="1"/>
  <c r="DS58" i="13"/>
  <c r="DT58" i="13"/>
  <c r="DT63" i="13" s="1"/>
  <c r="DU58" i="13"/>
  <c r="DU63" i="13" s="1"/>
  <c r="DV58" i="13"/>
  <c r="DV63" i="13" s="1"/>
  <c r="DW58" i="13"/>
  <c r="DW63" i="13" s="1"/>
  <c r="DX58" i="13"/>
  <c r="DX63" i="13" s="1"/>
  <c r="DY58" i="13"/>
  <c r="DY63" i="13" s="1"/>
  <c r="DZ58" i="13"/>
  <c r="EA58" i="13"/>
  <c r="EB58" i="13"/>
  <c r="EB63" i="13" s="1"/>
  <c r="EC58" i="13"/>
  <c r="EC63" i="13" s="1"/>
  <c r="ED58" i="13"/>
  <c r="EE58" i="13"/>
  <c r="EE63" i="13" s="1"/>
  <c r="EF58" i="13"/>
  <c r="EG58" i="13"/>
  <c r="EH58" i="13"/>
  <c r="EI58" i="13"/>
  <c r="EI63" i="13" s="1"/>
  <c r="EJ58" i="13"/>
  <c r="EJ63" i="13" s="1"/>
  <c r="EK58" i="13"/>
  <c r="EL58" i="13"/>
  <c r="EL63" i="13" s="1"/>
  <c r="EM58" i="13"/>
  <c r="EN58" i="13"/>
  <c r="EO58" i="13"/>
  <c r="EO63" i="13" s="1"/>
  <c r="EP58" i="13"/>
  <c r="EP63" i="13" s="1"/>
  <c r="EQ58" i="13"/>
  <c r="EQ63" i="13" s="1"/>
  <c r="ER58" i="13"/>
  <c r="ER63" i="13" s="1"/>
  <c r="ES58" i="13"/>
  <c r="ES63" i="13" s="1"/>
  <c r="ET58" i="13"/>
  <c r="ET63" i="13" s="1"/>
  <c r="EU58" i="13"/>
  <c r="EV58" i="13"/>
  <c r="EW58" i="13"/>
  <c r="EW63" i="13" s="1"/>
  <c r="EX58" i="13"/>
  <c r="EX63" i="13" s="1"/>
  <c r="EY58" i="13"/>
  <c r="EY63" i="13" s="1"/>
  <c r="EZ58" i="13"/>
  <c r="EZ63" i="13" s="1"/>
  <c r="FA58" i="13"/>
  <c r="FA63" i="13" s="1"/>
  <c r="FB58" i="13"/>
  <c r="FC58" i="13"/>
  <c r="FD58" i="13"/>
  <c r="FD63" i="13" s="1"/>
  <c r="FE58" i="13"/>
  <c r="FE63" i="13" s="1"/>
  <c r="FF58" i="13"/>
  <c r="FF63" i="13" s="1"/>
  <c r="FG58" i="13"/>
  <c r="FG63" i="13" s="1"/>
  <c r="FH58" i="13"/>
  <c r="FI58" i="13"/>
  <c r="FJ58" i="13"/>
  <c r="FK58" i="13"/>
  <c r="FK63" i="13" s="1"/>
  <c r="FL58" i="13"/>
  <c r="FL63" i="13" s="1"/>
  <c r="FM58" i="13"/>
  <c r="FM63" i="13" s="1"/>
  <c r="FN58" i="13"/>
  <c r="FN63" i="13" s="1"/>
  <c r="FO58" i="13"/>
  <c r="FO63" i="13" s="1"/>
  <c r="FP58" i="13"/>
  <c r="FQ58" i="13"/>
  <c r="FQ63" i="13" s="1"/>
  <c r="FR58" i="13"/>
  <c r="FR63" i="13" s="1"/>
  <c r="FS58" i="13"/>
  <c r="FS63" i="13" s="1"/>
  <c r="FT58" i="13"/>
  <c r="FT63" i="13" s="1"/>
  <c r="FU58" i="13"/>
  <c r="FU63" i="13" s="1"/>
  <c r="FV58" i="13"/>
  <c r="FW58" i="13"/>
  <c r="FW63" i="13" s="1"/>
  <c r="FX58" i="13"/>
  <c r="FX63" i="13" s="1"/>
  <c r="FY58" i="13"/>
  <c r="FY63" i="13" s="1"/>
  <c r="FZ58" i="13"/>
  <c r="FZ63" i="13" s="1"/>
  <c r="GA58" i="13"/>
  <c r="GA63" i="13" s="1"/>
  <c r="GB58" i="13"/>
  <c r="GB63" i="13" s="1"/>
  <c r="GC58" i="13"/>
  <c r="GC63" i="13" s="1"/>
  <c r="GD58" i="13"/>
  <c r="GE58" i="13"/>
  <c r="GE63" i="13" s="1"/>
  <c r="GF58" i="13"/>
  <c r="GF63" i="13" s="1"/>
  <c r="GG58" i="13"/>
  <c r="GG63" i="13" s="1"/>
  <c r="GH58" i="13"/>
  <c r="GH63" i="13" s="1"/>
  <c r="GI58" i="13"/>
  <c r="GI63" i="13" s="1"/>
  <c r="GJ58" i="13"/>
  <c r="GK58" i="13"/>
  <c r="GL58" i="13"/>
  <c r="GL63" i="13" s="1"/>
  <c r="GM58" i="13"/>
  <c r="GM63" i="13" s="1"/>
  <c r="GN58" i="13"/>
  <c r="GN63" i="13" s="1"/>
  <c r="GO58" i="13"/>
  <c r="GO63" i="13" s="1"/>
  <c r="GP58" i="13"/>
  <c r="GP63" i="13" s="1"/>
  <c r="GQ58" i="13"/>
  <c r="GR58" i="13"/>
  <c r="GS58" i="13"/>
  <c r="GT58" i="13"/>
  <c r="GT63" i="13" s="1"/>
  <c r="GU58" i="13"/>
  <c r="GU63" i="13" s="1"/>
  <c r="GV58" i="13"/>
  <c r="GV63" i="13" s="1"/>
  <c r="GW58" i="13"/>
  <c r="GW63" i="13" s="1"/>
  <c r="GX58" i="13"/>
  <c r="GY58" i="13"/>
  <c r="GZ58" i="13"/>
  <c r="GZ63" i="13" s="1"/>
  <c r="HA58" i="13"/>
  <c r="HB58" i="13"/>
  <c r="HB63" i="13" s="1"/>
  <c r="HC58" i="13"/>
  <c r="HC63" i="13" s="1"/>
  <c r="HD58" i="13"/>
  <c r="HD63" i="13" s="1"/>
  <c r="HE58" i="13"/>
  <c r="HE63" i="13" s="1"/>
  <c r="HF58" i="13"/>
  <c r="HG58" i="13"/>
  <c r="HH58" i="13"/>
  <c r="HH63" i="13" s="1"/>
  <c r="HI58" i="13"/>
  <c r="HI63" i="13" s="1"/>
  <c r="HJ58" i="13"/>
  <c r="HJ63" i="13" s="1"/>
  <c r="HK58" i="13"/>
  <c r="HK63" i="13" s="1"/>
  <c r="HL58" i="13"/>
  <c r="HL63" i="13" s="1"/>
  <c r="HM58" i="13"/>
  <c r="HN58" i="13"/>
  <c r="HN63" i="13" s="1"/>
  <c r="HO58" i="13"/>
  <c r="HO63" i="13" s="1"/>
  <c r="HP58" i="13"/>
  <c r="HP63" i="13" s="1"/>
  <c r="HQ58" i="13"/>
  <c r="HQ63" i="13" s="1"/>
  <c r="HR58" i="13"/>
  <c r="HR63" i="13" s="1"/>
  <c r="HS58" i="13"/>
  <c r="HT58" i="13"/>
  <c r="HU58" i="13"/>
  <c r="HU63" i="13" s="1"/>
  <c r="HV58" i="13"/>
  <c r="HV63" i="13" s="1"/>
  <c r="HW58" i="13"/>
  <c r="HW63" i="13" s="1"/>
  <c r="HX58" i="13"/>
  <c r="HX63" i="13" s="1"/>
  <c r="HY58" i="13"/>
  <c r="HY63" i="13" s="1"/>
  <c r="HZ58" i="13"/>
  <c r="IA58" i="13"/>
  <c r="IB58" i="13"/>
  <c r="IB63" i="13" s="1"/>
  <c r="IC58" i="13"/>
  <c r="ID58" i="13"/>
  <c r="ID63" i="13" s="1"/>
  <c r="IE58" i="13"/>
  <c r="IE63" i="13" s="1"/>
  <c r="IF58" i="13"/>
  <c r="IF63" i="13" s="1"/>
  <c r="IG58" i="13"/>
  <c r="IH58" i="13"/>
  <c r="II58" i="13"/>
  <c r="II63" i="13" s="1"/>
  <c r="IJ58" i="13"/>
  <c r="IJ63" i="13" s="1"/>
  <c r="IK58" i="13"/>
  <c r="IK63" i="13" s="1"/>
  <c r="IL58" i="13"/>
  <c r="IL63" i="13" s="1"/>
  <c r="IM58" i="13"/>
  <c r="IM63" i="13" s="1"/>
  <c r="IN58" i="13"/>
  <c r="IO58" i="13"/>
  <c r="IP58" i="13"/>
  <c r="IP63" i="13" s="1"/>
  <c r="IQ58" i="13"/>
  <c r="IQ63" i="13" s="1"/>
  <c r="IR58" i="13"/>
  <c r="IR63" i="13" s="1"/>
  <c r="IS58" i="13"/>
  <c r="IS63" i="13" s="1"/>
  <c r="IT58" i="13"/>
  <c r="IT63" i="13" s="1"/>
  <c r="IT64" i="13" s="1"/>
  <c r="IU58" i="13"/>
  <c r="IU63" i="13" s="1"/>
  <c r="IV58" i="13"/>
  <c r="IW58" i="13"/>
  <c r="IX58" i="13"/>
  <c r="IX63" i="13" s="1"/>
  <c r="ED63" i="13"/>
  <c r="ED64" i="13" s="1"/>
  <c r="IC63" i="13"/>
  <c r="CM71" i="13"/>
  <c r="CN71" i="13"/>
  <c r="CO71" i="13"/>
  <c r="CP71" i="13"/>
  <c r="CQ71" i="13"/>
  <c r="CR71" i="13"/>
  <c r="CS71" i="13"/>
  <c r="CT71" i="13"/>
  <c r="CU71" i="13"/>
  <c r="CV71" i="13"/>
  <c r="CW71" i="13"/>
  <c r="CX71" i="13"/>
  <c r="CY71" i="13"/>
  <c r="CZ71" i="13"/>
  <c r="DA71" i="13"/>
  <c r="DB71" i="13"/>
  <c r="DC71" i="13"/>
  <c r="DD71" i="13"/>
  <c r="DE71" i="13"/>
  <c r="DF71" i="13"/>
  <c r="DG71" i="13"/>
  <c r="DH71" i="13"/>
  <c r="DI71" i="13"/>
  <c r="DJ71" i="13"/>
  <c r="DK71" i="13"/>
  <c r="DL71" i="13"/>
  <c r="DM71" i="13"/>
  <c r="DN71" i="13"/>
  <c r="DO71" i="13"/>
  <c r="DP71" i="13"/>
  <c r="DQ71" i="13"/>
  <c r="DR71" i="13"/>
  <c r="DS71" i="13"/>
  <c r="DT71" i="13"/>
  <c r="DU71" i="13"/>
  <c r="DV71" i="13"/>
  <c r="DW71" i="13"/>
  <c r="DX71" i="13"/>
  <c r="DY71" i="13"/>
  <c r="DZ71" i="13"/>
  <c r="EA71" i="13"/>
  <c r="EB71" i="13"/>
  <c r="EC71" i="13"/>
  <c r="ED71" i="13"/>
  <c r="EE71" i="13"/>
  <c r="EF71" i="13"/>
  <c r="EG71" i="13"/>
  <c r="EH71" i="13"/>
  <c r="EI71" i="13"/>
  <c r="EJ71" i="13"/>
  <c r="EK71" i="13"/>
  <c r="EL71" i="13"/>
  <c r="EM71" i="13"/>
  <c r="EN71" i="13"/>
  <c r="EO71" i="13"/>
  <c r="EP71" i="13"/>
  <c r="EQ71" i="13"/>
  <c r="ER71" i="13"/>
  <c r="ES71" i="13"/>
  <c r="ET71" i="13"/>
  <c r="EU71" i="13"/>
  <c r="EV71" i="13"/>
  <c r="EW71" i="13"/>
  <c r="EX71" i="13"/>
  <c r="EY71" i="13"/>
  <c r="EZ71" i="13"/>
  <c r="FA71" i="13"/>
  <c r="FB71" i="13"/>
  <c r="FC71" i="13"/>
  <c r="FD71" i="13"/>
  <c r="FE71" i="13"/>
  <c r="FF71" i="13"/>
  <c r="FG71" i="13"/>
  <c r="FH71" i="13"/>
  <c r="FI71" i="13"/>
  <c r="FJ71" i="13"/>
  <c r="FK71" i="13"/>
  <c r="FL71" i="13"/>
  <c r="FM71" i="13"/>
  <c r="FN71" i="13"/>
  <c r="FO71" i="13"/>
  <c r="FP71" i="13"/>
  <c r="FQ71" i="13"/>
  <c r="FR71" i="13"/>
  <c r="FS71" i="13"/>
  <c r="FT71" i="13"/>
  <c r="FU71" i="13"/>
  <c r="FV71" i="13"/>
  <c r="FW71" i="13"/>
  <c r="FX71" i="13"/>
  <c r="FY71" i="13"/>
  <c r="FZ71" i="13"/>
  <c r="GA71" i="13"/>
  <c r="GB71" i="13"/>
  <c r="GC71" i="13"/>
  <c r="GD71" i="13"/>
  <c r="GE71" i="13"/>
  <c r="GF71" i="13"/>
  <c r="GG71" i="13"/>
  <c r="GH71" i="13"/>
  <c r="GI71" i="13"/>
  <c r="GJ71" i="13"/>
  <c r="GK71" i="13"/>
  <c r="GL71" i="13"/>
  <c r="GM71" i="13"/>
  <c r="GN71" i="13"/>
  <c r="GO71" i="13"/>
  <c r="GP71" i="13"/>
  <c r="GQ71" i="13"/>
  <c r="GR71" i="13"/>
  <c r="GS71" i="13"/>
  <c r="GT71" i="13"/>
  <c r="GU71" i="13"/>
  <c r="GV71" i="13"/>
  <c r="GW71" i="13"/>
  <c r="GX71" i="13"/>
  <c r="GY71" i="13"/>
  <c r="GZ71" i="13"/>
  <c r="HA71" i="13"/>
  <c r="HB71" i="13"/>
  <c r="HC71" i="13"/>
  <c r="HD71" i="13"/>
  <c r="HE71" i="13"/>
  <c r="HF71" i="13"/>
  <c r="HG71" i="13"/>
  <c r="HH71" i="13"/>
  <c r="HI71" i="13"/>
  <c r="HJ71" i="13"/>
  <c r="HK71" i="13"/>
  <c r="HL71" i="13"/>
  <c r="HM71" i="13"/>
  <c r="HN71" i="13"/>
  <c r="HO71" i="13"/>
  <c r="HP71" i="13"/>
  <c r="HQ71" i="13"/>
  <c r="HR71" i="13"/>
  <c r="HS71" i="13"/>
  <c r="HT71" i="13"/>
  <c r="HU71" i="13"/>
  <c r="HV71" i="13"/>
  <c r="HW71" i="13"/>
  <c r="HX71" i="13"/>
  <c r="HY71" i="13"/>
  <c r="HZ71" i="13"/>
  <c r="IA71" i="13"/>
  <c r="IB71" i="13"/>
  <c r="IC71" i="13"/>
  <c r="ID71" i="13"/>
  <c r="IE71" i="13"/>
  <c r="IF71" i="13"/>
  <c r="IG71" i="13"/>
  <c r="IH71" i="13"/>
  <c r="II71" i="13"/>
  <c r="IJ71" i="13"/>
  <c r="IK71" i="13"/>
  <c r="IL71" i="13"/>
  <c r="IM71" i="13"/>
  <c r="IN71" i="13"/>
  <c r="IO71" i="13"/>
  <c r="IP71" i="13"/>
  <c r="IQ71" i="13"/>
  <c r="IR71" i="13"/>
  <c r="IS71" i="13"/>
  <c r="IT71" i="13"/>
  <c r="IU71" i="13"/>
  <c r="IV71" i="13"/>
  <c r="IW71" i="13"/>
  <c r="IX71" i="13"/>
  <c r="H11" i="15"/>
  <c r="H12" i="15"/>
  <c r="H13" i="15"/>
  <c r="H14" i="15"/>
  <c r="H25" i="15"/>
  <c r="H26" i="15"/>
  <c r="CA10" i="13"/>
  <c r="AZ45" i="13"/>
  <c r="E45" i="13" s="1"/>
  <c r="E57" i="15" s="1"/>
  <c r="AZ18" i="13"/>
  <c r="E18" i="13" s="1"/>
  <c r="E18" i="15" s="1"/>
  <c r="Y45" i="13"/>
  <c r="Y18" i="13"/>
  <c r="M71" i="13"/>
  <c r="M58" i="13"/>
  <c r="M63" i="13" s="1"/>
  <c r="P58" i="13"/>
  <c r="M47" i="13"/>
  <c r="P15" i="13"/>
  <c r="Y43" i="13"/>
  <c r="AF10" i="13"/>
  <c r="R15" i="13"/>
  <c r="J66" i="15"/>
  <c r="N15" i="13"/>
  <c r="J81" i="15"/>
  <c r="J56" i="13"/>
  <c r="J68" i="15" s="1"/>
  <c r="H56" i="15"/>
  <c r="H58" i="15"/>
  <c r="H74" i="15"/>
  <c r="H78" i="15"/>
  <c r="H35" i="15"/>
  <c r="H36" i="15"/>
  <c r="H37" i="15"/>
  <c r="H38" i="15"/>
  <c r="F56" i="13"/>
  <c r="F68" i="15" s="1"/>
  <c r="F45" i="13"/>
  <c r="F57" i="15" s="1"/>
  <c r="F44" i="13"/>
  <c r="F56" i="15" s="1"/>
  <c r="F18" i="13"/>
  <c r="F18" i="15" s="1"/>
  <c r="BL18" i="13"/>
  <c r="BE14" i="13"/>
  <c r="BA14" i="13"/>
  <c r="D33" i="13"/>
  <c r="D42" i="13"/>
  <c r="D65" i="13"/>
  <c r="CE18" i="13"/>
  <c r="AY14" i="13"/>
  <c r="L10" i="13"/>
  <c r="L19" i="13"/>
  <c r="L23" i="13"/>
  <c r="L28" i="13"/>
  <c r="L40" i="13"/>
  <c r="L47" i="13"/>
  <c r="L55" i="13" s="1"/>
  <c r="L58" i="13"/>
  <c r="L63" i="13" s="1"/>
  <c r="L71" i="13"/>
  <c r="J17" i="15"/>
  <c r="J18" i="15"/>
  <c r="J20" i="15"/>
  <c r="J24" i="15"/>
  <c r="J25" i="15"/>
  <c r="J29" i="15"/>
  <c r="J34" i="15"/>
  <c r="J36" i="15"/>
  <c r="F43" i="13"/>
  <c r="F46" i="13"/>
  <c r="F58" i="15" s="1"/>
  <c r="F48" i="13"/>
  <c r="F60" i="15" s="1"/>
  <c r="F50" i="13"/>
  <c r="F62" i="15" s="1"/>
  <c r="F51" i="13"/>
  <c r="F63" i="15" s="1"/>
  <c r="F52" i="13"/>
  <c r="F53" i="13"/>
  <c r="F65" i="15" s="1"/>
  <c r="F54" i="13"/>
  <c r="F66" i="15" s="1"/>
  <c r="F57" i="13"/>
  <c r="F69" i="15" s="1"/>
  <c r="F59" i="13"/>
  <c r="F71" i="15" s="1"/>
  <c r="F60" i="13"/>
  <c r="F61" i="13"/>
  <c r="F73" i="15" s="1"/>
  <c r="F62" i="13"/>
  <c r="F74" i="15" s="1"/>
  <c r="F66" i="13"/>
  <c r="F78" i="15" s="1"/>
  <c r="F67" i="13"/>
  <c r="F68" i="13"/>
  <c r="F80" i="15" s="1"/>
  <c r="F69" i="13"/>
  <c r="F81" i="15" s="1"/>
  <c r="F16" i="13"/>
  <c r="F16" i="15" s="1"/>
  <c r="F17" i="13"/>
  <c r="F17" i="15" s="1"/>
  <c r="F20" i="13"/>
  <c r="F20" i="15" s="1"/>
  <c r="F21" i="13"/>
  <c r="F21" i="15" s="1"/>
  <c r="F24" i="13"/>
  <c r="F24" i="15" s="1"/>
  <c r="F25" i="13"/>
  <c r="F25" i="15" s="1"/>
  <c r="F26" i="13"/>
  <c r="F26" i="15" s="1"/>
  <c r="F27" i="13"/>
  <c r="F27" i="15" s="1"/>
  <c r="F29" i="13"/>
  <c r="F29" i="15" s="1"/>
  <c r="F30" i="13"/>
  <c r="F30" i="15" s="1"/>
  <c r="F33" i="13"/>
  <c r="F34" i="13"/>
  <c r="F35" i="13"/>
  <c r="F35" i="15" s="1"/>
  <c r="F36" i="13"/>
  <c r="F36" i="15" s="1"/>
  <c r="F37" i="13"/>
  <c r="F37" i="15" s="1"/>
  <c r="F38" i="13"/>
  <c r="F38" i="15" s="1"/>
  <c r="F14" i="13"/>
  <c r="F14" i="15" s="1"/>
  <c r="R58" i="13"/>
  <c r="R63" i="13" s="1"/>
  <c r="BI40" i="13"/>
  <c r="CB71" i="13"/>
  <c r="CB58" i="13"/>
  <c r="CB57" i="13"/>
  <c r="CB56" i="13"/>
  <c r="CB47" i="13"/>
  <c r="CB46" i="13"/>
  <c r="CB45" i="13"/>
  <c r="CB44" i="13"/>
  <c r="CB43" i="13"/>
  <c r="CB28" i="13"/>
  <c r="CB27" i="13"/>
  <c r="CB23" i="13"/>
  <c r="CB19" i="13"/>
  <c r="CB18" i="13"/>
  <c r="CB17" i="13"/>
  <c r="CB14" i="13"/>
  <c r="CB13" i="13"/>
  <c r="BT71" i="13"/>
  <c r="BT58" i="13"/>
  <c r="BT57" i="13"/>
  <c r="BT56" i="13"/>
  <c r="BT47" i="13"/>
  <c r="BT46" i="13"/>
  <c r="BT45" i="13"/>
  <c r="BT44" i="13"/>
  <c r="BT43" i="13"/>
  <c r="BT28" i="13"/>
  <c r="BT27" i="13"/>
  <c r="BT23" i="13"/>
  <c r="BT19" i="13"/>
  <c r="BT18" i="13"/>
  <c r="BT17" i="13"/>
  <c r="BT14" i="13"/>
  <c r="BT13" i="13"/>
  <c r="BL71" i="13"/>
  <c r="BL58" i="13"/>
  <c r="BL57" i="13"/>
  <c r="BL56" i="13"/>
  <c r="BL47" i="13"/>
  <c r="BL46" i="13"/>
  <c r="BL45" i="13"/>
  <c r="BL44" i="13"/>
  <c r="BL43" i="13"/>
  <c r="BL39" i="13"/>
  <c r="BL28" i="13"/>
  <c r="BL27" i="13"/>
  <c r="BL23" i="13"/>
  <c r="BL19" i="13"/>
  <c r="BL17" i="13"/>
  <c r="BL14" i="13"/>
  <c r="BL13" i="13"/>
  <c r="AV71" i="13"/>
  <c r="AV58" i="13"/>
  <c r="AV57" i="13"/>
  <c r="AV56" i="13"/>
  <c r="AV47" i="13"/>
  <c r="AV46" i="13"/>
  <c r="AV45" i="13"/>
  <c r="AV44" i="13"/>
  <c r="AV43" i="13"/>
  <c r="AV39" i="13"/>
  <c r="AV28" i="13"/>
  <c r="AV27" i="13"/>
  <c r="AV23" i="13"/>
  <c r="AV19" i="13"/>
  <c r="AV18" i="13"/>
  <c r="AV17" i="13"/>
  <c r="AV15" i="13" s="1"/>
  <c r="AV14" i="13"/>
  <c r="AV13" i="13"/>
  <c r="AN71" i="13"/>
  <c r="AN58" i="13"/>
  <c r="AN57" i="13"/>
  <c r="AN56" i="13"/>
  <c r="AN47" i="13"/>
  <c r="AN46" i="13"/>
  <c r="AN45" i="13"/>
  <c r="AN44" i="13"/>
  <c r="AN43" i="13"/>
  <c r="AN39" i="13"/>
  <c r="AN37" i="13"/>
  <c r="AN28" i="13"/>
  <c r="AN27" i="13"/>
  <c r="AN23" i="13"/>
  <c r="AN19" i="13"/>
  <c r="AN18" i="13"/>
  <c r="AN17" i="13"/>
  <c r="AN15" i="13" s="1"/>
  <c r="AN14" i="13"/>
  <c r="AN13" i="13"/>
  <c r="AG71" i="13"/>
  <c r="AG58" i="13"/>
  <c r="AG57" i="13"/>
  <c r="AG47" i="13"/>
  <c r="AG46" i="13"/>
  <c r="AG28" i="13"/>
  <c r="AG27" i="13"/>
  <c r="AG23" i="13"/>
  <c r="AG19" i="13"/>
  <c r="AG17" i="13"/>
  <c r="AG13" i="13"/>
  <c r="Y57" i="13"/>
  <c r="Y56" i="13"/>
  <c r="Y47" i="13"/>
  <c r="Y46" i="13"/>
  <c r="Y44" i="13"/>
  <c r="Y27" i="13"/>
  <c r="Y23" i="13"/>
  <c r="Y19" i="13"/>
  <c r="Y17" i="13"/>
  <c r="Y14" i="13"/>
  <c r="Y13" i="13"/>
  <c r="I81" i="15"/>
  <c r="I78" i="15"/>
  <c r="I73" i="15"/>
  <c r="I29" i="15"/>
  <c r="I25" i="15"/>
  <c r="Q24" i="13"/>
  <c r="AY45" i="13"/>
  <c r="CJ59" i="13"/>
  <c r="CK59" i="13"/>
  <c r="BD11" i="13"/>
  <c r="BE11" i="13"/>
  <c r="BD12" i="13"/>
  <c r="BE12" i="13"/>
  <c r="BE13" i="13"/>
  <c r="BD16" i="13"/>
  <c r="BE16" i="13"/>
  <c r="BE17" i="13"/>
  <c r="BE18" i="13"/>
  <c r="BD20" i="13"/>
  <c r="BE20" i="13"/>
  <c r="BD21" i="13"/>
  <c r="BE21" i="13"/>
  <c r="BD24" i="13"/>
  <c r="BE24" i="13"/>
  <c r="BD25" i="13"/>
  <c r="BE25" i="13"/>
  <c r="BD26" i="13"/>
  <c r="BE26" i="13"/>
  <c r="BE27" i="13"/>
  <c r="BD29" i="13"/>
  <c r="BE29" i="13"/>
  <c r="BD30" i="13"/>
  <c r="BE30" i="13"/>
  <c r="BD34" i="13"/>
  <c r="BE34" i="13"/>
  <c r="BD35" i="13"/>
  <c r="BE35" i="13"/>
  <c r="BD36" i="13"/>
  <c r="BE36" i="13"/>
  <c r="BE37" i="13"/>
  <c r="BD38" i="13"/>
  <c r="BE38" i="13"/>
  <c r="BE45" i="13"/>
  <c r="BE46" i="13"/>
  <c r="BD48" i="13"/>
  <c r="BE48" i="13"/>
  <c r="BD50" i="13"/>
  <c r="BE50" i="13"/>
  <c r="BD51" i="13"/>
  <c r="BE51" i="13"/>
  <c r="BD52" i="13"/>
  <c r="BE52" i="13"/>
  <c r="BD53" i="13"/>
  <c r="BE53" i="13"/>
  <c r="BD54" i="13"/>
  <c r="BE54" i="13"/>
  <c r="BE56" i="13"/>
  <c r="BE57" i="13"/>
  <c r="BD59" i="13"/>
  <c r="BE59" i="13"/>
  <c r="BD60" i="13"/>
  <c r="BE60" i="13"/>
  <c r="BD61" i="13"/>
  <c r="BE61" i="13"/>
  <c r="BD62" i="13"/>
  <c r="BE62" i="13"/>
  <c r="BD66" i="13"/>
  <c r="BE66" i="13"/>
  <c r="BD67" i="13"/>
  <c r="BE67" i="13"/>
  <c r="BD68" i="13"/>
  <c r="BE68" i="13"/>
  <c r="BD69" i="13"/>
  <c r="BE69" i="13"/>
  <c r="BD70" i="13"/>
  <c r="BE70" i="13"/>
  <c r="CC71" i="13"/>
  <c r="CC58" i="13"/>
  <c r="CC63" i="13" s="1"/>
  <c r="CC47" i="13"/>
  <c r="CC55" i="13" s="1"/>
  <c r="CC40" i="13"/>
  <c r="CC28" i="13"/>
  <c r="CC23" i="13"/>
  <c r="CC19" i="13"/>
  <c r="CC15" i="13"/>
  <c r="CC10" i="13"/>
  <c r="BU71" i="13"/>
  <c r="BU58" i="13"/>
  <c r="BU63" i="13" s="1"/>
  <c r="BU47" i="13"/>
  <c r="BU55" i="13" s="1"/>
  <c r="BU40" i="13"/>
  <c r="BU28" i="13"/>
  <c r="BU23" i="13"/>
  <c r="BU19" i="13"/>
  <c r="BU15" i="13"/>
  <c r="BU10" i="13"/>
  <c r="BM71" i="13"/>
  <c r="BM58" i="13"/>
  <c r="BM63" i="13" s="1"/>
  <c r="BM47" i="13"/>
  <c r="BM55" i="13" s="1"/>
  <c r="BM40" i="13"/>
  <c r="BM28" i="13"/>
  <c r="BM23" i="13"/>
  <c r="BM19" i="13"/>
  <c r="BM15" i="13"/>
  <c r="BM10" i="13"/>
  <c r="AW71" i="13"/>
  <c r="AW58" i="13"/>
  <c r="AW63" i="13" s="1"/>
  <c r="AW47" i="13"/>
  <c r="AW55" i="13" s="1"/>
  <c r="AW40" i="13"/>
  <c r="AW28" i="13"/>
  <c r="AW23" i="13"/>
  <c r="AW19" i="13"/>
  <c r="AW15" i="13"/>
  <c r="AW10" i="13"/>
  <c r="AO71" i="13"/>
  <c r="AO58" i="13"/>
  <c r="AO63" i="13" s="1"/>
  <c r="AO47" i="13"/>
  <c r="AO40" i="13"/>
  <c r="AO28" i="13"/>
  <c r="AO23" i="13"/>
  <c r="AO19" i="13"/>
  <c r="AO15" i="13"/>
  <c r="AO10" i="13"/>
  <c r="AH71" i="13"/>
  <c r="AH58" i="13"/>
  <c r="AH47" i="13"/>
  <c r="AH40" i="13"/>
  <c r="AH28" i="13"/>
  <c r="AH23" i="13"/>
  <c r="AH19" i="13"/>
  <c r="Z71" i="13"/>
  <c r="Z58" i="13"/>
  <c r="Z63" i="13" s="1"/>
  <c r="Z47" i="13"/>
  <c r="Z40" i="13"/>
  <c r="Z28" i="13"/>
  <c r="Z23" i="13"/>
  <c r="Z19" i="13"/>
  <c r="Z15" i="13"/>
  <c r="Z10" i="13"/>
  <c r="R10" i="13"/>
  <c r="R19" i="13"/>
  <c r="R23" i="13"/>
  <c r="R40" i="13"/>
  <c r="R71" i="13"/>
  <c r="J11" i="15"/>
  <c r="J13" i="15"/>
  <c r="J55" i="15"/>
  <c r="J56" i="15"/>
  <c r="J57" i="15"/>
  <c r="J58" i="15"/>
  <c r="J60" i="15"/>
  <c r="J61" i="15"/>
  <c r="J62" i="15"/>
  <c r="J64" i="15"/>
  <c r="J65" i="15"/>
  <c r="J69" i="15"/>
  <c r="J72" i="15"/>
  <c r="J71" i="13"/>
  <c r="J79" i="15"/>
  <c r="J80" i="15"/>
  <c r="K11" i="13"/>
  <c r="K11" i="15" s="1"/>
  <c r="K12" i="13"/>
  <c r="K13" i="13"/>
  <c r="K13" i="15" s="1"/>
  <c r="K14" i="13"/>
  <c r="K14" i="15" s="1"/>
  <c r="K16" i="13"/>
  <c r="K16" i="15" s="1"/>
  <c r="K17" i="13"/>
  <c r="K18" i="13"/>
  <c r="K18" i="15" s="1"/>
  <c r="K20" i="13"/>
  <c r="K21" i="13"/>
  <c r="K21" i="15" s="1"/>
  <c r="K24" i="13"/>
  <c r="K24" i="15" s="1"/>
  <c r="K25" i="13"/>
  <c r="K26" i="13"/>
  <c r="K26" i="15" s="1"/>
  <c r="K27" i="13"/>
  <c r="K27" i="15" s="1"/>
  <c r="K29" i="13"/>
  <c r="K30" i="13"/>
  <c r="K30" i="15" s="1"/>
  <c r="K34" i="13"/>
  <c r="K35" i="13"/>
  <c r="K35" i="15" s="1"/>
  <c r="K36" i="13"/>
  <c r="K36" i="15" s="1"/>
  <c r="K37" i="13"/>
  <c r="K38" i="13"/>
  <c r="K43" i="13"/>
  <c r="K55" i="15" s="1"/>
  <c r="K44" i="13"/>
  <c r="K56" i="15" s="1"/>
  <c r="K45" i="13"/>
  <c r="K57" i="15" s="1"/>
  <c r="K46" i="13"/>
  <c r="K58" i="15" s="1"/>
  <c r="K48" i="13"/>
  <c r="K60" i="15" s="1"/>
  <c r="K50" i="13"/>
  <c r="K62" i="15" s="1"/>
  <c r="K51" i="13"/>
  <c r="K52" i="13"/>
  <c r="K53" i="13"/>
  <c r="K65" i="15" s="1"/>
  <c r="K54" i="13"/>
  <c r="K56" i="13"/>
  <c r="K68" i="15" s="1"/>
  <c r="K57" i="13"/>
  <c r="K69" i="15" s="1"/>
  <c r="K59" i="13"/>
  <c r="K71" i="15" s="1"/>
  <c r="K60" i="13"/>
  <c r="K61" i="13"/>
  <c r="K62" i="13"/>
  <c r="K74" i="15" s="1"/>
  <c r="K66" i="13"/>
  <c r="K67" i="13"/>
  <c r="K68" i="13"/>
  <c r="K80" i="15" s="1"/>
  <c r="K69" i="13"/>
  <c r="BF57" i="13"/>
  <c r="BC57" i="13"/>
  <c r="BA57" i="13"/>
  <c r="AZ57" i="13"/>
  <c r="E57" i="13" s="1"/>
  <c r="E69" i="15" s="1"/>
  <c r="AY57" i="13"/>
  <c r="BF56" i="13"/>
  <c r="BC56" i="13"/>
  <c r="BA56" i="13"/>
  <c r="AZ56" i="13"/>
  <c r="AY56" i="13"/>
  <c r="BF70" i="13"/>
  <c r="BC70" i="13"/>
  <c r="BA70" i="13"/>
  <c r="AZ70" i="13"/>
  <c r="AY70" i="13"/>
  <c r="BF69" i="13"/>
  <c r="BC69" i="13"/>
  <c r="BA69" i="13"/>
  <c r="AZ69" i="13"/>
  <c r="AY69" i="13"/>
  <c r="BF68" i="13"/>
  <c r="BC68" i="13"/>
  <c r="BA68" i="13"/>
  <c r="AZ68" i="13"/>
  <c r="E68" i="13" s="1"/>
  <c r="E80" i="15" s="1"/>
  <c r="AY68" i="13"/>
  <c r="BF67" i="13"/>
  <c r="BC67" i="13"/>
  <c r="BA67" i="13"/>
  <c r="AZ67" i="13"/>
  <c r="AY67" i="13"/>
  <c r="BF66" i="13"/>
  <c r="BC66" i="13"/>
  <c r="BA66" i="13"/>
  <c r="AZ66" i="13"/>
  <c r="E66" i="13" s="1"/>
  <c r="E78" i="15" s="1"/>
  <c r="AY66" i="13"/>
  <c r="BF62" i="13"/>
  <c r="BC62" i="13"/>
  <c r="BA62" i="13"/>
  <c r="AZ62" i="13"/>
  <c r="E62" i="13" s="1"/>
  <c r="E74" i="15" s="1"/>
  <c r="AY62" i="13"/>
  <c r="BF61" i="13"/>
  <c r="BC61" i="13"/>
  <c r="BA61" i="13"/>
  <c r="AZ61" i="13"/>
  <c r="E61" i="13" s="1"/>
  <c r="E73" i="15" s="1"/>
  <c r="AY61" i="13"/>
  <c r="BF60" i="13"/>
  <c r="BC60" i="13"/>
  <c r="BA60" i="13"/>
  <c r="AZ60" i="13"/>
  <c r="E60" i="13" s="1"/>
  <c r="E72" i="15" s="1"/>
  <c r="AY60" i="13"/>
  <c r="BF59" i="13"/>
  <c r="BC59" i="13"/>
  <c r="BA59" i="13"/>
  <c r="AZ59" i="13"/>
  <c r="AY59" i="13"/>
  <c r="BF54" i="13"/>
  <c r="BC54" i="13"/>
  <c r="BA54" i="13"/>
  <c r="AZ54" i="13"/>
  <c r="E54" i="13" s="1"/>
  <c r="E66" i="15" s="1"/>
  <c r="AY54" i="13"/>
  <c r="BF53" i="13"/>
  <c r="BC53" i="13"/>
  <c r="BA53" i="13"/>
  <c r="AZ53" i="13"/>
  <c r="E53" i="13" s="1"/>
  <c r="E65" i="15" s="1"/>
  <c r="AY53" i="13"/>
  <c r="BF52" i="13"/>
  <c r="BC52" i="13"/>
  <c r="BA52" i="13"/>
  <c r="AZ52" i="13"/>
  <c r="E52" i="13" s="1"/>
  <c r="E64" i="15" s="1"/>
  <c r="AY52" i="13"/>
  <c r="BF51" i="13"/>
  <c r="BC51" i="13"/>
  <c r="BA51" i="13"/>
  <c r="AZ51" i="13"/>
  <c r="AY51" i="13"/>
  <c r="BF50" i="13"/>
  <c r="BC50" i="13"/>
  <c r="BA50" i="13"/>
  <c r="AZ50" i="13"/>
  <c r="E50" i="13" s="1"/>
  <c r="E62" i="15" s="1"/>
  <c r="AY50" i="13"/>
  <c r="BF48" i="13"/>
  <c r="BF47" i="13" s="1"/>
  <c r="BC48" i="13"/>
  <c r="BA48" i="13"/>
  <c r="AZ48" i="13"/>
  <c r="AY48" i="13"/>
  <c r="BF39" i="13"/>
  <c r="BA39" i="13"/>
  <c r="AZ39" i="13"/>
  <c r="BF38" i="13"/>
  <c r="BC38" i="13"/>
  <c r="BA38" i="13"/>
  <c r="AZ38" i="13"/>
  <c r="E38" i="13" s="1"/>
  <c r="E38" i="15" s="1"/>
  <c r="AY38" i="13"/>
  <c r="BF37" i="13"/>
  <c r="BC37" i="13"/>
  <c r="BA37" i="13"/>
  <c r="AZ37" i="13"/>
  <c r="E37" i="13" s="1"/>
  <c r="E37" i="15" s="1"/>
  <c r="AY37" i="13"/>
  <c r="BF36" i="13"/>
  <c r="BC36" i="13"/>
  <c r="BA36" i="13"/>
  <c r="AZ36" i="13"/>
  <c r="E36" i="13" s="1"/>
  <c r="E36" i="15" s="1"/>
  <c r="AY36" i="13"/>
  <c r="BF35" i="13"/>
  <c r="BC35" i="13"/>
  <c r="BA35" i="13"/>
  <c r="AZ35" i="13"/>
  <c r="E35" i="13" s="1"/>
  <c r="E35" i="15" s="1"/>
  <c r="AY35" i="13"/>
  <c r="BF34" i="13"/>
  <c r="BC34" i="13"/>
  <c r="BA34" i="13"/>
  <c r="AZ34" i="13"/>
  <c r="E34" i="13" s="1"/>
  <c r="E34" i="15" s="1"/>
  <c r="AY34" i="13"/>
  <c r="BF46" i="13"/>
  <c r="BC46" i="13"/>
  <c r="BA46" i="13"/>
  <c r="AZ46" i="13"/>
  <c r="E46" i="13" s="1"/>
  <c r="E58" i="15" s="1"/>
  <c r="AY46" i="13"/>
  <c r="BF45" i="13"/>
  <c r="BC45" i="13"/>
  <c r="BA45" i="13"/>
  <c r="BF44" i="13"/>
  <c r="BA44" i="13"/>
  <c r="AZ44" i="13"/>
  <c r="E44" i="13" s="1"/>
  <c r="E56" i="15" s="1"/>
  <c r="AY44" i="13"/>
  <c r="BF43" i="13"/>
  <c r="BA43" i="13"/>
  <c r="AZ43" i="13"/>
  <c r="E43" i="13" s="1"/>
  <c r="E55" i="15" s="1"/>
  <c r="AY43" i="13"/>
  <c r="BF27" i="13"/>
  <c r="BC27" i="13"/>
  <c r="BA27" i="13"/>
  <c r="AZ27" i="13"/>
  <c r="E27" i="13" s="1"/>
  <c r="E27" i="15" s="1"/>
  <c r="AY27" i="13"/>
  <c r="BF18" i="13"/>
  <c r="BC18" i="13"/>
  <c r="BA18" i="13"/>
  <c r="AY18" i="13"/>
  <c r="BF30" i="13"/>
  <c r="BF28" i="13" s="1"/>
  <c r="BC30" i="13"/>
  <c r="BA30" i="13"/>
  <c r="AZ30" i="13"/>
  <c r="AY30" i="13"/>
  <c r="BF29" i="13"/>
  <c r="BC29" i="13"/>
  <c r="BA29" i="13"/>
  <c r="AZ29" i="13"/>
  <c r="E29" i="13" s="1"/>
  <c r="E29" i="15" s="1"/>
  <c r="AY29" i="13"/>
  <c r="BF26" i="13"/>
  <c r="BC26" i="13"/>
  <c r="BA26" i="13"/>
  <c r="AZ26" i="13"/>
  <c r="E26" i="13" s="1"/>
  <c r="E26" i="15" s="1"/>
  <c r="AY26" i="13"/>
  <c r="BF25" i="13"/>
  <c r="BC25" i="13"/>
  <c r="BA25" i="13"/>
  <c r="AZ25" i="13"/>
  <c r="AY25" i="13"/>
  <c r="BF24" i="13"/>
  <c r="BC24" i="13"/>
  <c r="BA24" i="13"/>
  <c r="AZ24" i="13"/>
  <c r="E24" i="13" s="1"/>
  <c r="E24" i="15" s="1"/>
  <c r="AY24" i="13"/>
  <c r="BF21" i="13"/>
  <c r="BC21" i="13"/>
  <c r="BA21" i="13"/>
  <c r="AZ21" i="13"/>
  <c r="E21" i="13" s="1"/>
  <c r="E21" i="15" s="1"/>
  <c r="AY21" i="13"/>
  <c r="BF20" i="13"/>
  <c r="BC20" i="13"/>
  <c r="BA20" i="13"/>
  <c r="AZ20" i="13"/>
  <c r="E20" i="13" s="1"/>
  <c r="E20" i="15" s="1"/>
  <c r="AY20" i="13"/>
  <c r="BF17" i="13"/>
  <c r="BC17" i="13"/>
  <c r="BA17" i="13"/>
  <c r="AZ17" i="13"/>
  <c r="E17" i="13" s="1"/>
  <c r="E17" i="15" s="1"/>
  <c r="AY17" i="13"/>
  <c r="BF16" i="13"/>
  <c r="BC16" i="13"/>
  <c r="BA16" i="13"/>
  <c r="AZ16" i="13"/>
  <c r="AY16" i="13"/>
  <c r="AY12" i="13"/>
  <c r="AZ12" i="13"/>
  <c r="E12" i="13" s="1"/>
  <c r="E12" i="15" s="1"/>
  <c r="BA12" i="13"/>
  <c r="BC12" i="13"/>
  <c r="BF12" i="13"/>
  <c r="AY13" i="13"/>
  <c r="AZ13" i="13"/>
  <c r="E13" i="13" s="1"/>
  <c r="E13" i="15" s="1"/>
  <c r="BA13" i="13"/>
  <c r="BC13" i="13"/>
  <c r="BF13" i="13"/>
  <c r="AZ14" i="13"/>
  <c r="BC14" i="13"/>
  <c r="BF14" i="13"/>
  <c r="AZ11" i="13"/>
  <c r="E11" i="13" s="1"/>
  <c r="E11" i="15" s="1"/>
  <c r="BA11" i="13"/>
  <c r="BC11" i="13"/>
  <c r="BF11" i="13"/>
  <c r="AY11" i="13"/>
  <c r="BC44" i="13"/>
  <c r="AA71" i="13"/>
  <c r="AA58" i="13"/>
  <c r="AA63" i="13" s="1"/>
  <c r="AA47" i="13"/>
  <c r="AA55" i="13" s="1"/>
  <c r="AA64" i="13" s="1"/>
  <c r="AA72" i="13" s="1"/>
  <c r="AA40" i="13"/>
  <c r="AA28" i="13"/>
  <c r="AA31" i="13" s="1"/>
  <c r="AA23" i="13"/>
  <c r="AA19" i="13"/>
  <c r="AA15" i="13"/>
  <c r="AA10" i="13"/>
  <c r="S71" i="13"/>
  <c r="S58" i="13"/>
  <c r="S63" i="13" s="1"/>
  <c r="S47" i="13"/>
  <c r="S40" i="13"/>
  <c r="S28" i="13"/>
  <c r="S23" i="13"/>
  <c r="S19" i="13"/>
  <c r="S15" i="13"/>
  <c r="S10" i="13"/>
  <c r="BS40" i="13"/>
  <c r="CG70" i="13"/>
  <c r="CE70" i="13"/>
  <c r="CG69" i="13"/>
  <c r="CE69" i="13"/>
  <c r="CG68" i="13"/>
  <c r="CE68" i="13"/>
  <c r="D68" i="13" s="1"/>
  <c r="D80" i="15" s="1"/>
  <c r="CG67" i="13"/>
  <c r="CE67" i="13"/>
  <c r="CG66" i="13"/>
  <c r="CE66" i="13"/>
  <c r="CG62" i="13"/>
  <c r="CE62" i="13"/>
  <c r="CG61" i="13"/>
  <c r="CE61" i="13"/>
  <c r="CG60" i="13"/>
  <c r="CE60" i="13"/>
  <c r="CL59" i="13"/>
  <c r="CL58" i="13" s="1"/>
  <c r="CL63" i="13" s="1"/>
  <c r="CI59" i="13"/>
  <c r="H59" i="13" s="1"/>
  <c r="CG59" i="13"/>
  <c r="CE59" i="13"/>
  <c r="CG54" i="13"/>
  <c r="CE54" i="13"/>
  <c r="CG53" i="13"/>
  <c r="CE53" i="13"/>
  <c r="D53" i="13" s="1"/>
  <c r="D65" i="15" s="1"/>
  <c r="CG52" i="13"/>
  <c r="CE52" i="13"/>
  <c r="CG51" i="13"/>
  <c r="CE51" i="13"/>
  <c r="CG50" i="13"/>
  <c r="CE50" i="13"/>
  <c r="CG48" i="13"/>
  <c r="CE48" i="13"/>
  <c r="CG57" i="13"/>
  <c r="CE57" i="13"/>
  <c r="D57" i="13" s="1"/>
  <c r="D69" i="15" s="1"/>
  <c r="CG56" i="13"/>
  <c r="CE56" i="13"/>
  <c r="CG46" i="13"/>
  <c r="CE46" i="13"/>
  <c r="CG45" i="13"/>
  <c r="CE45" i="13"/>
  <c r="D45" i="13" s="1"/>
  <c r="D57" i="15" s="1"/>
  <c r="CG44" i="13"/>
  <c r="CE44" i="13"/>
  <c r="CG43" i="13"/>
  <c r="CE43" i="13"/>
  <c r="CG27" i="13"/>
  <c r="CE27" i="13"/>
  <c r="D27" i="13" s="1"/>
  <c r="D27" i="15" s="1"/>
  <c r="CG18" i="13"/>
  <c r="CG39" i="13"/>
  <c r="CG38" i="13"/>
  <c r="CE38" i="13"/>
  <c r="CG37" i="13"/>
  <c r="CE37" i="13"/>
  <c r="CG36" i="13"/>
  <c r="CE36" i="13"/>
  <c r="CG35" i="13"/>
  <c r="CE35" i="13"/>
  <c r="CL40" i="13"/>
  <c r="CG34" i="13"/>
  <c r="CF40" i="13"/>
  <c r="CE34" i="13"/>
  <c r="CG30" i="13"/>
  <c r="CE30" i="13"/>
  <c r="CG29" i="13"/>
  <c r="CE29" i="13"/>
  <c r="CG26" i="13"/>
  <c r="CE26" i="13"/>
  <c r="CG25" i="13"/>
  <c r="CE25" i="13"/>
  <c r="D25" i="13" s="1"/>
  <c r="D25" i="15" s="1"/>
  <c r="CG24" i="13"/>
  <c r="CE24" i="13"/>
  <c r="CG21" i="13"/>
  <c r="CE21" i="13"/>
  <c r="CG20" i="13"/>
  <c r="CE20" i="13"/>
  <c r="CG17" i="13"/>
  <c r="CE17" i="13"/>
  <c r="D17" i="13" s="1"/>
  <c r="D17" i="15" s="1"/>
  <c r="CG16" i="13"/>
  <c r="CG15" i="13" s="1"/>
  <c r="CE16" i="13"/>
  <c r="CE12" i="13"/>
  <c r="CG12" i="13"/>
  <c r="CE13" i="13"/>
  <c r="CG13" i="13"/>
  <c r="CE14" i="13"/>
  <c r="CG14" i="13"/>
  <c r="CG11" i="13"/>
  <c r="CL10" i="13"/>
  <c r="CE11" i="13"/>
  <c r="N58" i="13"/>
  <c r="N63" i="13" s="1"/>
  <c r="N71" i="13"/>
  <c r="F12" i="13"/>
  <c r="F12" i="15" s="1"/>
  <c r="F13" i="13"/>
  <c r="F13" i="15" s="1"/>
  <c r="F11" i="13"/>
  <c r="F11" i="15" s="1"/>
  <c r="P71" i="13"/>
  <c r="N47" i="13"/>
  <c r="N55" i="13" s="1"/>
  <c r="P40" i="13"/>
  <c r="N40" i="13"/>
  <c r="M40" i="13"/>
  <c r="N28" i="13"/>
  <c r="M28" i="13"/>
  <c r="P23" i="13"/>
  <c r="N23" i="13"/>
  <c r="M23" i="13"/>
  <c r="P19" i="13"/>
  <c r="N19" i="13"/>
  <c r="M19" i="13"/>
  <c r="N10" i="13"/>
  <c r="N22" i="13" s="1"/>
  <c r="X71" i="13"/>
  <c r="V71" i="13"/>
  <c r="U71" i="13"/>
  <c r="T71" i="13"/>
  <c r="X58" i="13"/>
  <c r="V58" i="13"/>
  <c r="V63" i="13" s="1"/>
  <c r="U58" i="13"/>
  <c r="U63" i="13" s="1"/>
  <c r="T58" i="13"/>
  <c r="T63" i="13" s="1"/>
  <c r="X47" i="13"/>
  <c r="V47" i="13"/>
  <c r="V55" i="13" s="1"/>
  <c r="U47" i="13"/>
  <c r="U55" i="13" s="1"/>
  <c r="T47" i="13"/>
  <c r="T55" i="13" s="1"/>
  <c r="V40" i="13"/>
  <c r="U40" i="13"/>
  <c r="X28" i="13"/>
  <c r="V28" i="13"/>
  <c r="U28" i="13"/>
  <c r="T28" i="13"/>
  <c r="X23" i="13"/>
  <c r="V23" i="13"/>
  <c r="U23" i="13"/>
  <c r="T23" i="13"/>
  <c r="T31" i="13" s="1"/>
  <c r="X19" i="13"/>
  <c r="V19" i="13"/>
  <c r="U19" i="13"/>
  <c r="T19" i="13"/>
  <c r="X15" i="13"/>
  <c r="V15" i="13"/>
  <c r="U15" i="13"/>
  <c r="T15" i="13"/>
  <c r="X10" i="13"/>
  <c r="V10" i="13"/>
  <c r="V22" i="13" s="1"/>
  <c r="U10" i="13"/>
  <c r="U22" i="13" s="1"/>
  <c r="T10" i="13"/>
  <c r="CD71" i="13"/>
  <c r="CA71" i="13"/>
  <c r="BY71" i="13"/>
  <c r="BX71" i="13"/>
  <c r="BW71" i="13"/>
  <c r="BV71" i="13"/>
  <c r="BS71" i="13"/>
  <c r="BQ71" i="13"/>
  <c r="BP71" i="13"/>
  <c r="BO71" i="13"/>
  <c r="BN71" i="13"/>
  <c r="BK71" i="13"/>
  <c r="BI71" i="13"/>
  <c r="BH71" i="13"/>
  <c r="BG71" i="13"/>
  <c r="AX71" i="13"/>
  <c r="AU71" i="13"/>
  <c r="AS71" i="13"/>
  <c r="AR71" i="13"/>
  <c r="AQ71" i="13"/>
  <c r="AP71" i="13"/>
  <c r="AM71" i="13"/>
  <c r="AL71" i="13"/>
  <c r="AK71" i="13"/>
  <c r="AJ71" i="13"/>
  <c r="AI71" i="13"/>
  <c r="AF71" i="13"/>
  <c r="AD71" i="13"/>
  <c r="AC71" i="13"/>
  <c r="AB71" i="13"/>
  <c r="CD58" i="13"/>
  <c r="CD63" i="13" s="1"/>
  <c r="CA58" i="13"/>
  <c r="BY58" i="13"/>
  <c r="BY63" i="13" s="1"/>
  <c r="BX58" i="13"/>
  <c r="BX63" i="13" s="1"/>
  <c r="BW58" i="13"/>
  <c r="BW63" i="13" s="1"/>
  <c r="BV58" i="13"/>
  <c r="BS58" i="13"/>
  <c r="BQ58" i="13"/>
  <c r="BQ63" i="13" s="1"/>
  <c r="BP58" i="13"/>
  <c r="BP63" i="13" s="1"/>
  <c r="BO58" i="13"/>
  <c r="BO63" i="13" s="1"/>
  <c r="BN58" i="13"/>
  <c r="BN63" i="13" s="1"/>
  <c r="BK58" i="13"/>
  <c r="BK63" i="13" s="1"/>
  <c r="BI58" i="13"/>
  <c r="BI63" i="13" s="1"/>
  <c r="BH58" i="13"/>
  <c r="BH63" i="13" s="1"/>
  <c r="BG58" i="13"/>
  <c r="BG63" i="13" s="1"/>
  <c r="AX58" i="13"/>
  <c r="AX63" i="13" s="1"/>
  <c r="AU58" i="13"/>
  <c r="AS58" i="13"/>
  <c r="AS63" i="13" s="1"/>
  <c r="AR58" i="13"/>
  <c r="AR63" i="13" s="1"/>
  <c r="AQ58" i="13"/>
  <c r="AQ63" i="13" s="1"/>
  <c r="AP58" i="13"/>
  <c r="AP63" i="13" s="1"/>
  <c r="AM58" i="13"/>
  <c r="AL58" i="13"/>
  <c r="AL63" i="13" s="1"/>
  <c r="AK58" i="13"/>
  <c r="AK63" i="13" s="1"/>
  <c r="AJ58" i="13"/>
  <c r="AJ63" i="13" s="1"/>
  <c r="AI58" i="13"/>
  <c r="AI63" i="13" s="1"/>
  <c r="AF58" i="13"/>
  <c r="AD58" i="13"/>
  <c r="AD63" i="13" s="1"/>
  <c r="AC58" i="13"/>
  <c r="AC63" i="13" s="1"/>
  <c r="AB58" i="13"/>
  <c r="AB63" i="13" s="1"/>
  <c r="CD47" i="13"/>
  <c r="CD55" i="13" s="1"/>
  <c r="CD64" i="13" s="1"/>
  <c r="CD72" i="13" s="1"/>
  <c r="CA47" i="13"/>
  <c r="BY47" i="13"/>
  <c r="BY55" i="13" s="1"/>
  <c r="BY64" i="13" s="1"/>
  <c r="BY72" i="13" s="1"/>
  <c r="BX47" i="13"/>
  <c r="BX55" i="13" s="1"/>
  <c r="BX64" i="13" s="1"/>
  <c r="BX72" i="13" s="1"/>
  <c r="BW47" i="13"/>
  <c r="BW55" i="13" s="1"/>
  <c r="BW64" i="13" s="1"/>
  <c r="BW72" i="13" s="1"/>
  <c r="BV47" i="13"/>
  <c r="BV55" i="13" s="1"/>
  <c r="BS47" i="13"/>
  <c r="BQ47" i="13"/>
  <c r="BQ55" i="13" s="1"/>
  <c r="BP47" i="13"/>
  <c r="BP55" i="13" s="1"/>
  <c r="BO47" i="13"/>
  <c r="BO55" i="13" s="1"/>
  <c r="BN47" i="13"/>
  <c r="BN55" i="13" s="1"/>
  <c r="BK47" i="13"/>
  <c r="BI47" i="13"/>
  <c r="BI55" i="13" s="1"/>
  <c r="BH47" i="13"/>
  <c r="BH55" i="13" s="1"/>
  <c r="BG47" i="13"/>
  <c r="BG55" i="13" s="1"/>
  <c r="AX47" i="13"/>
  <c r="AX55" i="13" s="1"/>
  <c r="AU47" i="13"/>
  <c r="AU55" i="13" s="1"/>
  <c r="AS47" i="13"/>
  <c r="AS55" i="13" s="1"/>
  <c r="AR47" i="13"/>
  <c r="AR55" i="13" s="1"/>
  <c r="AQ47" i="13"/>
  <c r="AQ55" i="13" s="1"/>
  <c r="AP47" i="13"/>
  <c r="AP55" i="13" s="1"/>
  <c r="AM47" i="13"/>
  <c r="AL47" i="13"/>
  <c r="AL55" i="13" s="1"/>
  <c r="AK47" i="13"/>
  <c r="AK55" i="13" s="1"/>
  <c r="AJ47" i="13"/>
  <c r="AJ55" i="13" s="1"/>
  <c r="AI47" i="13"/>
  <c r="AI55" i="13" s="1"/>
  <c r="AF47" i="13"/>
  <c r="AD47" i="13"/>
  <c r="AD55" i="13" s="1"/>
  <c r="AC47" i="13"/>
  <c r="AC55" i="13" s="1"/>
  <c r="AB47" i="13"/>
  <c r="AB55" i="13" s="1"/>
  <c r="CD40" i="13"/>
  <c r="CA40" i="13"/>
  <c r="BY40" i="13"/>
  <c r="BX40" i="13"/>
  <c r="BW40" i="13"/>
  <c r="BV40" i="13"/>
  <c r="BQ40" i="13"/>
  <c r="BP40" i="13"/>
  <c r="BO40" i="13"/>
  <c r="BN40" i="13"/>
  <c r="BK40" i="13"/>
  <c r="BH40" i="13"/>
  <c r="BG40" i="13"/>
  <c r="AX40" i="13"/>
  <c r="AU40" i="13"/>
  <c r="AS40" i="13"/>
  <c r="AR40" i="13"/>
  <c r="AQ40" i="13"/>
  <c r="AP40" i="13"/>
  <c r="AM40" i="13"/>
  <c r="AL40" i="13"/>
  <c r="AK40" i="13"/>
  <c r="AJ40" i="13"/>
  <c r="AI40" i="13"/>
  <c r="AF40" i="13"/>
  <c r="AD40" i="13"/>
  <c r="AC40" i="13"/>
  <c r="AB40" i="13"/>
  <c r="CD28" i="13"/>
  <c r="CA28" i="13"/>
  <c r="BY28" i="13"/>
  <c r="BX28" i="13"/>
  <c r="BW28" i="13"/>
  <c r="BV28" i="13"/>
  <c r="BS28" i="13"/>
  <c r="BQ28" i="13"/>
  <c r="BP28" i="13"/>
  <c r="BO28" i="13"/>
  <c r="BN28" i="13"/>
  <c r="BK28" i="13"/>
  <c r="BI28" i="13"/>
  <c r="BH28" i="13"/>
  <c r="BG28" i="13"/>
  <c r="AX28" i="13"/>
  <c r="AU28" i="13"/>
  <c r="AS28" i="13"/>
  <c r="AR28" i="13"/>
  <c r="AQ28" i="13"/>
  <c r="AP28" i="13"/>
  <c r="AM28" i="13"/>
  <c r="AL28" i="13"/>
  <c r="AK28" i="13"/>
  <c r="AJ28" i="13"/>
  <c r="AI28" i="13"/>
  <c r="AF28" i="13"/>
  <c r="AD28" i="13"/>
  <c r="AC28" i="13"/>
  <c r="AB28" i="13"/>
  <c r="CD23" i="13"/>
  <c r="CD31" i="13" s="1"/>
  <c r="CA23" i="13"/>
  <c r="BY23" i="13"/>
  <c r="BX23" i="13"/>
  <c r="BW23" i="13"/>
  <c r="BV23" i="13"/>
  <c r="BV31" i="13" s="1"/>
  <c r="BS23" i="13"/>
  <c r="BQ23" i="13"/>
  <c r="BQ31" i="13" s="1"/>
  <c r="BP23" i="13"/>
  <c r="BP31" i="13" s="1"/>
  <c r="BO23" i="13"/>
  <c r="BO31" i="13" s="1"/>
  <c r="BN23" i="13"/>
  <c r="BN31" i="13" s="1"/>
  <c r="BK23" i="13"/>
  <c r="BI23" i="13"/>
  <c r="BI31" i="13" s="1"/>
  <c r="BH23" i="13"/>
  <c r="BH31" i="13" s="1"/>
  <c r="BG23" i="13"/>
  <c r="AX23" i="13"/>
  <c r="AX31" i="13" s="1"/>
  <c r="AU23" i="13"/>
  <c r="AS23" i="13"/>
  <c r="AS31" i="13" s="1"/>
  <c r="AR23" i="13"/>
  <c r="AR31" i="13" s="1"/>
  <c r="AQ23" i="13"/>
  <c r="AP23" i="13"/>
  <c r="AM23" i="13"/>
  <c r="AL23" i="13"/>
  <c r="AL31" i="13" s="1"/>
  <c r="AK23" i="13"/>
  <c r="AJ23" i="13"/>
  <c r="AJ31" i="13" s="1"/>
  <c r="AI23" i="13"/>
  <c r="AF23" i="13"/>
  <c r="AD23" i="13"/>
  <c r="AC23" i="13"/>
  <c r="AC31" i="13" s="1"/>
  <c r="AB23" i="13"/>
  <c r="CD19" i="13"/>
  <c r="CA19" i="13"/>
  <c r="BY19" i="13"/>
  <c r="BX19" i="13"/>
  <c r="BW19" i="13"/>
  <c r="BV19" i="13"/>
  <c r="BS19" i="13"/>
  <c r="BQ19" i="13"/>
  <c r="BP19" i="13"/>
  <c r="BO19" i="13"/>
  <c r="BN19" i="13"/>
  <c r="BK19" i="13"/>
  <c r="BI19" i="13"/>
  <c r="BH19" i="13"/>
  <c r="BG19" i="13"/>
  <c r="AX19" i="13"/>
  <c r="AU19" i="13"/>
  <c r="AS19" i="13"/>
  <c r="AR19" i="13"/>
  <c r="AQ19" i="13"/>
  <c r="AP19" i="13"/>
  <c r="AM19" i="13"/>
  <c r="AL19" i="13"/>
  <c r="AK19" i="13"/>
  <c r="AJ19" i="13"/>
  <c r="AI19" i="13"/>
  <c r="AF19" i="13"/>
  <c r="AD19" i="13"/>
  <c r="AC19" i="13"/>
  <c r="AB19" i="13"/>
  <c r="CD15" i="13"/>
  <c r="CA15" i="13"/>
  <c r="BY15" i="13"/>
  <c r="BX15" i="13"/>
  <c r="BW15" i="13"/>
  <c r="BV15" i="13"/>
  <c r="BS15" i="13"/>
  <c r="BQ15" i="13"/>
  <c r="BP15" i="13"/>
  <c r="BO15" i="13"/>
  <c r="BN15" i="13"/>
  <c r="BK15" i="13"/>
  <c r="BI15" i="13"/>
  <c r="BH15" i="13"/>
  <c r="BG15" i="13"/>
  <c r="AX15" i="13"/>
  <c r="AS15" i="13"/>
  <c r="AQ15" i="13"/>
  <c r="AP15" i="13"/>
  <c r="AM15" i="13"/>
  <c r="AL15" i="13"/>
  <c r="AK15" i="13"/>
  <c r="AJ15" i="13"/>
  <c r="AI15" i="13"/>
  <c r="AF15" i="13"/>
  <c r="AD15" i="13"/>
  <c r="AC15" i="13"/>
  <c r="AB15" i="13"/>
  <c r="CD10" i="13"/>
  <c r="BY10" i="13"/>
  <c r="BY22" i="13" s="1"/>
  <c r="BX10" i="13"/>
  <c r="BW10" i="13"/>
  <c r="BV10" i="13"/>
  <c r="BS10" i="13"/>
  <c r="BQ10" i="13"/>
  <c r="BP10" i="13"/>
  <c r="BP22" i="13" s="1"/>
  <c r="BO10" i="13"/>
  <c r="BN10" i="13"/>
  <c r="BK10" i="13"/>
  <c r="BI10" i="13"/>
  <c r="BI22" i="13" s="1"/>
  <c r="BH10" i="13"/>
  <c r="BG10" i="13"/>
  <c r="AX10" i="13"/>
  <c r="AU10" i="13"/>
  <c r="AS10" i="13"/>
  <c r="AR10" i="13"/>
  <c r="AQ10" i="13"/>
  <c r="AP10" i="13"/>
  <c r="AM10" i="13"/>
  <c r="AL10" i="13"/>
  <c r="AK10" i="13"/>
  <c r="AJ10" i="13"/>
  <c r="AI10" i="13"/>
  <c r="AD10" i="13"/>
  <c r="AC10" i="13"/>
  <c r="AB10" i="13"/>
  <c r="AY39" i="13"/>
  <c r="BC43" i="13"/>
  <c r="BC39" i="13"/>
  <c r="CE39" i="13"/>
  <c r="T40" i="13"/>
  <c r="BE44" i="13"/>
  <c r="BE39" i="13"/>
  <c r="BE43" i="13"/>
  <c r="CJ23" i="13"/>
  <c r="Y58" i="13"/>
  <c r="Y28" i="13"/>
  <c r="Y71" i="13"/>
  <c r="CJ28" i="13"/>
  <c r="CK23" i="13"/>
  <c r="X40" i="13"/>
  <c r="CK15" i="13"/>
  <c r="CJ19" i="13"/>
  <c r="CK19" i="13"/>
  <c r="F61" i="15"/>
  <c r="BD37" i="13"/>
  <c r="K78" i="15"/>
  <c r="CI71" i="13"/>
  <c r="CI23" i="13"/>
  <c r="CK10" i="13"/>
  <c r="CK28" i="13"/>
  <c r="CL28" i="13"/>
  <c r="CL71" i="13"/>
  <c r="CI19" i="13"/>
  <c r="E67" i="13"/>
  <c r="E79" i="15" s="1"/>
  <c r="K61" i="15"/>
  <c r="CL47" i="13"/>
  <c r="CL55" i="13" s="1"/>
  <c r="CI47" i="13"/>
  <c r="CF47" i="13"/>
  <c r="CF55" i="13" s="1"/>
  <c r="CF23" i="13"/>
  <c r="J38" i="15"/>
  <c r="I61" i="15"/>
  <c r="CK71" i="13"/>
  <c r="CK47" i="13"/>
  <c r="CK55" i="13" s="1"/>
  <c r="CI28" i="13"/>
  <c r="CL23" i="13"/>
  <c r="I62" i="15"/>
  <c r="H27" i="15"/>
  <c r="R47" i="13"/>
  <c r="R55" i="13" s="1"/>
  <c r="I72" i="15"/>
  <c r="I64" i="15"/>
  <c r="I63" i="15"/>
  <c r="I74" i="15"/>
  <c r="CF58" i="13"/>
  <c r="CF63" i="13" s="1"/>
  <c r="Q15" i="13"/>
  <c r="I26" i="15"/>
  <c r="CF15" i="13"/>
  <c r="J35" i="15"/>
  <c r="CJ71" i="13"/>
  <c r="CJ47" i="13"/>
  <c r="CJ55" i="13" s="1"/>
  <c r="AF55" i="13"/>
  <c r="BS55" i="13"/>
  <c r="Q19" i="13"/>
  <c r="Q40" i="13"/>
  <c r="CJ10" i="13"/>
  <c r="J27" i="15"/>
  <c r="Q10" i="13"/>
  <c r="J16" i="15"/>
  <c r="I66" i="15"/>
  <c r="R28" i="13"/>
  <c r="J30" i="15"/>
  <c r="I30" i="15"/>
  <c r="Q28" i="13"/>
  <c r="I60" i="15"/>
  <c r="CB40" i="13"/>
  <c r="CI40" i="13"/>
  <c r="Y40" i="13"/>
  <c r="H30" i="15"/>
  <c r="CF71" i="13"/>
  <c r="CK40" i="13"/>
  <c r="I20" i="15"/>
  <c r="CI10" i="13"/>
  <c r="CF10" i="13"/>
  <c r="CL15" i="13"/>
  <c r="CI15" i="13"/>
  <c r="CF19" i="13"/>
  <c r="CL19" i="13"/>
  <c r="CF28" i="13"/>
  <c r="CJ40" i="13"/>
  <c r="I65" i="15"/>
  <c r="E48" i="13"/>
  <c r="E60" i="15" s="1"/>
  <c r="Q71" i="13"/>
  <c r="I34" i="15"/>
  <c r="I21" i="15"/>
  <c r="I38" i="15"/>
  <c r="J37" i="15"/>
  <c r="H79" i="15"/>
  <c r="H72" i="15"/>
  <c r="IO15" i="13"/>
  <c r="GK15" i="13"/>
  <c r="DS15" i="13"/>
  <c r="HE22" i="13"/>
  <c r="IH63" i="13"/>
  <c r="HF63" i="13"/>
  <c r="GD63" i="13"/>
  <c r="FB63" i="13"/>
  <c r="IX64" i="13"/>
  <c r="IP64" i="13"/>
  <c r="IL64" i="13"/>
  <c r="IJ64" i="13"/>
  <c r="IF64" i="13"/>
  <c r="HX64" i="13"/>
  <c r="HV64" i="13"/>
  <c r="HR64" i="13"/>
  <c r="HN64" i="13"/>
  <c r="HL64" i="13"/>
  <c r="HJ64" i="13"/>
  <c r="HH64" i="13"/>
  <c r="HD64" i="13"/>
  <c r="HB64" i="13"/>
  <c r="GZ64" i="13"/>
  <c r="GV64" i="13"/>
  <c r="GT64" i="13"/>
  <c r="GP64" i="13"/>
  <c r="GN64" i="13"/>
  <c r="GL64" i="13"/>
  <c r="GH64" i="13"/>
  <c r="GF64" i="13"/>
  <c r="GB64" i="13"/>
  <c r="FZ64" i="13"/>
  <c r="FX64" i="13"/>
  <c r="FT64" i="13"/>
  <c r="FT72" i="13" s="1"/>
  <c r="FR64" i="13"/>
  <c r="FN64" i="13"/>
  <c r="FN72" i="13" s="1"/>
  <c r="FF64" i="13"/>
  <c r="FD64" i="13"/>
  <c r="EZ64" i="13"/>
  <c r="ET64" i="13"/>
  <c r="ER64" i="13"/>
  <c r="EP64" i="13"/>
  <c r="EL64" i="13"/>
  <c r="EJ64" i="13"/>
  <c r="EB64" i="13"/>
  <c r="DX64" i="13"/>
  <c r="DV64" i="13"/>
  <c r="DT64" i="13"/>
  <c r="DR64" i="13"/>
  <c r="DP64" i="13"/>
  <c r="DN64" i="13"/>
  <c r="DJ64" i="13"/>
  <c r="DH64" i="13"/>
  <c r="DF64" i="13"/>
  <c r="DB64" i="13"/>
  <c r="DB72" i="13" s="1"/>
  <c r="CZ64" i="13"/>
  <c r="CV64" i="13"/>
  <c r="CV72" i="13" s="1"/>
  <c r="CT64" i="13"/>
  <c r="CP64" i="13"/>
  <c r="CN64" i="13"/>
  <c r="IO10" i="13"/>
  <c r="IE22" i="13"/>
  <c r="GA22" i="13"/>
  <c r="DG22" i="13"/>
  <c r="H61" i="15"/>
  <c r="H80" i="15"/>
  <c r="H20" i="15"/>
  <c r="H55" i="15"/>
  <c r="H16" i="15"/>
  <c r="CJ15" i="13"/>
  <c r="I36" i="15"/>
  <c r="I11" i="15"/>
  <c r="J26" i="15"/>
  <c r="J40" i="13"/>
  <c r="H60" i="15"/>
  <c r="GA64" i="13"/>
  <c r="GA72" i="13" s="1"/>
  <c r="HR31" i="13"/>
  <c r="GL31" i="13"/>
  <c r="FF31" i="13"/>
  <c r="FS22" i="13"/>
  <c r="J63" i="15"/>
  <c r="BT15" i="13"/>
  <c r="F34" i="15"/>
  <c r="M15" i="13"/>
  <c r="GR15" i="13"/>
  <c r="GD15" i="13"/>
  <c r="FB15" i="13"/>
  <c r="CM22" i="13"/>
  <c r="GZ22" i="13"/>
  <c r="FZ22" i="13"/>
  <c r="ES22" i="13"/>
  <c r="DV22" i="13"/>
  <c r="CY22" i="13"/>
  <c r="J12" i="15"/>
  <c r="F55" i="15"/>
  <c r="H24" i="15"/>
  <c r="J78" i="15"/>
  <c r="EG10" i="13"/>
  <c r="I12" i="15"/>
  <c r="I35" i="15"/>
  <c r="BS63" i="13"/>
  <c r="E30" i="13"/>
  <c r="E30" i="15" s="1"/>
  <c r="BE28" i="13"/>
  <c r="Q58" i="13"/>
  <c r="Q63" i="13" s="1"/>
  <c r="AN10" i="13"/>
  <c r="AN22" i="13" s="1"/>
  <c r="J21" i="15"/>
  <c r="H71" i="15"/>
  <c r="IU31" i="13"/>
  <c r="IQ31" i="13"/>
  <c r="IO31" i="13"/>
  <c r="IM31" i="13"/>
  <c r="II31" i="13"/>
  <c r="IG31" i="13"/>
  <c r="IE31" i="13"/>
  <c r="IA31" i="13"/>
  <c r="HY31" i="13"/>
  <c r="HW31" i="13"/>
  <c r="HS31" i="13"/>
  <c r="HQ31" i="13"/>
  <c r="HO31" i="13"/>
  <c r="HM31" i="13"/>
  <c r="HK31" i="13"/>
  <c r="HI31" i="13"/>
  <c r="HG31" i="13"/>
  <c r="HC31" i="13"/>
  <c r="HA31" i="13"/>
  <c r="GY31" i="13"/>
  <c r="GU31" i="13"/>
  <c r="GS31" i="13"/>
  <c r="GQ31" i="13"/>
  <c r="GM31" i="13"/>
  <c r="GK31" i="13"/>
  <c r="GI31" i="13"/>
  <c r="GE31" i="13"/>
  <c r="GC31" i="13"/>
  <c r="GA31" i="13"/>
  <c r="FW31" i="13"/>
  <c r="FU31" i="13"/>
  <c r="FS31" i="13"/>
  <c r="FO31" i="13"/>
  <c r="FM31" i="13"/>
  <c r="FK31" i="13"/>
  <c r="FG31" i="13"/>
  <c r="FE31" i="13"/>
  <c r="FC31" i="13"/>
  <c r="EY31" i="13"/>
  <c r="D46" i="13"/>
  <c r="D58" i="15" s="1"/>
  <c r="BF19" i="13"/>
  <c r="E56" i="13"/>
  <c r="E68" i="15" s="1"/>
  <c r="AG31" i="13"/>
  <c r="M10" i="13"/>
  <c r="GX63" i="13"/>
  <c r="GX64" i="13" s="1"/>
  <c r="FJ63" i="13"/>
  <c r="FJ64" i="13" s="1"/>
  <c r="FJ72" i="13" s="1"/>
  <c r="FC63" i="13"/>
  <c r="IO40" i="13"/>
  <c r="CQ40" i="13"/>
  <c r="HW64" i="13"/>
  <c r="HW72" i="13" s="1"/>
  <c r="GI64" i="13"/>
  <c r="GI72" i="13" s="1"/>
  <c r="EH22" i="13"/>
  <c r="CN22" i="13"/>
  <c r="DR22" i="13"/>
  <c r="HZ22" i="13"/>
  <c r="GX22" i="13"/>
  <c r="GJ22" i="13"/>
  <c r="FR22" i="13"/>
  <c r="H33" i="15"/>
  <c r="BL63" i="13"/>
  <c r="CB10" i="13"/>
  <c r="BT40" i="13"/>
  <c r="E25" i="13"/>
  <c r="E25" i="15" s="1"/>
  <c r="BD27" i="13"/>
  <c r="BE23" i="13"/>
  <c r="H21" i="15"/>
  <c r="D34" i="13"/>
  <c r="D34" i="15" s="1"/>
  <c r="EN10" i="13"/>
  <c r="IV10" i="13"/>
  <c r="IA63" i="13"/>
  <c r="GY63" i="13"/>
  <c r="EU63" i="13"/>
  <c r="EG63" i="13"/>
  <c r="DS63" i="13"/>
  <c r="DE63" i="13"/>
  <c r="CQ63" i="13"/>
  <c r="IQ64" i="13"/>
  <c r="IQ72" i="13" s="1"/>
  <c r="HY64" i="13"/>
  <c r="HY72" i="13" s="1"/>
  <c r="GM64" i="13"/>
  <c r="GM72" i="13" s="1"/>
  <c r="GC64" i="13"/>
  <c r="FS64" i="13"/>
  <c r="FS72" i="13" s="1"/>
  <c r="EW64" i="13"/>
  <c r="EW72" i="13" s="1"/>
  <c r="FB10" i="13"/>
  <c r="FB22" i="13" s="1"/>
  <c r="ER22" i="13"/>
  <c r="EP22" i="13"/>
  <c r="EP32" i="13" s="1"/>
  <c r="EP41" i="13" s="1"/>
  <c r="FC22" i="13"/>
  <c r="FC32" i="13" s="1"/>
  <c r="HF10" i="13"/>
  <c r="HF22" i="13" s="1"/>
  <c r="GR10" i="13"/>
  <c r="DL10" i="13"/>
  <c r="DL22" i="13" s="1"/>
  <c r="CX10" i="13"/>
  <c r="HH22" i="13"/>
  <c r="EB22" i="13"/>
  <c r="CZ22" i="13"/>
  <c r="DN22" i="13"/>
  <c r="IQ22" i="13"/>
  <c r="IQ32" i="13" s="1"/>
  <c r="IQ41" i="13" s="1"/>
  <c r="IG22" i="13"/>
  <c r="IG32" i="13" s="1"/>
  <c r="HX22" i="13"/>
  <c r="HQ22" i="13"/>
  <c r="GV22" i="13"/>
  <c r="GO22" i="13"/>
  <c r="FT22" i="13"/>
  <c r="FH22" i="13"/>
  <c r="FD22" i="13"/>
  <c r="HT10" i="13"/>
  <c r="HT22" i="13" s="1"/>
  <c r="FP10" i="13"/>
  <c r="DC64" i="13"/>
  <c r="DC72" i="13" s="1"/>
  <c r="CM64" i="13"/>
  <c r="CM72" i="13" s="1"/>
  <c r="IO63" i="13"/>
  <c r="HM63" i="13"/>
  <c r="GK63" i="13"/>
  <c r="FI63" i="13"/>
  <c r="HI64" i="13"/>
  <c r="HI72" i="13" s="1"/>
  <c r="FE64" i="13"/>
  <c r="FE72" i="13" s="1"/>
  <c r="DI64" i="13"/>
  <c r="DI72" i="13" s="1"/>
  <c r="FM22" i="13"/>
  <c r="FM32" i="13" s="1"/>
  <c r="FM41" i="13" s="1"/>
  <c r="EX22" i="13"/>
  <c r="ET22" i="13"/>
  <c r="IX22" i="13"/>
  <c r="HO22" i="13"/>
  <c r="HO32" i="13" s="1"/>
  <c r="HO41" i="13" s="1"/>
  <c r="EZ22" i="13"/>
  <c r="CF31" i="13" l="1"/>
  <c r="FS32" i="13"/>
  <c r="FS41" i="13" s="1"/>
  <c r="K19" i="13"/>
  <c r="AN40" i="13"/>
  <c r="D14" i="13"/>
  <c r="D14" i="15" s="1"/>
  <c r="DA64" i="13"/>
  <c r="IM64" i="13"/>
  <c r="IM72" i="13" s="1"/>
  <c r="HQ64" i="13"/>
  <c r="HQ72" i="13" s="1"/>
  <c r="HC64" i="13"/>
  <c r="HC72" i="13" s="1"/>
  <c r="GU64" i="13"/>
  <c r="GU72" i="13" s="1"/>
  <c r="GE64" i="13"/>
  <c r="GE72" i="13" s="1"/>
  <c r="FU64" i="13"/>
  <c r="FU72" i="13" s="1"/>
  <c r="FM64" i="13"/>
  <c r="FM72" i="13" s="1"/>
  <c r="FK64" i="13"/>
  <c r="FK72" i="13" s="1"/>
  <c r="FG64" i="13"/>
  <c r="FG72" i="13" s="1"/>
  <c r="EY64" i="13"/>
  <c r="EY72" i="13" s="1"/>
  <c r="EQ64" i="13"/>
  <c r="EQ72" i="13" s="1"/>
  <c r="EI64" i="13"/>
  <c r="EI72" i="13" s="1"/>
  <c r="CU64" i="13"/>
  <c r="IH31" i="13"/>
  <c r="HB31" i="13"/>
  <c r="IR22" i="13"/>
  <c r="II22" i="13"/>
  <c r="HY22" i="13"/>
  <c r="HW22" i="13"/>
  <c r="HW32" i="13" s="1"/>
  <c r="HW41" i="13" s="1"/>
  <c r="HG22" i="13"/>
  <c r="HG32" i="13" s="1"/>
  <c r="GS22" i="13"/>
  <c r="GL22" i="13"/>
  <c r="GI22" i="13"/>
  <c r="GI32" i="13" s="1"/>
  <c r="GI41" i="13" s="1"/>
  <c r="GB22" i="13"/>
  <c r="FQ22" i="13"/>
  <c r="EJ22" i="13"/>
  <c r="EE22" i="13"/>
  <c r="DM22" i="13"/>
  <c r="CA63" i="13"/>
  <c r="D20" i="13"/>
  <c r="D20" i="15" s="1"/>
  <c r="D19" i="15" s="1"/>
  <c r="D24" i="13"/>
  <c r="D24" i="15" s="1"/>
  <c r="BE47" i="13"/>
  <c r="BD28" i="13"/>
  <c r="I24" i="13"/>
  <c r="I24" i="15" s="1"/>
  <c r="I23" i="15" s="1"/>
  <c r="Q23" i="13"/>
  <c r="AG15" i="13"/>
  <c r="AN63" i="13"/>
  <c r="CB15" i="13"/>
  <c r="IU55" i="13"/>
  <c r="IG55" i="13"/>
  <c r="FC55" i="13"/>
  <c r="FC64" i="13" s="1"/>
  <c r="DY55" i="13"/>
  <c r="CY55" i="13"/>
  <c r="DS40" i="13"/>
  <c r="IP31" i="13"/>
  <c r="HZ31" i="13"/>
  <c r="HJ31" i="13"/>
  <c r="GT31" i="13"/>
  <c r="GD31" i="13"/>
  <c r="FN31" i="13"/>
  <c r="EX31" i="13"/>
  <c r="EW32" i="13" s="1"/>
  <c r="EW41" i="13" s="1"/>
  <c r="GC22" i="13"/>
  <c r="GC32" i="13" s="1"/>
  <c r="DY22" i="13"/>
  <c r="IA15" i="13"/>
  <c r="GY15" i="13"/>
  <c r="FW15" i="13"/>
  <c r="EG15" i="13"/>
  <c r="DE15" i="13"/>
  <c r="CQ15" i="13"/>
  <c r="HM10" i="13"/>
  <c r="GK10" i="13"/>
  <c r="FI10" i="13"/>
  <c r="EU10" i="13"/>
  <c r="DS10" i="13"/>
  <c r="DE10" i="13"/>
  <c r="IP22" i="13"/>
  <c r="IP32" i="13" s="1"/>
  <c r="IP41" i="13" s="1"/>
  <c r="HP22" i="13"/>
  <c r="HD22" i="13"/>
  <c r="HB22" i="13"/>
  <c r="GW22" i="13"/>
  <c r="GN22" i="13"/>
  <c r="FU22" i="13"/>
  <c r="FU32" i="13" s="1"/>
  <c r="FU41" i="13" s="1"/>
  <c r="FL22" i="13"/>
  <c r="FJ22" i="13"/>
  <c r="EO22" i="13"/>
  <c r="DX22" i="13"/>
  <c r="DQ22" i="13"/>
  <c r="DO22" i="13"/>
  <c r="DH22" i="13"/>
  <c r="CQ10" i="13"/>
  <c r="GY10" i="13"/>
  <c r="GY22" i="13" s="1"/>
  <c r="GY32" i="13" s="1"/>
  <c r="IN22" i="13"/>
  <c r="K23" i="13"/>
  <c r="AV10" i="13"/>
  <c r="AV22" i="13" s="1"/>
  <c r="FV31" i="13"/>
  <c r="FA22" i="13"/>
  <c r="DF72" i="13"/>
  <c r="DJ72" i="13"/>
  <c r="DP72" i="13"/>
  <c r="DT72" i="13"/>
  <c r="DX72" i="13"/>
  <c r="ER72" i="13"/>
  <c r="EZ72" i="13"/>
  <c r="FF72" i="13"/>
  <c r="FX72" i="13"/>
  <c r="GB72" i="13"/>
  <c r="GN72" i="13"/>
  <c r="GT72" i="13"/>
  <c r="GZ72" i="13"/>
  <c r="HD72" i="13"/>
  <c r="HJ72" i="13"/>
  <c r="IF72" i="13"/>
  <c r="IX72" i="13"/>
  <c r="FI15" i="13"/>
  <c r="HM15" i="13"/>
  <c r="CN72" i="13"/>
  <c r="CT72" i="13"/>
  <c r="CZ72" i="13"/>
  <c r="DH72" i="13"/>
  <c r="EB72" i="13"/>
  <c r="EJ72" i="13"/>
  <c r="EP72" i="13"/>
  <c r="FD72" i="13"/>
  <c r="FR72" i="13"/>
  <c r="GF72" i="13"/>
  <c r="GL72" i="13"/>
  <c r="GV72" i="13"/>
  <c r="HB72" i="13"/>
  <c r="HH72" i="13"/>
  <c r="HL72" i="13"/>
  <c r="HR72" i="13"/>
  <c r="HX72" i="13"/>
  <c r="IJ72" i="13"/>
  <c r="IP72" i="13"/>
  <c r="CI31" i="13"/>
  <c r="IN63" i="13"/>
  <c r="HZ63" i="13"/>
  <c r="GJ63" i="13"/>
  <c r="GJ64" i="13" s="1"/>
  <c r="GJ72" i="13" s="1"/>
  <c r="FV63" i="13"/>
  <c r="FH63" i="13"/>
  <c r="EH63" i="13"/>
  <c r="DD63" i="13"/>
  <c r="IV63" i="13"/>
  <c r="HT63" i="13"/>
  <c r="GR63" i="13"/>
  <c r="FP63" i="13"/>
  <c r="EN63" i="13"/>
  <c r="CE40" i="13"/>
  <c r="CE10" i="13"/>
  <c r="CG71" i="13"/>
  <c r="AV63" i="13"/>
  <c r="CT22" i="13"/>
  <c r="EG55" i="13"/>
  <c r="AM63" i="13"/>
  <c r="DP22" i="13"/>
  <c r="DI22" i="13"/>
  <c r="CW22" i="13"/>
  <c r="CU22" i="13"/>
  <c r="AY19" i="13"/>
  <c r="AZ28" i="13"/>
  <c r="CA55" i="13"/>
  <c r="CD22" i="13"/>
  <c r="CD32" i="13" s="1"/>
  <c r="CD41" i="13" s="1"/>
  <c r="AI64" i="13"/>
  <c r="AI72" i="13" s="1"/>
  <c r="AS64" i="13"/>
  <c r="AS72" i="13" s="1"/>
  <c r="BH64" i="13"/>
  <c r="BH72" i="13" s="1"/>
  <c r="BO64" i="13"/>
  <c r="BO72" i="13" s="1"/>
  <c r="Z31" i="13"/>
  <c r="AW22" i="13"/>
  <c r="F28" i="15"/>
  <c r="F15" i="15"/>
  <c r="DA72" i="13"/>
  <c r="CU72" i="13"/>
  <c r="DD22" i="13"/>
  <c r="DF22" i="13"/>
  <c r="N64" i="13"/>
  <c r="N72" i="13" s="1"/>
  <c r="AS22" i="13"/>
  <c r="AS32" i="13" s="1"/>
  <c r="AS41" i="13" s="1"/>
  <c r="BH22" i="13"/>
  <c r="BV22" i="13"/>
  <c r="BV32" i="13" s="1"/>
  <c r="BV41" i="13" s="1"/>
  <c r="FO55" i="13"/>
  <c r="GS32" i="13"/>
  <c r="GS41" i="13" s="1"/>
  <c r="AB22" i="13"/>
  <c r="AC64" i="13"/>
  <c r="AC72" i="13" s="1"/>
  <c r="FK32" i="13"/>
  <c r="HQ32" i="13"/>
  <c r="HQ41" i="13" s="1"/>
  <c r="GL32" i="13"/>
  <c r="GL41" i="13" s="1"/>
  <c r="AM22" i="13"/>
  <c r="CF22" i="13"/>
  <c r="CG10" i="13"/>
  <c r="CE47" i="13"/>
  <c r="CE55" i="13" s="1"/>
  <c r="D44" i="13"/>
  <c r="D56" i="15" s="1"/>
  <c r="D36" i="13"/>
  <c r="D36" i="15" s="1"/>
  <c r="D38" i="13"/>
  <c r="D38" i="15" s="1"/>
  <c r="D52" i="13"/>
  <c r="D64" i="15" s="1"/>
  <c r="D54" i="13"/>
  <c r="D66" i="15" s="1"/>
  <c r="D67" i="13"/>
  <c r="D79" i="15" s="1"/>
  <c r="D69" i="13"/>
  <c r="D81" i="15" s="1"/>
  <c r="D56" i="13"/>
  <c r="D68" i="15" s="1"/>
  <c r="S31" i="13"/>
  <c r="AA22" i="13"/>
  <c r="AA32" i="13" s="1"/>
  <c r="AA41" i="13" s="1"/>
  <c r="D12" i="13"/>
  <c r="D12" i="15" s="1"/>
  <c r="AY15" i="13"/>
  <c r="E23" i="15"/>
  <c r="Z22" i="13"/>
  <c r="Z32" i="13" s="1"/>
  <c r="Z41" i="13" s="1"/>
  <c r="AO22" i="13"/>
  <c r="AO31" i="13"/>
  <c r="BM64" i="13"/>
  <c r="BM72" i="13" s="1"/>
  <c r="BU22" i="13"/>
  <c r="BU31" i="13"/>
  <c r="CC64" i="13"/>
  <c r="CC72" i="13" s="1"/>
  <c r="BD13" i="13"/>
  <c r="BT31" i="13"/>
  <c r="F40" i="13"/>
  <c r="F19" i="15"/>
  <c r="L31" i="13"/>
  <c r="L22" i="13"/>
  <c r="BA10" i="13"/>
  <c r="IW55" i="13"/>
  <c r="II55" i="13"/>
  <c r="II64" i="13" s="1"/>
  <c r="II72" i="13" s="1"/>
  <c r="HS55" i="13"/>
  <c r="GQ55" i="13"/>
  <c r="EM55" i="13"/>
  <c r="DK55" i="13"/>
  <c r="FW40" i="13"/>
  <c r="GJ31" i="13"/>
  <c r="DQ64" i="13"/>
  <c r="DQ72" i="13" s="1"/>
  <c r="DQ31" i="13"/>
  <c r="DQ32" i="13" s="1"/>
  <c r="DQ41" i="13" s="1"/>
  <c r="BL40" i="13"/>
  <c r="AF22" i="13"/>
  <c r="H83" i="15"/>
  <c r="I59" i="15"/>
  <c r="E71" i="13"/>
  <c r="P31" i="13"/>
  <c r="E59" i="13"/>
  <c r="E71" i="15" s="1"/>
  <c r="E70" i="15" s="1"/>
  <c r="E75" i="15" s="1"/>
  <c r="AZ58" i="13"/>
  <c r="AZ63" i="13" s="1"/>
  <c r="E63" i="13" s="1"/>
  <c r="K81" i="15"/>
  <c r="K79" i="15"/>
  <c r="K71" i="13"/>
  <c r="K72" i="15"/>
  <c r="K66" i="15"/>
  <c r="K64" i="15"/>
  <c r="K38" i="15"/>
  <c r="K34" i="15"/>
  <c r="K29" i="15"/>
  <c r="K28" i="15" s="1"/>
  <c r="K28" i="13"/>
  <c r="K17" i="15"/>
  <c r="K15" i="15" s="1"/>
  <c r="K15" i="13"/>
  <c r="K12" i="15"/>
  <c r="K10" i="15" s="1"/>
  <c r="AH31" i="13"/>
  <c r="BD58" i="13"/>
  <c r="GC72" i="13"/>
  <c r="IV22" i="13"/>
  <c r="K58" i="13"/>
  <c r="K63" i="13" s="1"/>
  <c r="BS22" i="13"/>
  <c r="BK22" i="13"/>
  <c r="BK31" i="13"/>
  <c r="CA31" i="13"/>
  <c r="BX31" i="13"/>
  <c r="BL15" i="13"/>
  <c r="BL31" i="13"/>
  <c r="EX32" i="13"/>
  <c r="EX41" i="13" s="1"/>
  <c r="BD14" i="13"/>
  <c r="BD17" i="13"/>
  <c r="J19" i="15"/>
  <c r="CB63" i="13"/>
  <c r="II32" i="13"/>
  <c r="II41" i="13" s="1"/>
  <c r="BC10" i="13"/>
  <c r="BE40" i="13"/>
  <c r="D26" i="13"/>
  <c r="D26" i="15" s="1"/>
  <c r="D23" i="15" s="1"/>
  <c r="D51" i="13"/>
  <c r="D63" i="15" s="1"/>
  <c r="BF58" i="13"/>
  <c r="BF63" i="13" s="1"/>
  <c r="AY71" i="13"/>
  <c r="CC31" i="13"/>
  <c r="HS63" i="13"/>
  <c r="HG63" i="13"/>
  <c r="HG64" i="13" s="1"/>
  <c r="HG72" i="13" s="1"/>
  <c r="GQ63" i="13"/>
  <c r="EM63" i="13"/>
  <c r="EA63" i="13"/>
  <c r="EA64" i="13" s="1"/>
  <c r="EA72" i="13" s="1"/>
  <c r="CR55" i="13"/>
  <c r="CR64" i="13" s="1"/>
  <c r="CR72" i="13" s="1"/>
  <c r="HT55" i="13"/>
  <c r="CP22" i="13"/>
  <c r="CO64" i="13"/>
  <c r="CO72" i="13" s="1"/>
  <c r="IS64" i="13"/>
  <c r="IS72" i="13" s="1"/>
  <c r="IK64" i="13"/>
  <c r="IK72" i="13" s="1"/>
  <c r="GW64" i="13"/>
  <c r="GW72" i="13" s="1"/>
  <c r="GO64" i="13"/>
  <c r="GO72" i="13" s="1"/>
  <c r="GG64" i="13"/>
  <c r="GG72" i="13" s="1"/>
  <c r="ES64" i="13"/>
  <c r="ES72" i="13" s="1"/>
  <c r="EK72" i="13"/>
  <c r="EC64" i="13"/>
  <c r="EC72" i="13" s="1"/>
  <c r="IS31" i="13"/>
  <c r="IK31" i="13"/>
  <c r="GW31" i="13"/>
  <c r="GO31" i="13"/>
  <c r="GO32" i="13" s="1"/>
  <c r="GO41" i="13" s="1"/>
  <c r="GG31" i="13"/>
  <c r="FQ31" i="13"/>
  <c r="FQ32" i="13" s="1"/>
  <c r="FQ41" i="13" s="1"/>
  <c r="ES31" i="13"/>
  <c r="ES32" i="13" s="1"/>
  <c r="ES41" i="13" s="1"/>
  <c r="EO31" i="13"/>
  <c r="EO32" i="13" s="1"/>
  <c r="EO41" i="13" s="1"/>
  <c r="EK31" i="13"/>
  <c r="EK32" i="13" s="1"/>
  <c r="EK41" i="13" s="1"/>
  <c r="EE31" i="13"/>
  <c r="EE32" i="13" s="1"/>
  <c r="EE41" i="13" s="1"/>
  <c r="EC31" i="13"/>
  <c r="DW31" i="13"/>
  <c r="DW32" i="13" s="1"/>
  <c r="DW41" i="13" s="1"/>
  <c r="DO31" i="13"/>
  <c r="IT31" i="13"/>
  <c r="IL31" i="13"/>
  <c r="ID31" i="13"/>
  <c r="GX31" i="13"/>
  <c r="GP31" i="13"/>
  <c r="GH31" i="13"/>
  <c r="FZ31" i="13"/>
  <c r="FZ32" i="13" s="1"/>
  <c r="FZ41" i="13" s="1"/>
  <c r="EL31" i="13"/>
  <c r="EH31" i="13"/>
  <c r="EH32" i="13" s="1"/>
  <c r="EH41" i="13" s="1"/>
  <c r="HU22" i="13"/>
  <c r="HC22" i="13"/>
  <c r="HC32" i="13" s="1"/>
  <c r="HC41" i="13" s="1"/>
  <c r="GU22" i="13"/>
  <c r="GM22" i="13"/>
  <c r="GM32" i="13" s="1"/>
  <c r="GM41" i="13" s="1"/>
  <c r="GE22" i="13"/>
  <c r="GE32" i="13" s="1"/>
  <c r="GE41" i="13" s="1"/>
  <c r="FG22" i="13"/>
  <c r="FG32" i="13" s="1"/>
  <c r="FG41" i="13" s="1"/>
  <c r="EY22" i="13"/>
  <c r="EY32" i="13" s="1"/>
  <c r="EY41" i="13" s="1"/>
  <c r="EQ22" i="13"/>
  <c r="DC22" i="13"/>
  <c r="CV22" i="13"/>
  <c r="IT22" i="13"/>
  <c r="IK22" i="13"/>
  <c r="IK32" i="13" s="1"/>
  <c r="IK41" i="13" s="1"/>
  <c r="HI22" i="13"/>
  <c r="HI32" i="13" s="1"/>
  <c r="HI41" i="13" s="1"/>
  <c r="GP22" i="13"/>
  <c r="GG22" i="13"/>
  <c r="GG32" i="13" s="1"/>
  <c r="GG41" i="13" s="1"/>
  <c r="FX22" i="13"/>
  <c r="FN22" i="13"/>
  <c r="FE22" i="13"/>
  <c r="FE32" i="13" s="1"/>
  <c r="FE41" i="13" s="1"/>
  <c r="EV22" i="13"/>
  <c r="EL22" i="13"/>
  <c r="EL32" i="13" s="1"/>
  <c r="EL41" i="13" s="1"/>
  <c r="EC22" i="13"/>
  <c r="DT22" i="13"/>
  <c r="DJ22" i="13"/>
  <c r="DA22" i="13"/>
  <c r="CR22" i="13"/>
  <c r="IL22" i="13"/>
  <c r="IL32" i="13" s="1"/>
  <c r="IL41" i="13" s="1"/>
  <c r="HJ22" i="13"/>
  <c r="HJ32" i="13" s="1"/>
  <c r="HJ41" i="13" s="1"/>
  <c r="HA22" i="13"/>
  <c r="GH22" i="13"/>
  <c r="GH32" i="13" s="1"/>
  <c r="GH41" i="13" s="1"/>
  <c r="FY22" i="13"/>
  <c r="FF22" i="13"/>
  <c r="FF32" i="13" s="1"/>
  <c r="FF41" i="13" s="1"/>
  <c r="ED22" i="13"/>
  <c r="DU22" i="13"/>
  <c r="DB22" i="13"/>
  <c r="GP32" i="13"/>
  <c r="GP41" i="13" s="1"/>
  <c r="CS63" i="13"/>
  <c r="CS64" i="13" s="1"/>
  <c r="CS72" i="13" s="1"/>
  <c r="DU55" i="13"/>
  <c r="DU64" i="13" s="1"/>
  <c r="DU72" i="13" s="1"/>
  <c r="DE55" i="13"/>
  <c r="DE64" i="13" s="1"/>
  <c r="DE72" i="13" s="1"/>
  <c r="FO22" i="13"/>
  <c r="IB22" i="13"/>
  <c r="BQ22" i="13"/>
  <c r="BQ32" i="13" s="1"/>
  <c r="BQ41" i="13" s="1"/>
  <c r="F19" i="13"/>
  <c r="AM31" i="13"/>
  <c r="F28" i="13"/>
  <c r="E69" i="13"/>
  <c r="E81" i="15" s="1"/>
  <c r="E83" i="15" s="1"/>
  <c r="AZ71" i="13"/>
  <c r="K63" i="15"/>
  <c r="K47" i="13"/>
  <c r="K55" i="13" s="1"/>
  <c r="K37" i="15"/>
  <c r="K40" i="13"/>
  <c r="K25" i="15"/>
  <c r="K23" i="15" s="1"/>
  <c r="Z55" i="13"/>
  <c r="Z64" i="13" s="1"/>
  <c r="Z72" i="13" s="1"/>
  <c r="AH63" i="13"/>
  <c r="AO55" i="13"/>
  <c r="AO64" i="13" s="1"/>
  <c r="AO72" i="13" s="1"/>
  <c r="BD71" i="13"/>
  <c r="BD19" i="13"/>
  <c r="AV40" i="13"/>
  <c r="BD57" i="13"/>
  <c r="FY31" i="13"/>
  <c r="DM31" i="13"/>
  <c r="DM32" i="13" s="1"/>
  <c r="DM41" i="13" s="1"/>
  <c r="CP31" i="13"/>
  <c r="EC32" i="13"/>
  <c r="EC41" i="13" s="1"/>
  <c r="IA10" i="13"/>
  <c r="IA22" i="13" s="1"/>
  <c r="HS22" i="13"/>
  <c r="GQ22" i="13"/>
  <c r="BC71" i="13"/>
  <c r="HE31" i="13"/>
  <c r="EA22" i="13"/>
  <c r="EI22" i="13"/>
  <c r="IC55" i="13"/>
  <c r="IC64" i="13" s="1"/>
  <c r="IC72" i="13" s="1"/>
  <c r="HU55" i="13"/>
  <c r="HU64" i="13" s="1"/>
  <c r="HU72" i="13" s="1"/>
  <c r="HE55" i="13"/>
  <c r="FY55" i="13"/>
  <c r="FQ55" i="13"/>
  <c r="FQ64" i="13" s="1"/>
  <c r="FQ72" i="13" s="1"/>
  <c r="FA55" i="13"/>
  <c r="DM55" i="13"/>
  <c r="DM64" i="13" s="1"/>
  <c r="DM72" i="13" s="1"/>
  <c r="DE40" i="13"/>
  <c r="HN31" i="13"/>
  <c r="ET31" i="13"/>
  <c r="EW31" i="13"/>
  <c r="ET32" i="13" s="1"/>
  <c r="DF31" i="13"/>
  <c r="DK22" i="13"/>
  <c r="GR22" i="13"/>
  <c r="FJ31" i="13"/>
  <c r="FI40" i="13"/>
  <c r="IC31" i="13"/>
  <c r="DU31" i="13"/>
  <c r="HF31" i="13"/>
  <c r="HF32" i="13" s="1"/>
  <c r="FB31" i="13"/>
  <c r="FB32" i="13" s="1"/>
  <c r="IC22" i="13"/>
  <c r="FW10" i="13"/>
  <c r="EM22" i="13"/>
  <c r="FA31" i="13"/>
  <c r="IU22" i="13"/>
  <c r="IU32" i="13" s="1"/>
  <c r="IU41" i="13" s="1"/>
  <c r="EU22" i="13"/>
  <c r="F15" i="13"/>
  <c r="HG41" i="13"/>
  <c r="BC28" i="13"/>
  <c r="EG22" i="13"/>
  <c r="CP72" i="13"/>
  <c r="GK22" i="13"/>
  <c r="GK32" i="13" s="1"/>
  <c r="CW55" i="13"/>
  <c r="HM40" i="13"/>
  <c r="HU31" i="13"/>
  <c r="FR31" i="13"/>
  <c r="FR32" i="13" s="1"/>
  <c r="FR41" i="13" s="1"/>
  <c r="FP15" i="13"/>
  <c r="DU32" i="13"/>
  <c r="DU41" i="13" s="1"/>
  <c r="DZ10" i="13"/>
  <c r="AY23" i="13"/>
  <c r="FI31" i="13"/>
  <c r="BE10" i="13"/>
  <c r="HV31" i="13"/>
  <c r="ED72" i="13"/>
  <c r="EV63" i="13"/>
  <c r="EV64" i="13" s="1"/>
  <c r="EV72" i="13" s="1"/>
  <c r="EF63" i="13"/>
  <c r="AU63" i="13"/>
  <c r="DN72" i="13"/>
  <c r="GP72" i="13"/>
  <c r="IL72" i="13"/>
  <c r="FZ72" i="13"/>
  <c r="HN72" i="13"/>
  <c r="E16" i="13"/>
  <c r="E16" i="15" s="1"/>
  <c r="E15" i="15" s="1"/>
  <c r="AZ15" i="13"/>
  <c r="K20" i="15"/>
  <c r="K19" i="15" s="1"/>
  <c r="BE58" i="13"/>
  <c r="IT72" i="13"/>
  <c r="D50" i="13"/>
  <c r="D62" i="15" s="1"/>
  <c r="BC58" i="13"/>
  <c r="FC41" i="13"/>
  <c r="EL72" i="13"/>
  <c r="HV72" i="13"/>
  <c r="AK64" i="13"/>
  <c r="AK72" i="13" s="1"/>
  <c r="BH32" i="13"/>
  <c r="BH41" i="13" s="1"/>
  <c r="BE31" i="13"/>
  <c r="AZ23" i="13"/>
  <c r="E23" i="13" s="1"/>
  <c r="CF32" i="13"/>
  <c r="CF41" i="13" s="1"/>
  <c r="DV72" i="13"/>
  <c r="GH72" i="13"/>
  <c r="IW63" i="13"/>
  <c r="IG63" i="13"/>
  <c r="HA63" i="13"/>
  <c r="GS63" i="13"/>
  <c r="GS64" i="13" s="1"/>
  <c r="GS72" i="13" s="1"/>
  <c r="BQ64" i="13"/>
  <c r="BQ72" i="13" s="1"/>
  <c r="D21" i="13"/>
  <c r="D21" i="15" s="1"/>
  <c r="D43" i="13"/>
  <c r="D55" i="15" s="1"/>
  <c r="CE58" i="13"/>
  <c r="CE63" i="13" s="1"/>
  <c r="CG58" i="13"/>
  <c r="CG63" i="13" s="1"/>
  <c r="AY28" i="13"/>
  <c r="AY31" i="13" s="1"/>
  <c r="HZ55" i="13"/>
  <c r="EN55" i="13"/>
  <c r="EQ31" i="13"/>
  <c r="EI31" i="13"/>
  <c r="EA31" i="13"/>
  <c r="DS31" i="13"/>
  <c r="ER31" i="13"/>
  <c r="ER32" i="13" s="1"/>
  <c r="ER41" i="13" s="1"/>
  <c r="EJ31" i="13"/>
  <c r="EJ32" i="13" s="1"/>
  <c r="EJ41" i="13" s="1"/>
  <c r="DJ31" i="13"/>
  <c r="DJ32" i="13" s="1"/>
  <c r="DJ41" i="13" s="1"/>
  <c r="DB31" i="13"/>
  <c r="CT31" i="13"/>
  <c r="CX63" i="13"/>
  <c r="AQ31" i="13"/>
  <c r="D37" i="13"/>
  <c r="D37" i="15" s="1"/>
  <c r="D11" i="13"/>
  <c r="D11" i="15" s="1"/>
  <c r="BF15" i="13"/>
  <c r="IA55" i="13"/>
  <c r="DS55" i="13"/>
  <c r="IV31" i="13"/>
  <c r="HP31" i="13"/>
  <c r="HP32" i="13" s="1"/>
  <c r="HP41" i="13" s="1"/>
  <c r="GZ31" i="13"/>
  <c r="FD31" i="13"/>
  <c r="FD32" i="13" s="1"/>
  <c r="FD41" i="13" s="1"/>
  <c r="EV31" i="13"/>
  <c r="EV32" i="13" s="1"/>
  <c r="EV41" i="13" s="1"/>
  <c r="EN31" i="13"/>
  <c r="BY31" i="13"/>
  <c r="BY32" i="13" s="1"/>
  <c r="BY41" i="13" s="1"/>
  <c r="EO64" i="13"/>
  <c r="EO72" i="13" s="1"/>
  <c r="DY31" i="13"/>
  <c r="BI32" i="13"/>
  <c r="BI41" i="13" s="1"/>
  <c r="GU32" i="13"/>
  <c r="GU41" i="13" s="1"/>
  <c r="BC23" i="13"/>
  <c r="CL31" i="13"/>
  <c r="BT10" i="13"/>
  <c r="HK64" i="13"/>
  <c r="HK72" i="13" s="1"/>
  <c r="IV55" i="13"/>
  <c r="K31" i="13"/>
  <c r="X63" i="13"/>
  <c r="X55" i="13"/>
  <c r="AY40" i="13"/>
  <c r="IN64" i="13"/>
  <c r="ID64" i="13"/>
  <c r="ID72" i="13" s="1"/>
  <c r="IB64" i="13"/>
  <c r="IB72" i="13" s="1"/>
  <c r="HP64" i="13"/>
  <c r="DZ63" i="13"/>
  <c r="CX31" i="13"/>
  <c r="IH15" i="13"/>
  <c r="EN15" i="13"/>
  <c r="HF55" i="13"/>
  <c r="GD55" i="13"/>
  <c r="FB55" i="13"/>
  <c r="FB64" i="13" s="1"/>
  <c r="FB72" i="13" s="1"/>
  <c r="IH40" i="13"/>
  <c r="HT40" i="13"/>
  <c r="HF40" i="13"/>
  <c r="GD40" i="13"/>
  <c r="FP40" i="13"/>
  <c r="FB40" i="13"/>
  <c r="DZ40" i="13"/>
  <c r="DL40" i="13"/>
  <c r="CX40" i="13"/>
  <c r="HV22" i="13"/>
  <c r="HV32" i="13" s="1"/>
  <c r="HV41" i="13" s="1"/>
  <c r="GF22" i="13"/>
  <c r="FV22" i="13"/>
  <c r="CK22" i="13"/>
  <c r="CG40" i="13"/>
  <c r="CG47" i="13"/>
  <c r="CG55" i="13" s="1"/>
  <c r="AY10" i="13"/>
  <c r="D10" i="13" s="1"/>
  <c r="BA23" i="13"/>
  <c r="BA40" i="13"/>
  <c r="AZ40" i="13"/>
  <c r="F40" i="15"/>
  <c r="F23" i="15"/>
  <c r="AJ22" i="13"/>
  <c r="AJ32" i="13" s="1"/>
  <c r="AJ41" i="13" s="1"/>
  <c r="AL22" i="13"/>
  <c r="AL32" i="13" s="1"/>
  <c r="AL41" i="13" s="1"/>
  <c r="BG22" i="13"/>
  <c r="BN22" i="13"/>
  <c r="BN32" i="13" s="1"/>
  <c r="BN41" i="13" s="1"/>
  <c r="BO22" i="13"/>
  <c r="BO32" i="13" s="1"/>
  <c r="BO41" i="13" s="1"/>
  <c r="AB31" i="13"/>
  <c r="AD31" i="13"/>
  <c r="AJ64" i="13"/>
  <c r="AJ72" i="13" s="1"/>
  <c r="BE63" i="13"/>
  <c r="BD23" i="13"/>
  <c r="BD31" i="13" s="1"/>
  <c r="IR64" i="13"/>
  <c r="IR72" i="13" s="1"/>
  <c r="IH55" i="13"/>
  <c r="GR55" i="13"/>
  <c r="FP55" i="13"/>
  <c r="DZ55" i="13"/>
  <c r="DL55" i="13"/>
  <c r="CX55" i="13"/>
  <c r="FL64" i="13"/>
  <c r="EX64" i="13"/>
  <c r="EX72" i="13" s="1"/>
  <c r="DG64" i="13"/>
  <c r="CY64" i="13"/>
  <c r="CY72" i="13" s="1"/>
  <c r="EU31" i="13"/>
  <c r="EM31" i="13"/>
  <c r="IX31" i="13"/>
  <c r="IX32" i="13" s="1"/>
  <c r="IX41" i="13" s="1"/>
  <c r="IR31" i="13"/>
  <c r="IR32" i="13" s="1"/>
  <c r="IR41" i="13" s="1"/>
  <c r="IN31" i="13"/>
  <c r="HD31" i="13"/>
  <c r="HD32" i="13" s="1"/>
  <c r="HD41" i="13" s="1"/>
  <c r="GN31" i="13"/>
  <c r="GN32" i="13" s="1"/>
  <c r="GN41" i="13" s="1"/>
  <c r="DH31" i="13"/>
  <c r="DH32" i="13" s="1"/>
  <c r="DH41" i="13" s="1"/>
  <c r="DD31" i="13"/>
  <c r="CZ31" i="13"/>
  <c r="CZ32" i="13" s="1"/>
  <c r="CZ41" i="13" s="1"/>
  <c r="CV31" i="13"/>
  <c r="CR31" i="13"/>
  <c r="CR32" i="13" s="1"/>
  <c r="CR41" i="13" s="1"/>
  <c r="CN31" i="13"/>
  <c r="CN32" i="13" s="1"/>
  <c r="CN41" i="13" s="1"/>
  <c r="HR22" i="13"/>
  <c r="HR32" i="13" s="1"/>
  <c r="HR41" i="13" s="1"/>
  <c r="IG41" i="13"/>
  <c r="GX72" i="13"/>
  <c r="FK41" i="13"/>
  <c r="BT63" i="13"/>
  <c r="BD56" i="13"/>
  <c r="CX22" i="13"/>
  <c r="E51" i="13"/>
  <c r="E63" i="15" s="1"/>
  <c r="E59" i="15" s="1"/>
  <c r="E67" i="15" s="1"/>
  <c r="AZ47" i="13"/>
  <c r="E47" i="13" s="1"/>
  <c r="DS22" i="13"/>
  <c r="X22" i="13"/>
  <c r="BD47" i="13"/>
  <c r="J59" i="13"/>
  <c r="CK58" i="13"/>
  <c r="CK63" i="13" s="1"/>
  <c r="CK64" i="13" s="1"/>
  <c r="CK72" i="13" s="1"/>
  <c r="AG63" i="13"/>
  <c r="BL10" i="13"/>
  <c r="F64" i="15"/>
  <c r="F59" i="15" s="1"/>
  <c r="F67" i="15" s="1"/>
  <c r="F47" i="13"/>
  <c r="F55" i="13" s="1"/>
  <c r="EG64" i="13"/>
  <c r="AZ19" i="13"/>
  <c r="IO22" i="13"/>
  <c r="IO32" i="13" s="1"/>
  <c r="CL22" i="13"/>
  <c r="AP64" i="13"/>
  <c r="AP72" i="13" s="1"/>
  <c r="X31" i="13"/>
  <c r="BC15" i="13"/>
  <c r="AI22" i="13"/>
  <c r="CA22" i="13"/>
  <c r="AW31" i="13"/>
  <c r="D16" i="13"/>
  <c r="D16" i="15" s="1"/>
  <c r="D15" i="15" s="1"/>
  <c r="CE15" i="13"/>
  <c r="D30" i="13"/>
  <c r="D30" i="15" s="1"/>
  <c r="BF23" i="13"/>
  <c r="BD46" i="13"/>
  <c r="HB32" i="13"/>
  <c r="HB41" i="13" s="1"/>
  <c r="H47" i="13"/>
  <c r="CI55" i="13"/>
  <c r="J15" i="13"/>
  <c r="BF71" i="13"/>
  <c r="GA32" i="13"/>
  <c r="GA41" i="13" s="1"/>
  <c r="AD64" i="13"/>
  <c r="AD72" i="13" s="1"/>
  <c r="BP32" i="13"/>
  <c r="BP41" i="13" s="1"/>
  <c r="Q31" i="13"/>
  <c r="CB31" i="13"/>
  <c r="E19" i="15"/>
  <c r="R31" i="13"/>
  <c r="J19" i="13"/>
  <c r="U31" i="13"/>
  <c r="U32" i="13" s="1"/>
  <c r="U41" i="13" s="1"/>
  <c r="S22" i="13"/>
  <c r="BA15" i="13"/>
  <c r="EZ31" i="13"/>
  <c r="EZ32" i="13" s="1"/>
  <c r="EZ41" i="13" s="1"/>
  <c r="E15" i="13"/>
  <c r="T22" i="13"/>
  <c r="T32" i="13" s="1"/>
  <c r="T64" i="13"/>
  <c r="T72" i="13" s="1"/>
  <c r="CG23" i="13"/>
  <c r="AZ10" i="13"/>
  <c r="E10" i="13" s="1"/>
  <c r="I17" i="13"/>
  <c r="I17" i="15" s="1"/>
  <c r="AV31" i="13"/>
  <c r="J23" i="13"/>
  <c r="U64" i="13"/>
  <c r="U72" i="13" s="1"/>
  <c r="D13" i="13"/>
  <c r="D13" i="15" s="1"/>
  <c r="CE19" i="13"/>
  <c r="D19" i="13" s="1"/>
  <c r="CE28" i="13"/>
  <c r="E28" i="15"/>
  <c r="I56" i="13"/>
  <c r="BP64" i="13"/>
  <c r="BP72" i="13" s="1"/>
  <c r="V64" i="13"/>
  <c r="V72" i="13" s="1"/>
  <c r="CG19" i="13"/>
  <c r="CG28" i="13"/>
  <c r="BU64" i="13"/>
  <c r="BU72" i="13" s="1"/>
  <c r="F10" i="15"/>
  <c r="BC47" i="13"/>
  <c r="BA58" i="13"/>
  <c r="BA63" i="13" s="1"/>
  <c r="BM22" i="13"/>
  <c r="E28" i="13"/>
  <c r="F10" i="13"/>
  <c r="CA64" i="13"/>
  <c r="BT55" i="13"/>
  <c r="AV55" i="13"/>
  <c r="AV64" i="13" s="1"/>
  <c r="AV72" i="13" s="1"/>
  <c r="P63" i="13"/>
  <c r="I19" i="15"/>
  <c r="P22" i="13"/>
  <c r="E40" i="15"/>
  <c r="E40" i="13"/>
  <c r="M22" i="13"/>
  <c r="K10" i="13"/>
  <c r="R22" i="13"/>
  <c r="IE32" i="13"/>
  <c r="IE41" i="13" s="1"/>
  <c r="H15" i="13"/>
  <c r="H19" i="13"/>
  <c r="J28" i="13"/>
  <c r="BW22" i="13"/>
  <c r="AK22" i="13"/>
  <c r="BX22" i="13"/>
  <c r="AP22" i="13"/>
  <c r="CJ22" i="13"/>
  <c r="H28" i="13"/>
  <c r="CF64" i="13"/>
  <c r="CF72" i="13" s="1"/>
  <c r="H23" i="13"/>
  <c r="I19" i="13"/>
  <c r="I28" i="13"/>
  <c r="I23" i="13"/>
  <c r="AP31" i="13"/>
  <c r="BG31" i="13"/>
  <c r="BG32" i="13" s="1"/>
  <c r="BG41" i="13" s="1"/>
  <c r="BW31" i="13"/>
  <c r="AX64" i="13"/>
  <c r="AX72" i="13" s="1"/>
  <c r="AL64" i="13"/>
  <c r="AL72" i="13" s="1"/>
  <c r="BI64" i="13"/>
  <c r="BI72" i="13" s="1"/>
  <c r="BN64" i="13"/>
  <c r="BN72" i="13" s="1"/>
  <c r="M31" i="13"/>
  <c r="N31" i="13"/>
  <c r="N32" i="13" s="1"/>
  <c r="N41" i="13" s="1"/>
  <c r="CE23" i="13"/>
  <c r="D35" i="13"/>
  <c r="D35" i="15" s="1"/>
  <c r="D62" i="13"/>
  <c r="D74" i="15" s="1"/>
  <c r="BE15" i="13"/>
  <c r="CJ58" i="13"/>
  <c r="I59" i="13"/>
  <c r="I58" i="13" s="1"/>
  <c r="Y10" i="13"/>
  <c r="I13" i="13"/>
  <c r="I27" i="13"/>
  <c r="I27" i="15" s="1"/>
  <c r="I44" i="13"/>
  <c r="I57" i="13"/>
  <c r="I69" i="15" s="1"/>
  <c r="I37" i="13"/>
  <c r="AN55" i="13"/>
  <c r="L64" i="13"/>
  <c r="L72" i="13" s="1"/>
  <c r="I45" i="13"/>
  <c r="BF10" i="13"/>
  <c r="D29" i="13"/>
  <c r="D29" i="15" s="1"/>
  <c r="BA28" i="13"/>
  <c r="D61" i="13"/>
  <c r="D73" i="15" s="1"/>
  <c r="AW64" i="13"/>
  <c r="AW72" i="13" s="1"/>
  <c r="BM31" i="13"/>
  <c r="I46" i="13"/>
  <c r="I58" i="15" s="1"/>
  <c r="I43" i="13"/>
  <c r="I55" i="15" s="1"/>
  <c r="I18" i="13"/>
  <c r="EG31" i="13"/>
  <c r="IB31" i="13"/>
  <c r="HX31" i="13"/>
  <c r="HX32" i="13" s="1"/>
  <c r="HX41" i="13" s="1"/>
  <c r="HL31" i="13"/>
  <c r="HH31" i="13"/>
  <c r="CU31" i="13"/>
  <c r="CS31" i="13"/>
  <c r="CS32" i="13" s="1"/>
  <c r="CS41" i="13" s="1"/>
  <c r="CO31" i="13"/>
  <c r="CO32" i="13" s="1"/>
  <c r="CO41" i="13" s="1"/>
  <c r="CM31" i="13"/>
  <c r="CM32" i="13" s="1"/>
  <c r="CM41" i="13" s="1"/>
  <c r="IS22" i="13"/>
  <c r="HL22" i="13"/>
  <c r="GT22" i="13"/>
  <c r="EF22" i="13"/>
  <c r="FL72" i="13"/>
  <c r="FH31" i="13"/>
  <c r="D49" i="13"/>
  <c r="D61" i="15" s="1"/>
  <c r="J83" i="15"/>
  <c r="J59" i="15"/>
  <c r="J67" i="15" s="1"/>
  <c r="H34" i="15"/>
  <c r="H40" i="15" s="1"/>
  <c r="J28" i="15"/>
  <c r="H29" i="15"/>
  <c r="J15" i="15"/>
  <c r="Q22" i="13"/>
  <c r="H10" i="13"/>
  <c r="J55" i="13"/>
  <c r="Q64" i="13"/>
  <c r="Q72" i="13" s="1"/>
  <c r="H64" i="15"/>
  <c r="H71" i="13"/>
  <c r="H66" i="15"/>
  <c r="H69" i="15"/>
  <c r="H68" i="15"/>
  <c r="CB55" i="13"/>
  <c r="AG55" i="13"/>
  <c r="AG40" i="13"/>
  <c r="GK41" i="13"/>
  <c r="BF55" i="13"/>
  <c r="CG22" i="13"/>
  <c r="CK31" i="13"/>
  <c r="AU22" i="13"/>
  <c r="AF31" i="13"/>
  <c r="AQ64" i="13"/>
  <c r="AQ72" i="13" s="1"/>
  <c r="BK55" i="13"/>
  <c r="AF63" i="13"/>
  <c r="V31" i="13"/>
  <c r="V32" i="13" s="1"/>
  <c r="V41" i="13" s="1"/>
  <c r="F23" i="13"/>
  <c r="CI58" i="13"/>
  <c r="H58" i="13" s="1"/>
  <c r="BC19" i="13"/>
  <c r="J74" i="15"/>
  <c r="BE71" i="13"/>
  <c r="BE19" i="13"/>
  <c r="I28" i="15"/>
  <c r="Y15" i="13"/>
  <c r="F79" i="15"/>
  <c r="F83" i="15" s="1"/>
  <c r="F71" i="13"/>
  <c r="F72" i="15"/>
  <c r="F70" i="15" s="1"/>
  <c r="F75" i="15" s="1"/>
  <c r="F58" i="13"/>
  <c r="F63" i="13" s="1"/>
  <c r="J23" i="15"/>
  <c r="I79" i="15"/>
  <c r="H63" i="15"/>
  <c r="H18" i="15"/>
  <c r="HY32" i="13"/>
  <c r="HY41" i="13" s="1"/>
  <c r="AM55" i="13"/>
  <c r="DR72" i="13"/>
  <c r="I47" i="13"/>
  <c r="CI22" i="13"/>
  <c r="ET72" i="13"/>
  <c r="GD64" i="13"/>
  <c r="Y31" i="13"/>
  <c r="CJ31" i="13"/>
  <c r="AD22" i="13"/>
  <c r="AD32" i="13" s="1"/>
  <c r="AD41" i="13" s="1"/>
  <c r="AQ22" i="13"/>
  <c r="AI31" i="13"/>
  <c r="AK31" i="13"/>
  <c r="AB64" i="13"/>
  <c r="BV63" i="13"/>
  <c r="S55" i="13"/>
  <c r="S64" i="13" s="1"/>
  <c r="S72" i="13" s="1"/>
  <c r="BA19" i="13"/>
  <c r="BC40" i="13"/>
  <c r="AY47" i="13"/>
  <c r="BA47" i="13"/>
  <c r="BA55" i="13" s="1"/>
  <c r="AY58" i="13"/>
  <c r="AY63" i="13" s="1"/>
  <c r="D59" i="13"/>
  <c r="D71" i="15" s="1"/>
  <c r="K73" i="15"/>
  <c r="AH55" i="13"/>
  <c r="Y63" i="13"/>
  <c r="H81" i="15"/>
  <c r="H62" i="15"/>
  <c r="I80" i="15"/>
  <c r="I71" i="13"/>
  <c r="I16" i="15"/>
  <c r="H57" i="15"/>
  <c r="H70" i="15"/>
  <c r="E14" i="13"/>
  <c r="E14" i="15" s="1"/>
  <c r="E10" i="15" s="1"/>
  <c r="J40" i="15"/>
  <c r="BE55" i="13"/>
  <c r="AC22" i="13"/>
  <c r="AR22" i="13"/>
  <c r="AR32" i="13" s="1"/>
  <c r="AR41" i="13" s="1"/>
  <c r="AX22" i="13"/>
  <c r="AX32" i="13" s="1"/>
  <c r="AX41" i="13" s="1"/>
  <c r="BS31" i="13"/>
  <c r="AR64" i="13"/>
  <c r="AR72" i="13" s="1"/>
  <c r="BG64" i="13"/>
  <c r="BG72" i="13" s="1"/>
  <c r="D48" i="13"/>
  <c r="D60" i="15" s="1"/>
  <c r="D60" i="13"/>
  <c r="D72" i="15" s="1"/>
  <c r="CE71" i="13"/>
  <c r="D18" i="13"/>
  <c r="D18" i="15" s="1"/>
  <c r="BF40" i="13"/>
  <c r="BA71" i="13"/>
  <c r="CC22" i="13"/>
  <c r="AN31" i="13"/>
  <c r="AN32" i="13" s="1"/>
  <c r="M55" i="13"/>
  <c r="M64" i="13" s="1"/>
  <c r="EE64" i="13"/>
  <c r="EE72" i="13" s="1"/>
  <c r="FX31" i="13"/>
  <c r="FT31" i="13"/>
  <c r="FT32" i="13" s="1"/>
  <c r="FT41" i="13" s="1"/>
  <c r="FP31" i="13"/>
  <c r="DX31" i="13"/>
  <c r="DV31" i="13"/>
  <c r="DV32" i="13" s="1"/>
  <c r="DV41" i="13" s="1"/>
  <c r="DT31" i="13"/>
  <c r="DR31" i="13"/>
  <c r="DP31" i="13"/>
  <c r="DP32" i="13" s="1"/>
  <c r="DP41" i="13" s="1"/>
  <c r="DN31" i="13"/>
  <c r="DN32" i="13" s="1"/>
  <c r="DN41" i="13" s="1"/>
  <c r="HP72" i="13"/>
  <c r="IE64" i="13"/>
  <c r="IE72" i="13" s="1"/>
  <c r="IO55" i="13"/>
  <c r="HM55" i="13"/>
  <c r="DL31" i="13"/>
  <c r="HT31" i="13"/>
  <c r="HT32" i="13" s="1"/>
  <c r="CQ31" i="13"/>
  <c r="GD10" i="13"/>
  <c r="GY55" i="13"/>
  <c r="GK55" i="13"/>
  <c r="FW55" i="13"/>
  <c r="FI55" i="13"/>
  <c r="EU55" i="13"/>
  <c r="IW31" i="13"/>
  <c r="DK31" i="13"/>
  <c r="DI31" i="13"/>
  <c r="DI32" i="13" s="1"/>
  <c r="DI41" i="13" s="1"/>
  <c r="DG31" i="13"/>
  <c r="DG32" i="13" s="1"/>
  <c r="DG41" i="13" s="1"/>
  <c r="DC31" i="13"/>
  <c r="DA31" i="13"/>
  <c r="DA32" i="13" s="1"/>
  <c r="DA41" i="13" s="1"/>
  <c r="CY31" i="13"/>
  <c r="IJ31" i="13"/>
  <c r="IF31" i="13"/>
  <c r="GV31" i="13"/>
  <c r="GV32" i="13" s="1"/>
  <c r="GV41" i="13" s="1"/>
  <c r="GR31" i="13"/>
  <c r="GR32" i="13" s="1"/>
  <c r="GF31" i="13"/>
  <c r="GF32" i="13" s="1"/>
  <c r="GF41" i="13" s="1"/>
  <c r="GB31" i="13"/>
  <c r="GB32" i="13" s="1"/>
  <c r="GB41" i="13" s="1"/>
  <c r="IM22" i="13"/>
  <c r="IM32" i="13" s="1"/>
  <c r="IM41" i="13" s="1"/>
  <c r="BD45" i="13"/>
  <c r="CB22" i="13"/>
  <c r="BD18" i="13"/>
  <c r="BD39" i="13"/>
  <c r="BD44" i="13"/>
  <c r="BS64" i="13"/>
  <c r="BL55" i="13"/>
  <c r="BD43" i="13"/>
  <c r="H17" i="15"/>
  <c r="Y55" i="13"/>
  <c r="H10" i="15"/>
  <c r="CL64" i="13"/>
  <c r="R64" i="13"/>
  <c r="AU31" i="13"/>
  <c r="AZ55" i="13"/>
  <c r="D66" i="13"/>
  <c r="IU64" i="13"/>
  <c r="DL63" i="13"/>
  <c r="HO64" i="13"/>
  <c r="FY64" i="13"/>
  <c r="CQ55" i="13"/>
  <c r="EF31" i="13"/>
  <c r="ED31" i="13"/>
  <c r="ED32" i="13" s="1"/>
  <c r="ED41" i="13" s="1"/>
  <c r="EB31" i="13"/>
  <c r="EB32" i="13" s="1"/>
  <c r="EB41" i="13" s="1"/>
  <c r="DZ31" i="13"/>
  <c r="CW31" i="13"/>
  <c r="DW64" i="13"/>
  <c r="DW72" i="13" s="1"/>
  <c r="DO64" i="13"/>
  <c r="DO72" i="13" s="1"/>
  <c r="DE31" i="13"/>
  <c r="FL31" i="13"/>
  <c r="FL32" i="13" s="1"/>
  <c r="FL41" i="13" s="1"/>
  <c r="IH10" i="13"/>
  <c r="IW22" i="13"/>
  <c r="IF22" i="13"/>
  <c r="ID22" i="13"/>
  <c r="HN22" i="13"/>
  <c r="HK22" i="13"/>
  <c r="D40" i="15" l="1"/>
  <c r="AB32" i="13"/>
  <c r="AB41" i="13" s="1"/>
  <c r="IV32" i="13"/>
  <c r="IV41" i="13" s="1"/>
  <c r="CT32" i="13"/>
  <c r="CT41" i="13" s="1"/>
  <c r="IW64" i="13"/>
  <c r="IW72" i="13" s="1"/>
  <c r="DF32" i="13"/>
  <c r="DF41" i="13" s="1"/>
  <c r="FN32" i="13"/>
  <c r="FN41" i="13" s="1"/>
  <c r="DO32" i="13"/>
  <c r="DO41" i="13" s="1"/>
  <c r="GW32" i="13"/>
  <c r="GW41" i="13" s="1"/>
  <c r="K83" i="15"/>
  <c r="AO32" i="13"/>
  <c r="AO41" i="13" s="1"/>
  <c r="CQ22" i="13"/>
  <c r="D63" i="13"/>
  <c r="DD64" i="13"/>
  <c r="FH64" i="13"/>
  <c r="FV64" i="13"/>
  <c r="FI22" i="13"/>
  <c r="DY64" i="13"/>
  <c r="ID32" i="13"/>
  <c r="ID41" i="13" s="1"/>
  <c r="BC55" i="13"/>
  <c r="DX32" i="13"/>
  <c r="DX41" i="13" s="1"/>
  <c r="E58" i="13"/>
  <c r="CU32" i="13"/>
  <c r="CU41" i="13" s="1"/>
  <c r="K22" i="13"/>
  <c r="K32" i="13" s="1"/>
  <c r="AW32" i="13"/>
  <c r="AW41" i="13" s="1"/>
  <c r="AY22" i="13"/>
  <c r="EN64" i="13"/>
  <c r="EN72" i="13" s="1"/>
  <c r="EU32" i="13"/>
  <c r="F31" i="15"/>
  <c r="F45" i="15" s="1"/>
  <c r="EQ32" i="13"/>
  <c r="EQ41" i="13" s="1"/>
  <c r="GX32" i="13"/>
  <c r="GX41" i="13" s="1"/>
  <c r="HU32" i="13"/>
  <c r="HU41" i="13" s="1"/>
  <c r="HZ32" i="13"/>
  <c r="HZ41" i="13" s="1"/>
  <c r="IC32" i="13"/>
  <c r="IC41" i="13" s="1"/>
  <c r="FJ32" i="13"/>
  <c r="FJ41" i="13" s="1"/>
  <c r="HM22" i="13"/>
  <c r="HM32" i="13" s="1"/>
  <c r="GC41" i="13"/>
  <c r="FY32" i="13"/>
  <c r="FY41" i="13" s="1"/>
  <c r="IT32" i="13"/>
  <c r="IT41" i="13" s="1"/>
  <c r="HT64" i="13"/>
  <c r="HT72" i="13" s="1"/>
  <c r="BU32" i="13"/>
  <c r="BU41" i="13" s="1"/>
  <c r="EH64" i="13"/>
  <c r="EH72" i="13" s="1"/>
  <c r="DE22" i="13"/>
  <c r="DE32" i="13" s="1"/>
  <c r="F22" i="15"/>
  <c r="AZ22" i="13"/>
  <c r="DC32" i="13"/>
  <c r="DC41" i="13" s="1"/>
  <c r="CC32" i="13"/>
  <c r="CC41" i="13" s="1"/>
  <c r="CE64" i="13"/>
  <c r="HF41" i="13"/>
  <c r="K64" i="13"/>
  <c r="K72" i="13" s="1"/>
  <c r="FO64" i="13"/>
  <c r="E31" i="15"/>
  <c r="E45" i="15" s="1"/>
  <c r="K40" i="15"/>
  <c r="K22" i="15"/>
  <c r="AH64" i="13"/>
  <c r="AH72" i="13" s="1"/>
  <c r="HF64" i="13"/>
  <c r="BA22" i="13"/>
  <c r="K41" i="13"/>
  <c r="S32" i="13"/>
  <c r="S41" i="13" s="1"/>
  <c r="BK32" i="13"/>
  <c r="FP22" i="13"/>
  <c r="AM32" i="13"/>
  <c r="AM41" i="13" s="1"/>
  <c r="FW22" i="13"/>
  <c r="D40" i="13"/>
  <c r="D10" i="15"/>
  <c r="AY32" i="13"/>
  <c r="AY41" i="13" s="1"/>
  <c r="GJ32" i="13"/>
  <c r="DK64" i="13"/>
  <c r="L32" i="13"/>
  <c r="L41" i="13" s="1"/>
  <c r="X64" i="13"/>
  <c r="P32" i="13"/>
  <c r="H59" i="15"/>
  <c r="H67" i="15" s="1"/>
  <c r="FI32" i="13"/>
  <c r="FI41" i="13" s="1"/>
  <c r="GZ32" i="13"/>
  <c r="GZ41" i="13" s="1"/>
  <c r="EM64" i="13"/>
  <c r="GQ64" i="13"/>
  <c r="BE64" i="13"/>
  <c r="BE72" i="13" s="1"/>
  <c r="K70" i="15"/>
  <c r="K75" i="15" s="1"/>
  <c r="F44" i="15"/>
  <c r="BF64" i="13"/>
  <c r="BF72" i="13" s="1"/>
  <c r="CB64" i="13"/>
  <c r="CB72" i="13" s="1"/>
  <c r="IS32" i="13"/>
  <c r="IS41" i="13" s="1"/>
  <c r="BX32" i="13"/>
  <c r="BX41" i="13" s="1"/>
  <c r="D28" i="13"/>
  <c r="BD10" i="13"/>
  <c r="EN22" i="13"/>
  <c r="EN32" i="13" s="1"/>
  <c r="DZ22" i="13"/>
  <c r="DZ32" i="13" s="1"/>
  <c r="CV32" i="13"/>
  <c r="CV41" i="13" s="1"/>
  <c r="DB32" i="13"/>
  <c r="DB41" i="13" s="1"/>
  <c r="HA32" i="13"/>
  <c r="HA41" i="13" s="1"/>
  <c r="K31" i="15"/>
  <c r="K59" i="15"/>
  <c r="K67" i="15" s="1"/>
  <c r="HS64" i="13"/>
  <c r="BD15" i="13"/>
  <c r="P64" i="13"/>
  <c r="CP32" i="13"/>
  <c r="HM41" i="13"/>
  <c r="DS64" i="13"/>
  <c r="CJ32" i="13"/>
  <c r="CJ41" i="13" s="1"/>
  <c r="IN72" i="13"/>
  <c r="HS32" i="13"/>
  <c r="BM32" i="13"/>
  <c r="BM41" i="13" s="1"/>
  <c r="AZ31" i="13"/>
  <c r="E31" i="13" s="1"/>
  <c r="F64" i="13"/>
  <c r="F72" i="13" s="1"/>
  <c r="BC63" i="13"/>
  <c r="EI32" i="13"/>
  <c r="EI41" i="13" s="1"/>
  <c r="FO32" i="13"/>
  <c r="IA64" i="13"/>
  <c r="IA72" i="13" s="1"/>
  <c r="AG64" i="13"/>
  <c r="AG72" i="13" s="1"/>
  <c r="E19" i="13"/>
  <c r="CL32" i="13"/>
  <c r="CL41" i="13" s="1"/>
  <c r="HA64" i="13"/>
  <c r="HA72" i="13" s="1"/>
  <c r="AU64" i="13"/>
  <c r="HE64" i="13"/>
  <c r="EA32" i="13"/>
  <c r="EA41" i="13" s="1"/>
  <c r="GQ32" i="13"/>
  <c r="AK32" i="13"/>
  <c r="AK41" i="13" s="1"/>
  <c r="DY32" i="13"/>
  <c r="DY41" i="13" s="1"/>
  <c r="HZ64" i="13"/>
  <c r="CW64" i="13"/>
  <c r="HE32" i="13"/>
  <c r="AV32" i="13"/>
  <c r="D22" i="15"/>
  <c r="AI32" i="13"/>
  <c r="AI41" i="13" s="1"/>
  <c r="IG64" i="13"/>
  <c r="EF64" i="13"/>
  <c r="FA32" i="13"/>
  <c r="FA64" i="13"/>
  <c r="IV64" i="13"/>
  <c r="Y22" i="13"/>
  <c r="D59" i="15"/>
  <c r="D67" i="15" s="1"/>
  <c r="BA31" i="13"/>
  <c r="BA32" i="13" s="1"/>
  <c r="BA41" i="13" s="1"/>
  <c r="FV32" i="13"/>
  <c r="FV41" i="13" s="1"/>
  <c r="BT22" i="13"/>
  <c r="BC31" i="13"/>
  <c r="R32" i="13"/>
  <c r="R41" i="13" s="1"/>
  <c r="EU41" i="13"/>
  <c r="D70" i="15"/>
  <c r="D75" i="15" s="1"/>
  <c r="FP64" i="13"/>
  <c r="IH64" i="13"/>
  <c r="EM32" i="13"/>
  <c r="IN32" i="13"/>
  <c r="DG72" i="13"/>
  <c r="CX64" i="13"/>
  <c r="DZ64" i="13"/>
  <c r="GR64" i="13"/>
  <c r="DS72" i="13"/>
  <c r="CG64" i="13"/>
  <c r="CG72" i="13" s="1"/>
  <c r="DD32" i="13"/>
  <c r="CA32" i="13"/>
  <c r="X32" i="13"/>
  <c r="BL22" i="13"/>
  <c r="BF31" i="13"/>
  <c r="BD63" i="13"/>
  <c r="H31" i="13"/>
  <c r="D28" i="15"/>
  <c r="D31" i="15" s="1"/>
  <c r="IA32" i="13"/>
  <c r="IA41" i="13" s="1"/>
  <c r="GY41" i="13"/>
  <c r="IF32" i="13"/>
  <c r="IF41" i="13" s="1"/>
  <c r="BA64" i="13"/>
  <c r="BA72" i="13" s="1"/>
  <c r="CE22" i="13"/>
  <c r="D22" i="13" s="1"/>
  <c r="EG72" i="13"/>
  <c r="BK41" i="13"/>
  <c r="I31" i="15"/>
  <c r="AP32" i="13"/>
  <c r="AP41" i="13" s="1"/>
  <c r="DS32" i="13"/>
  <c r="DS41" i="13" s="1"/>
  <c r="CE72" i="13"/>
  <c r="J71" i="15"/>
  <c r="J70" i="15" s="1"/>
  <c r="J75" i="15" s="1"/>
  <c r="J58" i="13"/>
  <c r="J63" i="13" s="1"/>
  <c r="J64" i="13" s="1"/>
  <c r="J72" i="13" s="1"/>
  <c r="CG31" i="13"/>
  <c r="CG32" i="13" s="1"/>
  <c r="CG41" i="13" s="1"/>
  <c r="D15" i="13"/>
  <c r="ET41" i="13"/>
  <c r="CX32" i="13"/>
  <c r="CX41" i="13" s="1"/>
  <c r="E76" i="15"/>
  <c r="E84" i="15" s="1"/>
  <c r="M72" i="13"/>
  <c r="CA72" i="13"/>
  <c r="BT64" i="13"/>
  <c r="BT72" i="13" s="1"/>
  <c r="H55" i="13"/>
  <c r="H22" i="13"/>
  <c r="M32" i="13"/>
  <c r="M41" i="13" s="1"/>
  <c r="E22" i="15"/>
  <c r="E32" i="15" s="1"/>
  <c r="I18" i="15"/>
  <c r="I31" i="13"/>
  <c r="BE22" i="13"/>
  <c r="BE32" i="13" s="1"/>
  <c r="BE41" i="13" s="1"/>
  <c r="FH32" i="13"/>
  <c r="BF22" i="13"/>
  <c r="BF32" i="13" s="1"/>
  <c r="BF41" i="13" s="1"/>
  <c r="I40" i="13"/>
  <c r="I37" i="15"/>
  <c r="I40" i="15" s="1"/>
  <c r="CJ63" i="13"/>
  <c r="GT32" i="13"/>
  <c r="GT41" i="13" s="1"/>
  <c r="IB32" i="13"/>
  <c r="HH32" i="13"/>
  <c r="CK32" i="13"/>
  <c r="J31" i="13"/>
  <c r="HL32" i="13"/>
  <c r="EG32" i="13"/>
  <c r="AN64" i="13"/>
  <c r="I13" i="15"/>
  <c r="I71" i="15"/>
  <c r="I70" i="15" s="1"/>
  <c r="D23" i="13"/>
  <c r="CE31" i="13"/>
  <c r="I15" i="13"/>
  <c r="BW32" i="13"/>
  <c r="BW41" i="13" s="1"/>
  <c r="H19" i="15"/>
  <c r="H75" i="15"/>
  <c r="J31" i="15"/>
  <c r="I15" i="15"/>
  <c r="Q32" i="13"/>
  <c r="I83" i="15"/>
  <c r="GK64" i="13"/>
  <c r="GD22" i="13"/>
  <c r="HT41" i="13"/>
  <c r="DR32" i="13"/>
  <c r="FX32" i="13"/>
  <c r="BS32" i="13"/>
  <c r="AY55" i="13"/>
  <c r="D47" i="13"/>
  <c r="AQ32" i="13"/>
  <c r="AQ41" i="13" s="1"/>
  <c r="GD72" i="13"/>
  <c r="CI32" i="13"/>
  <c r="AM64" i="13"/>
  <c r="BC22" i="13"/>
  <c r="H23" i="15"/>
  <c r="AF32" i="13"/>
  <c r="DT32" i="13"/>
  <c r="FB41" i="13"/>
  <c r="GR41" i="13"/>
  <c r="FI64" i="13"/>
  <c r="HM64" i="13"/>
  <c r="HM72" i="13" s="1"/>
  <c r="BD22" i="13"/>
  <c r="BD32" i="13" s="1"/>
  <c r="IJ32" i="13"/>
  <c r="IJ41" i="13" s="1"/>
  <c r="DK32" i="13"/>
  <c r="EU64" i="13"/>
  <c r="FW64" i="13"/>
  <c r="FW72" i="13" s="1"/>
  <c r="GY64" i="13"/>
  <c r="DL32" i="13"/>
  <c r="IO64" i="13"/>
  <c r="AN41" i="13"/>
  <c r="AC32" i="13"/>
  <c r="E22" i="13"/>
  <c r="AB72" i="13"/>
  <c r="H28" i="15"/>
  <c r="CY32" i="13"/>
  <c r="F76" i="15"/>
  <c r="CI63" i="13"/>
  <c r="H63" i="13" s="1"/>
  <c r="F31" i="13"/>
  <c r="BK64" i="13"/>
  <c r="AF64" i="13"/>
  <c r="FC72" i="13"/>
  <c r="D58" i="13"/>
  <c r="BV64" i="13"/>
  <c r="CQ32" i="13"/>
  <c r="CB32" i="13"/>
  <c r="BD40" i="13"/>
  <c r="BS72" i="13"/>
  <c r="BL64" i="13"/>
  <c r="BD55" i="13"/>
  <c r="H15" i="15"/>
  <c r="I57" i="15"/>
  <c r="I56" i="15"/>
  <c r="Y64" i="13"/>
  <c r="I55" i="13"/>
  <c r="CW32" i="13"/>
  <c r="CQ64" i="13"/>
  <c r="HO72" i="13"/>
  <c r="I68" i="15"/>
  <c r="I63" i="13"/>
  <c r="IU72" i="13"/>
  <c r="E55" i="13"/>
  <c r="AZ64" i="13"/>
  <c r="E64" i="13" s="1"/>
  <c r="HF72" i="13"/>
  <c r="IO41" i="13"/>
  <c r="HK32" i="13"/>
  <c r="F22" i="13"/>
  <c r="IW32" i="13"/>
  <c r="HN32" i="13"/>
  <c r="IH22" i="13"/>
  <c r="EF32" i="13"/>
  <c r="FY72" i="13"/>
  <c r="DL64" i="13"/>
  <c r="D71" i="13"/>
  <c r="D78" i="15"/>
  <c r="D83" i="15" s="1"/>
  <c r="T41" i="13"/>
  <c r="AU32" i="13"/>
  <c r="R72" i="13"/>
  <c r="CL72" i="13"/>
  <c r="F32" i="15" l="1"/>
  <c r="F41" i="15" s="1"/>
  <c r="DY72" i="13"/>
  <c r="FH72" i="13"/>
  <c r="FV72" i="13"/>
  <c r="DD72" i="13"/>
  <c r="D76" i="15"/>
  <c r="D84" i="15" s="1"/>
  <c r="CA41" i="13"/>
  <c r="K32" i="15"/>
  <c r="K41" i="15" s="1"/>
  <c r="FO72" i="13"/>
  <c r="D32" i="15"/>
  <c r="D41" i="15" s="1"/>
  <c r="BC64" i="13"/>
  <c r="FW32" i="13"/>
  <c r="FW41" i="13" s="1"/>
  <c r="DK72" i="13"/>
  <c r="GJ41" i="13"/>
  <c r="FP32" i="13"/>
  <c r="X72" i="13"/>
  <c r="BL32" i="13"/>
  <c r="AV41" i="13"/>
  <c r="J76" i="15"/>
  <c r="J84" i="15" s="1"/>
  <c r="P41" i="13"/>
  <c r="K76" i="15"/>
  <c r="K84" i="15" s="1"/>
  <c r="I67" i="15"/>
  <c r="HS72" i="13"/>
  <c r="GQ72" i="13"/>
  <c r="EM72" i="13"/>
  <c r="P72" i="13"/>
  <c r="FA41" i="13"/>
  <c r="FO41" i="13"/>
  <c r="CW72" i="13"/>
  <c r="AU72" i="13"/>
  <c r="CP41" i="13"/>
  <c r="EF72" i="13"/>
  <c r="AZ32" i="13"/>
  <c r="AZ41" i="13" s="1"/>
  <c r="IG72" i="13"/>
  <c r="HZ72" i="13"/>
  <c r="HS41" i="13"/>
  <c r="HE41" i="13"/>
  <c r="HE72" i="13"/>
  <c r="FA72" i="13"/>
  <c r="GQ41" i="13"/>
  <c r="BT32" i="13"/>
  <c r="IV72" i="13"/>
  <c r="I75" i="15"/>
  <c r="Y32" i="13"/>
  <c r="DD41" i="13"/>
  <c r="DZ72" i="13"/>
  <c r="IN41" i="13"/>
  <c r="EM41" i="13"/>
  <c r="IH72" i="13"/>
  <c r="GR72" i="13"/>
  <c r="CX72" i="13"/>
  <c r="FP72" i="13"/>
  <c r="EN41" i="13"/>
  <c r="X41" i="13"/>
  <c r="H32" i="13"/>
  <c r="E44" i="15"/>
  <c r="EG41" i="13"/>
  <c r="HL41" i="13"/>
  <c r="HH41" i="13"/>
  <c r="CJ64" i="13"/>
  <c r="FH41" i="13"/>
  <c r="CE32" i="13"/>
  <c r="D31" i="13"/>
  <c r="AN72" i="13"/>
  <c r="CK41" i="13"/>
  <c r="IB41" i="13"/>
  <c r="H76" i="15"/>
  <c r="H84" i="15" s="1"/>
  <c r="Q41" i="13"/>
  <c r="BV72" i="13"/>
  <c r="AF72" i="13"/>
  <c r="CI64" i="13"/>
  <c r="H64" i="13" s="1"/>
  <c r="H72" i="13" s="1"/>
  <c r="IO72" i="13"/>
  <c r="DL41" i="13"/>
  <c r="GY72" i="13"/>
  <c r="EU72" i="13"/>
  <c r="DK41" i="13"/>
  <c r="DT41" i="13"/>
  <c r="H22" i="15"/>
  <c r="H44" i="15" s="1"/>
  <c r="AF41" i="13"/>
  <c r="BC32" i="13"/>
  <c r="AM72" i="13"/>
  <c r="D55" i="13"/>
  <c r="AY64" i="13"/>
  <c r="GD32" i="13"/>
  <c r="CQ41" i="13"/>
  <c r="BK72" i="13"/>
  <c r="F84" i="15"/>
  <c r="F43" i="15"/>
  <c r="CY41" i="13"/>
  <c r="AC41" i="13"/>
  <c r="FI72" i="13"/>
  <c r="CI41" i="13"/>
  <c r="BS41" i="13"/>
  <c r="FX41" i="13"/>
  <c r="DR41" i="13"/>
  <c r="GK72" i="13"/>
  <c r="CB41" i="13"/>
  <c r="BD41" i="13"/>
  <c r="BL41" i="13"/>
  <c r="BL72" i="13"/>
  <c r="BD64" i="13"/>
  <c r="Y72" i="13"/>
  <c r="DE41" i="13"/>
  <c r="H31" i="15"/>
  <c r="H45" i="15" s="1"/>
  <c r="IH32" i="13"/>
  <c r="I64" i="13"/>
  <c r="CQ72" i="13"/>
  <c r="DZ41" i="13"/>
  <c r="CW41" i="13"/>
  <c r="E43" i="15"/>
  <c r="E41" i="15"/>
  <c r="AU41" i="13"/>
  <c r="DL72" i="13"/>
  <c r="EF41" i="13"/>
  <c r="HN41" i="13"/>
  <c r="IW41" i="13"/>
  <c r="HK41" i="13"/>
  <c r="F32" i="13"/>
  <c r="F41" i="13" s="1"/>
  <c r="AZ72" i="13"/>
  <c r="E72" i="13"/>
  <c r="BC72" i="13" l="1"/>
  <c r="FP41" i="13"/>
  <c r="E32" i="13"/>
  <c r="E41" i="13" s="1"/>
  <c r="Y41" i="13"/>
  <c r="I76" i="15"/>
  <c r="I84" i="15" s="1"/>
  <c r="BT41" i="13"/>
  <c r="CE41" i="13"/>
  <c r="D32" i="13"/>
  <c r="D41" i="13" s="1"/>
  <c r="CJ72" i="13"/>
  <c r="BC41" i="13"/>
  <c r="GD41" i="13"/>
  <c r="AY72" i="13"/>
  <c r="D64" i="13"/>
  <c r="D72" i="13" s="1"/>
  <c r="CI72" i="13"/>
  <c r="BD72" i="13"/>
  <c r="IH41" i="13"/>
  <c r="H41" i="13"/>
  <c r="H32" i="15"/>
  <c r="I72" i="13"/>
  <c r="H43" i="15" l="1"/>
  <c r="H41" i="15"/>
  <c r="I14" i="13"/>
  <c r="I10" i="13" s="1"/>
  <c r="AG10" i="13"/>
  <c r="AG22" i="13" s="1"/>
  <c r="AG32" i="13" l="1"/>
  <c r="AH10" i="13"/>
  <c r="AH22" i="13" s="1"/>
  <c r="I14" i="15"/>
  <c r="I10" i="15" s="1"/>
  <c r="I22" i="15" s="1"/>
  <c r="I32" i="15" s="1"/>
  <c r="I41" i="15" s="1"/>
  <c r="J14" i="13"/>
  <c r="I22" i="13"/>
  <c r="AG41" i="13" l="1"/>
  <c r="I32" i="13"/>
  <c r="J14" i="15"/>
  <c r="J10" i="15" s="1"/>
  <c r="J22" i="15" s="1"/>
  <c r="J32" i="15" s="1"/>
  <c r="J41" i="15" s="1"/>
  <c r="J10" i="13"/>
  <c r="J22" i="13"/>
  <c r="AH32" i="13"/>
  <c r="AH41" i="13" l="1"/>
  <c r="J32" i="13"/>
  <c r="J41" i="13" s="1"/>
  <c r="I41" i="13"/>
</calcChain>
</file>

<file path=xl/sharedStrings.xml><?xml version="1.0" encoding="utf-8"?>
<sst xmlns="http://schemas.openxmlformats.org/spreadsheetml/2006/main" count="670" uniqueCount="167">
  <si>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</si>
  <si>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</si>
  <si>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</si>
  <si>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</si>
  <si>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</si>
  <si>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</si>
  <si>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</si>
  <si>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</si>
  <si>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</si>
  <si>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</si>
  <si>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</si>
  <si>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</si>
  <si>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</si>
  <si>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</si>
  <si>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</si>
  <si>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</si>
  <si>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</si>
  <si>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</si>
  <si>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</si>
  <si>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</si>
  <si>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</si>
  <si>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</si>
  <si>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</si>
  <si>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</si>
  <si>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</si>
  <si>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</si>
  <si>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</si>
  <si>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</si>
  <si>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</si>
  <si>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</si>
  <si>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</si>
  <si>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</si>
  <si>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</si>
  <si>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</si>
  <si>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</si>
  <si>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</si>
  <si>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</si>
  <si>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</si>
  <si>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</si>
  <si>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helyi önkormányzatok előző évi elszámolásából  származó kiadások</t>
  </si>
  <si>
    <t>összesen</t>
  </si>
  <si>
    <t>kötelező</t>
  </si>
  <si>
    <t xml:space="preserve">
Budapest Főváros XIV. Kerület Zugló Önkormányzata 
2017. évi bevételei és kiadásai intézményenként</t>
  </si>
  <si>
    <t>adatok eFt-ban</t>
  </si>
  <si>
    <t>Költségvetési egyenleg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</si>
  <si>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</si>
  <si>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</si>
  <si>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</si>
  <si>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</si>
  <si>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</si>
  <si>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</si>
  <si>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</si>
  <si>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</si>
  <si>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10. Cím</t>
  </si>
  <si>
    <t>11. Cím</t>
  </si>
  <si>
    <t>12. Cím</t>
  </si>
  <si>
    <t>13. Cím</t>
  </si>
  <si>
    <t>14. Cím</t>
  </si>
  <si>
    <t>15. Cím</t>
  </si>
  <si>
    <t>16. Cím</t>
  </si>
  <si>
    <t>17. Cím</t>
  </si>
  <si>
    <t>18. Cím</t>
  </si>
  <si>
    <t>19. Cím</t>
  </si>
  <si>
    <t>20. Cím</t>
  </si>
  <si>
    <t>21. Cím</t>
  </si>
  <si>
    <t>22. Cím</t>
  </si>
  <si>
    <t>23. Cím</t>
  </si>
  <si>
    <t>24. Cím</t>
  </si>
  <si>
    <t>25. Cím</t>
  </si>
  <si>
    <t>26. Cím</t>
  </si>
  <si>
    <t>27. Cím</t>
  </si>
  <si>
    <t>28. Cím</t>
  </si>
  <si>
    <t>29. Cím</t>
  </si>
  <si>
    <t>30. Cím</t>
  </si>
  <si>
    <t>31. Cím</t>
  </si>
  <si>
    <t>32. Cím</t>
  </si>
  <si>
    <t>1. 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</si>
  <si>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</si>
  <si>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</si>
  <si>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</si>
  <si>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</si>
  <si>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</si>
  <si>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</si>
  <si>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</si>
  <si>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</si>
  <si>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</si>
  <si>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</si>
  <si>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</si>
  <si>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</si>
  <si>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</si>
  <si>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</si>
  <si>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</si>
  <si>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</si>
  <si>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</si>
  <si>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</si>
  <si>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</si>
  <si>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</si>
  <si>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</si>
  <si>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</si>
  <si>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I. BUDAPEST FŐVÁROS XIV. KERÜLET ZUGLÓ ÖNKORMÁNYZATA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</si>
  <si>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</si>
  <si>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</si>
  <si>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</si>
  <si>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</si>
  <si>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</si>
  <si>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</si>
  <si>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>XI. ZUGLÓI BÓBITA ÓVODA</t>
  </si>
  <si>
    <t>XII. ZUGLÓI CSEPEREDŐ ÓVODA</t>
  </si>
  <si>
    <t>XIII. ZUGLÓI CSICSERGŐ ÓVODA</t>
  </si>
  <si>
    <t>XIV. ZUGLÓI NAPKÖZIOTTHONOS ÓVODA</t>
  </si>
  <si>
    <t>XV. ZUGLÓI HERMINKA ÓVODA</t>
  </si>
  <si>
    <t>XVI. ZUGLÓI HÉTSZÍNVIRÁG ÓVODA</t>
  </si>
  <si>
    <t>XVII. ZUGLÓI JÁTÉKSZÍN ÓVODA</t>
  </si>
  <si>
    <t>XVIII. ZUGLÓI KERÉKGYÁRTÓ ÓVODA</t>
  </si>
  <si>
    <t>XIX. ZUGLÓI KINCSKERESŐ ÓVODA</t>
  </si>
  <si>
    <t>XX. ZUGLÓI MÁLYVA ÓVODA</t>
  </si>
  <si>
    <t>XXI. ZUGLÓI MESEHÁZ ÓVODA</t>
  </si>
  <si>
    <t>XXII. ZUGLÓI MÓKAVÁR ÓVODA</t>
  </si>
  <si>
    <t>XXIII. ZUGLÓI NAPRAFORGÓ ÓVODA</t>
  </si>
  <si>
    <t>XXIV. ZUGLÓI NAPSUGÁR ÓVODA</t>
  </si>
  <si>
    <t>XXV. ZUGLÓI NARANCS ÓVODA</t>
  </si>
  <si>
    <t>XXVI. ZUGLÓI ÓPERENCIÁS ÓVODA</t>
  </si>
  <si>
    <t>XXVII. ZUGLÓI ÖRÖKZÖLD ÓVODA</t>
  </si>
  <si>
    <t>XXIX. ZUGLÓI RÓZSAVÁR ÓVODA</t>
  </si>
  <si>
    <t>XXX. ZUGLÓI TIHANY ÓVODA</t>
  </si>
  <si>
    <t>XXXI. ZUGLÓI TÜCSÖKTANYA ÓVODA</t>
  </si>
  <si>
    <t>XXXII. ZUGLÓI TÜNDÉRKERT ÓVODA</t>
  </si>
  <si>
    <t>XXXIII. ZUGLÓI ZÖLD LURKÓK ÓVODA</t>
  </si>
  <si>
    <t>2018. évi teljesítés</t>
  </si>
  <si>
    <t>Teljesítés                    2019.12.31.</t>
  </si>
  <si>
    <t>Működési egyenleg (finanszírozási műveletekkel  együtt)</t>
  </si>
  <si>
    <t>2020. évi eredeti előirányzat</t>
  </si>
  <si>
    <t>XXVIII. ZUGLÓI PÖTTÖM PARK ÓVODA</t>
  </si>
  <si>
    <t>adók (helyi, központi átengedett)</t>
  </si>
  <si>
    <t>hitelek, kölcsönök felvétele (folyószámla hitelkeret)</t>
  </si>
  <si>
    <t>Államháztartáson belüli megelőlegezések bevétele</t>
  </si>
  <si>
    <t>Munkaadókat terhelő járulékok és szociális hozzájárulási adó</t>
  </si>
  <si>
    <t>egyéb közhatalmi bevételek</t>
  </si>
  <si>
    <t>egyéb átvett pénzeszköz államháztartáson kívülről</t>
  </si>
  <si>
    <t>előző évek költségvetési maradványának igénybevétele</t>
  </si>
  <si>
    <t>Felhalmozási egyenleg (finanszírozási műveletekkel együtt)</t>
  </si>
  <si>
    <t>egyéb támogatás nyújtása államháztartáson belülre</t>
  </si>
  <si>
    <t>visszatérítendő támogatás, kölcsön visszatérülése, igénybevétele államháztartáson belülről</t>
  </si>
  <si>
    <t>egyéb támogatás bevételei államháztartáson belülről</t>
  </si>
  <si>
    <t>visszatérítendő támogatás, kölcsön visszatérülése államháztartáson kívűlről</t>
  </si>
  <si>
    <t>egyéb támogatás bevétele államháztartáson belülről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</si>
  <si>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</si>
  <si>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</si>
  <si>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</si>
  <si>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</si>
  <si>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Működési célú támogatások államháztartáson belülről</t>
  </si>
  <si>
    <t>Felhalmozási célú támogatások államháztartáson belülről</t>
  </si>
  <si>
    <t>INTÉZMÉNY MEGNEVEZÉSE</t>
  </si>
  <si>
    <t>visszatérítendő támogatás, kölcsön visszatérülése államháztartáson kívülről</t>
  </si>
  <si>
    <t>2022. évi eredeti előirányzat</t>
  </si>
  <si>
    <t>X. ZUGLÓI EGYESÍTETT ÓVODA</t>
  </si>
  <si>
    <t xml:space="preserve">X. ZUGLÓI EGYESÍTETT </t>
  </si>
  <si>
    <t>2024. évi eredeti előirányzat</t>
  </si>
  <si>
    <t>2025. évi eredeti előirányzat</t>
  </si>
  <si>
    <t>2. melléklet a .../2026. (……..) önkormányzati rendelethez</t>
  </si>
  <si>
    <t>Budapest Főváros XIV. Kerület Zugló Önkormányzata összesített 2026. évi bevételei</t>
  </si>
  <si>
    <t>2026. évi eredeti előirányzat</t>
  </si>
  <si>
    <t>3. melléklet a .../2026. (……..) önkormányzati rendelethez</t>
  </si>
  <si>
    <t>Budapest Főváros XIV. Kerület Zugló Önkormányzata összesített 2026. évi kiadásai</t>
  </si>
  <si>
    <t>4. melléklet a .../2026. (…...) önkormányzati rendelethez</t>
  </si>
  <si>
    <t>2025. évi várható teljesítés</t>
  </si>
  <si>
    <t>II. BUDAPEST FŐVÁROS XIV. KERÜLET ZUGLÓI  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</si>
</sst>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5" formatCode="_-* #,##0\ _F_t_-;\-* #,##0\ _F_t_-;_-* &quot;-&quot;??\ _F_t_-;_-@_-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</borders>
  <cellStyleXfs count="2428">
    <xf numFmtId="0" fontId="0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23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9" fillId="0" borderId="0"/>
    <xf numFmtId="0" fontId="5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3" fillId="0" borderId="0"/>
    <xf numFmtId="0" fontId="16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3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3" fillId="0" borderId="0"/>
    <xf numFmtId="0" fontId="16" fillId="0" borderId="0"/>
    <xf numFmtId="0" fontId="13" fillId="0" borderId="0"/>
    <xf numFmtId="0" fontId="3" fillId="0" borderId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6" fillId="0" borderId="0"/>
    <xf numFmtId="0" fontId="16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5" fillId="19" borderId="0" applyNumberFormat="0" applyBorder="0" applyAlignment="0" applyProtection="0"/>
    <xf numFmtId="0" fontId="37" fillId="6" borderId="47" applyNumberFormat="0" applyAlignment="0" applyProtection="0"/>
    <xf numFmtId="0" fontId="40" fillId="20" borderId="48" applyNumberFormat="0" applyAlignment="0" applyProtection="0"/>
    <xf numFmtId="0" fontId="3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1" borderId="0" applyNumberFormat="0" applyBorder="0" applyAlignment="0" applyProtection="0"/>
    <xf numFmtId="0" fontId="26" fillId="0" borderId="49" applyNumberFormat="0" applyFill="0" applyAlignment="0" applyProtection="0"/>
    <xf numFmtId="0" fontId="27" fillId="0" borderId="50" applyNumberFormat="0" applyFill="0" applyAlignment="0" applyProtection="0"/>
    <xf numFmtId="0" fontId="28" fillId="0" borderId="51" applyNumberFormat="0" applyFill="0" applyAlignment="0" applyProtection="0"/>
    <xf numFmtId="0" fontId="28" fillId="0" borderId="0" applyNumberFormat="0" applyFill="0" applyBorder="0" applyAlignment="0" applyProtection="0"/>
    <xf numFmtId="0" fontId="24" fillId="7" borderId="47" applyNumberFormat="0" applyAlignment="0" applyProtection="0"/>
    <xf numFmtId="0" fontId="30" fillId="0" borderId="52" applyNumberFormat="0" applyFill="0" applyAlignment="0" applyProtection="0"/>
    <xf numFmtId="0" fontId="36" fillId="12" borderId="0" applyNumberFormat="0" applyBorder="0" applyAlignment="0" applyProtection="0"/>
    <xf numFmtId="0" fontId="13" fillId="0" borderId="0"/>
    <xf numFmtId="0" fontId="3" fillId="0" borderId="0"/>
    <xf numFmtId="0" fontId="8" fillId="0" borderId="0"/>
    <xf numFmtId="0" fontId="13" fillId="0" borderId="0"/>
    <xf numFmtId="0" fontId="38" fillId="0" borderId="0"/>
    <xf numFmtId="0" fontId="41" fillId="0" borderId="0"/>
    <xf numFmtId="0" fontId="7" fillId="8" borderId="53" applyNumberFormat="0" applyFont="0" applyAlignment="0" applyProtection="0"/>
    <xf numFmtId="0" fontId="32" fillId="6" borderId="54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55" applyNumberFormat="0" applyFill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4">
    <xf numFmtId="0" fontId="0" fillId="0" borderId="0" xfId="0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top"/>
    </xf>
    <xf numFmtId="3" fontId="10" fillId="0" borderId="2" xfId="0" applyNumberFormat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0" fillId="0" borderId="3" xfId="0" applyNumberFormat="1" applyFont="1" applyBorder="1" applyAlignment="1">
      <alignment vertical="top"/>
    </xf>
    <xf numFmtId="3" fontId="11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0" fillId="0" borderId="1" xfId="0" applyFont="1" applyBorder="1"/>
    <xf numFmtId="3" fontId="10" fillId="0" borderId="2" xfId="0" applyNumberFormat="1" applyFont="1" applyBorder="1"/>
    <xf numFmtId="3" fontId="10" fillId="0" borderId="1" xfId="0" applyNumberFormat="1" applyFont="1" applyBorder="1"/>
    <xf numFmtId="3" fontId="10" fillId="0" borderId="3" xfId="0" applyNumberFormat="1" applyFont="1" applyBorder="1"/>
    <xf numFmtId="3" fontId="10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top"/>
    </xf>
    <xf numFmtId="3" fontId="11" fillId="0" borderId="4" xfId="0" applyNumberFormat="1" applyFont="1" applyBorder="1" applyAlignment="1">
      <alignment vertical="top"/>
    </xf>
    <xf numFmtId="3" fontId="10" fillId="0" borderId="4" xfId="0" applyNumberFormat="1" applyFont="1" applyBorder="1"/>
    <xf numFmtId="3" fontId="4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5" fillId="3" borderId="6" xfId="0" applyNumberFormat="1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vertical="center"/>
    </xf>
    <xf numFmtId="3" fontId="15" fillId="3" borderId="8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3" fontId="10" fillId="0" borderId="0" xfId="0" applyNumberFormat="1" applyFont="1"/>
    <xf numFmtId="3" fontId="4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top"/>
    </xf>
    <xf numFmtId="3" fontId="11" fillId="2" borderId="0" xfId="0" applyNumberFormat="1" applyFont="1" applyFill="1" applyAlignment="1">
      <alignment vertical="center"/>
    </xf>
    <xf numFmtId="3" fontId="15" fillId="3" borderId="0" xfId="0" applyNumberFormat="1" applyFont="1" applyFill="1" applyAlignment="1">
      <alignment vertical="center"/>
    </xf>
    <xf numFmtId="3" fontId="10" fillId="0" borderId="5" xfId="0" applyNumberFormat="1" applyFont="1" applyBorder="1"/>
    <xf numFmtId="3" fontId="11" fillId="0" borderId="5" xfId="0" applyNumberFormat="1" applyFont="1" applyBorder="1" applyAlignment="1">
      <alignment vertical="top"/>
    </xf>
    <xf numFmtId="3" fontId="11" fillId="2" borderId="5" xfId="0" applyNumberFormat="1" applyFont="1" applyFill="1" applyBorder="1" applyAlignment="1">
      <alignment vertical="center"/>
    </xf>
    <xf numFmtId="3" fontId="15" fillId="3" borderId="9" xfId="0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3" fontId="15" fillId="3" borderId="10" xfId="0" applyNumberFormat="1" applyFont="1" applyFill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11" xfId="0" applyNumberFormat="1" applyFont="1" applyBorder="1"/>
    <xf numFmtId="3" fontId="4" fillId="0" borderId="11" xfId="0" applyNumberFormat="1" applyFont="1" applyBorder="1" applyAlignment="1">
      <alignment vertical="center"/>
    </xf>
    <xf numFmtId="3" fontId="15" fillId="3" borderId="12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/>
    </xf>
    <xf numFmtId="3" fontId="10" fillId="0" borderId="11" xfId="0" applyNumberFormat="1" applyFont="1" applyBorder="1" applyAlignment="1">
      <alignment vertical="top"/>
    </xf>
    <xf numFmtId="0" fontId="4" fillId="0" borderId="3" xfId="0" applyFont="1" applyBorder="1" applyAlignment="1">
      <alignment vertical="center"/>
    </xf>
    <xf numFmtId="0" fontId="11" fillId="0" borderId="3" xfId="0" applyFont="1" applyBorder="1" applyAlignment="1">
      <alignment vertical="top"/>
    </xf>
    <xf numFmtId="0" fontId="10" fillId="0" borderId="3" xfId="0" applyFont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0" fillId="0" borderId="3" xfId="0" applyFont="1" applyBorder="1"/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12" fillId="2" borderId="0" xfId="0" applyFont="1" applyFill="1"/>
    <xf numFmtId="0" fontId="12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" fontId="10" fillId="0" borderId="3" xfId="0" applyNumberFormat="1" applyFont="1" applyBorder="1"/>
    <xf numFmtId="3" fontId="15" fillId="3" borderId="1" xfId="0" applyNumberFormat="1" applyFont="1" applyFill="1" applyBorder="1" applyAlignment="1">
      <alignment vertical="center"/>
    </xf>
    <xf numFmtId="3" fontId="15" fillId="3" borderId="19" xfId="0" applyNumberFormat="1" applyFont="1" applyFill="1" applyBorder="1" applyAlignment="1">
      <alignment vertical="center"/>
    </xf>
    <xf numFmtId="3" fontId="15" fillId="3" borderId="20" xfId="0" applyNumberFormat="1" applyFont="1" applyFill="1" applyBorder="1" applyAlignment="1">
      <alignment vertical="center"/>
    </xf>
    <xf numFmtId="3" fontId="15" fillId="3" borderId="21" xfId="0" applyNumberFormat="1" applyFont="1" applyFill="1" applyBorder="1" applyAlignment="1">
      <alignment vertical="center"/>
    </xf>
    <xf numFmtId="3" fontId="15" fillId="3" borderId="22" xfId="0" applyNumberFormat="1" applyFont="1" applyFill="1" applyBorder="1" applyAlignment="1">
      <alignment vertical="center"/>
    </xf>
    <xf numFmtId="3" fontId="15" fillId="3" borderId="23" xfId="0" applyNumberFormat="1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5" fillId="3" borderId="20" xfId="0" applyFont="1" applyFill="1" applyBorder="1" applyAlignment="1">
      <alignment vertical="center"/>
    </xf>
    <xf numFmtId="0" fontId="15" fillId="3" borderId="22" xfId="0" applyFont="1" applyFill="1" applyBorder="1" applyAlignment="1">
      <alignment vertical="center"/>
    </xf>
    <xf numFmtId="0" fontId="15" fillId="3" borderId="21" xfId="0" applyFont="1" applyFill="1" applyBorder="1" applyAlignment="1">
      <alignment vertical="center"/>
    </xf>
    <xf numFmtId="0" fontId="15" fillId="3" borderId="24" xfId="0" applyFont="1" applyFill="1" applyBorder="1" applyAlignment="1">
      <alignment vertical="center"/>
    </xf>
    <xf numFmtId="0" fontId="15" fillId="3" borderId="23" xfId="0" applyFont="1" applyFill="1" applyBorder="1" applyAlignment="1">
      <alignment vertical="center"/>
    </xf>
    <xf numFmtId="3" fontId="15" fillId="3" borderId="25" xfId="0" applyNumberFormat="1" applyFont="1" applyFill="1" applyBorder="1" applyAlignment="1">
      <alignment vertical="center"/>
    </xf>
    <xf numFmtId="3" fontId="15" fillId="3" borderId="26" xfId="0" applyNumberFormat="1" applyFont="1" applyFill="1" applyBorder="1" applyAlignment="1">
      <alignment vertical="center"/>
    </xf>
    <xf numFmtId="3" fontId="15" fillId="3" borderId="27" xfId="0" applyNumberFormat="1" applyFont="1" applyFill="1" applyBorder="1" applyAlignment="1">
      <alignment vertical="center"/>
    </xf>
    <xf numFmtId="3" fontId="15" fillId="3" borderId="2" xfId="0" applyNumberFormat="1" applyFont="1" applyFill="1" applyBorder="1" applyAlignment="1">
      <alignment vertical="center"/>
    </xf>
    <xf numFmtId="3" fontId="15" fillId="3" borderId="11" xfId="0" applyNumberFormat="1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vertical="center"/>
    </xf>
    <xf numFmtId="3" fontId="15" fillId="3" borderId="5" xfId="0" applyNumberFormat="1" applyFont="1" applyFill="1" applyBorder="1" applyAlignment="1">
      <alignment vertical="center"/>
    </xf>
    <xf numFmtId="3" fontId="15" fillId="3" borderId="4" xfId="0" applyNumberFormat="1" applyFont="1" applyFill="1" applyBorder="1" applyAlignment="1">
      <alignment vertical="center"/>
    </xf>
    <xf numFmtId="3" fontId="15" fillId="3" borderId="24" xfId="0" applyNumberFormat="1" applyFont="1" applyFill="1" applyBorder="1" applyAlignment="1">
      <alignment vertical="center"/>
    </xf>
    <xf numFmtId="3" fontId="15" fillId="3" borderId="28" xfId="0" applyNumberFormat="1" applyFont="1" applyFill="1" applyBorder="1" applyAlignment="1">
      <alignment vertical="center"/>
    </xf>
    <xf numFmtId="3" fontId="15" fillId="3" borderId="29" xfId="0" applyNumberFormat="1" applyFont="1" applyFill="1" applyBorder="1" applyAlignment="1">
      <alignment vertical="center"/>
    </xf>
    <xf numFmtId="0" fontId="4" fillId="4" borderId="0" xfId="0" applyFont="1" applyFill="1"/>
    <xf numFmtId="0" fontId="4" fillId="5" borderId="0" xfId="0" applyFont="1" applyFill="1"/>
    <xf numFmtId="3" fontId="10" fillId="3" borderId="28" xfId="0" applyNumberFormat="1" applyFont="1" applyFill="1" applyBorder="1" applyAlignment="1">
      <alignment vertical="center"/>
    </xf>
    <xf numFmtId="3" fontId="10" fillId="3" borderId="26" xfId="0" applyNumberFormat="1" applyFont="1" applyFill="1" applyBorder="1" applyAlignment="1">
      <alignment vertical="center"/>
    </xf>
    <xf numFmtId="3" fontId="10" fillId="3" borderId="9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10" fillId="3" borderId="16" xfId="0" applyNumberFormat="1" applyFont="1" applyFill="1" applyBorder="1" applyAlignment="1">
      <alignment vertical="center"/>
    </xf>
    <xf numFmtId="3" fontId="15" fillId="3" borderId="32" xfId="0" applyNumberFormat="1" applyFont="1" applyFill="1" applyBorder="1" applyAlignment="1">
      <alignment vertical="center"/>
    </xf>
    <xf numFmtId="3" fontId="15" fillId="3" borderId="18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15" fillId="0" borderId="0" xfId="447" applyNumberFormat="1" applyFont="1" applyAlignment="1">
      <alignment vertical="center"/>
    </xf>
    <xf numFmtId="0" fontId="15" fillId="0" borderId="0" xfId="447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33" xfId="0" applyFont="1" applyFill="1" applyBorder="1" applyAlignment="1">
      <alignment vertical="center"/>
    </xf>
    <xf numFmtId="165" fontId="11" fillId="2" borderId="33" xfId="434" applyNumberFormat="1" applyFont="1" applyFill="1" applyBorder="1" applyAlignment="1" applyProtection="1">
      <alignment vertical="center"/>
    </xf>
    <xf numFmtId="3" fontId="11" fillId="2" borderId="34" xfId="0" applyNumberFormat="1" applyFont="1" applyFill="1" applyBorder="1" applyAlignment="1">
      <alignment vertical="center"/>
    </xf>
    <xf numFmtId="3" fontId="15" fillId="2" borderId="11" xfId="0" applyNumberFormat="1" applyFont="1" applyFill="1" applyBorder="1" applyAlignment="1">
      <alignment vertical="center"/>
    </xf>
    <xf numFmtId="3" fontId="10" fillId="2" borderId="46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" xfId="0" applyNumberFormat="1" applyFont="1" applyFill="1" applyBorder="1"/>
    <xf numFmtId="3" fontId="10" fillId="0" borderId="11" xfId="0" applyNumberFormat="1" applyFont="1" applyFill="1" applyBorder="1"/>
    <xf numFmtId="3" fontId="10" fillId="0" borderId="4" xfId="0" applyNumberFormat="1" applyFont="1" applyFill="1" applyBorder="1"/>
    <xf numFmtId="0" fontId="10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5" fontId="11" fillId="2" borderId="56" xfId="434" applyNumberFormat="1" applyFont="1" applyFill="1" applyBorder="1" applyAlignment="1" applyProtection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top"/>
    </xf>
    <xf numFmtId="0" fontId="21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" xfId="0" applyFont="1" applyBorder="1"/>
    <xf numFmtId="0" fontId="10" fillId="0" borderId="3" xfId="0" applyFont="1" applyBorder="1"/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</cellXfs>
  <cellStyles count="2428">
    <cellStyle name=" 1" xfId="1" xr:uid="{00000000-0005-0000-0000-000000000000}"/>
    <cellStyle name=" 10" xfId="2" xr:uid="{00000000-0005-0000-0000-000001000000}"/>
    <cellStyle name=" 10 2" xfId="485" xr:uid="{00000000-0005-0000-0000-000002000000}"/>
    <cellStyle name=" 11" xfId="3" xr:uid="{00000000-0005-0000-0000-000003000000}"/>
    <cellStyle name=" 11 2" xfId="486" xr:uid="{00000000-0005-0000-0000-000004000000}"/>
    <cellStyle name=" 12" xfId="4" xr:uid="{00000000-0005-0000-0000-000005000000}"/>
    <cellStyle name=" 13" xfId="5" xr:uid="{00000000-0005-0000-0000-000006000000}"/>
    <cellStyle name=" 14" xfId="6" xr:uid="{00000000-0005-0000-0000-000007000000}"/>
    <cellStyle name=" 15" xfId="7" xr:uid="{00000000-0005-0000-0000-000008000000}"/>
    <cellStyle name=" 16" xfId="8" xr:uid="{00000000-0005-0000-0000-000009000000}"/>
    <cellStyle name=" 17" xfId="9" xr:uid="{00000000-0005-0000-0000-00000A000000}"/>
    <cellStyle name=" 18" xfId="10" xr:uid="{00000000-0005-0000-0000-00000B000000}"/>
    <cellStyle name=" 18 2" xfId="487" xr:uid="{00000000-0005-0000-0000-00000C000000}"/>
    <cellStyle name=" 19" xfId="11" xr:uid="{00000000-0005-0000-0000-00000D000000}"/>
    <cellStyle name=" 19 2" xfId="488" xr:uid="{00000000-0005-0000-0000-00000E000000}"/>
    <cellStyle name=" 2" xfId="12" xr:uid="{00000000-0005-0000-0000-00000F000000}"/>
    <cellStyle name=" 20" xfId="13" xr:uid="{00000000-0005-0000-0000-000010000000}"/>
    <cellStyle name=" 21" xfId="14" xr:uid="{00000000-0005-0000-0000-000011000000}"/>
    <cellStyle name=" 22" xfId="15" xr:uid="{00000000-0005-0000-0000-000012000000}"/>
    <cellStyle name=" 22 2" xfId="489" xr:uid="{00000000-0005-0000-0000-000013000000}"/>
    <cellStyle name=" 23" xfId="16" xr:uid="{00000000-0005-0000-0000-000014000000}"/>
    <cellStyle name=" 3" xfId="17" xr:uid="{00000000-0005-0000-0000-000015000000}"/>
    <cellStyle name=" 3 2" xfId="490" xr:uid="{00000000-0005-0000-0000-000016000000}"/>
    <cellStyle name=" 4" xfId="18" xr:uid="{00000000-0005-0000-0000-000017000000}"/>
    <cellStyle name=" 5" xfId="19" xr:uid="{00000000-0005-0000-0000-000018000000}"/>
    <cellStyle name=" 6" xfId="20" xr:uid="{00000000-0005-0000-0000-000019000000}"/>
    <cellStyle name=" 7" xfId="21" xr:uid="{00000000-0005-0000-0000-00001A000000}"/>
    <cellStyle name=" 8" xfId="22" xr:uid="{00000000-0005-0000-0000-00001B000000}"/>
    <cellStyle name=" 9" xfId="23" xr:uid="{00000000-0005-0000-0000-00001C000000}"/>
    <cellStyle name="_0434BESZ" xfId="24" xr:uid="{00000000-0005-0000-0000-00001D000000}"/>
    <cellStyle name="_0434BESZ_1" xfId="25" xr:uid="{00000000-0005-0000-0000-00001E000000}"/>
    <cellStyle name="_0434BESZ_1 2" xfId="26" xr:uid="{00000000-0005-0000-0000-00001F000000}"/>
    <cellStyle name="_0434BESZ_1 2 2" xfId="492" xr:uid="{00000000-0005-0000-0000-000020000000}"/>
    <cellStyle name="_0434BESZ_1 3" xfId="27" xr:uid="{00000000-0005-0000-0000-000021000000}"/>
    <cellStyle name="_0434BESZ_1 3 2" xfId="493" xr:uid="{00000000-0005-0000-0000-000022000000}"/>
    <cellStyle name="_0434BESZ_1 3 2 2" xfId="1109" xr:uid="{00000000-0005-0000-0000-000023000000}"/>
    <cellStyle name="_0434BESZ_1 3 3" xfId="1108" xr:uid="{00000000-0005-0000-0000-000024000000}"/>
    <cellStyle name="_0434BESZ_1 4" xfId="28" xr:uid="{00000000-0005-0000-0000-000025000000}"/>
    <cellStyle name="_0434BESZ_1 4 2" xfId="494" xr:uid="{00000000-0005-0000-0000-000026000000}"/>
    <cellStyle name="_0434BESZ_1 5" xfId="29" xr:uid="{00000000-0005-0000-0000-000027000000}"/>
    <cellStyle name="_0434BESZ_1 5 2" xfId="495" xr:uid="{00000000-0005-0000-0000-000028000000}"/>
    <cellStyle name="_0434BESZ_1 5 2 2" xfId="1111" xr:uid="{00000000-0005-0000-0000-000029000000}"/>
    <cellStyle name="_0434BESZ_1 5 3" xfId="1110" xr:uid="{00000000-0005-0000-0000-00002A000000}"/>
    <cellStyle name="_0434BESZ_1 6" xfId="491" xr:uid="{00000000-0005-0000-0000-00002B000000}"/>
    <cellStyle name="_0434BESZ_1 6 2" xfId="1112" xr:uid="{00000000-0005-0000-0000-00002C000000}"/>
    <cellStyle name="_0434BESZ_1_TartalékKötvényLekötésekEgyebek2014" xfId="725" xr:uid="{00000000-0005-0000-0000-00002D000000}"/>
    <cellStyle name="_0434BESZ_1_TartalékKötvényLekötésekEgyebek2014 2" xfId="1113" xr:uid="{00000000-0005-0000-0000-00002E000000}"/>
    <cellStyle name="_0434BESZ_TartalékKötvényLekötésekEgyebek2014" xfId="726" xr:uid="{00000000-0005-0000-0000-00002F000000}"/>
    <cellStyle name="_04FELBEV" xfId="30" xr:uid="{00000000-0005-0000-0000-000030000000}"/>
    <cellStyle name="_04FELBEV_1" xfId="31" xr:uid="{00000000-0005-0000-0000-000031000000}"/>
    <cellStyle name="_04FELBEV_1 2" xfId="32" xr:uid="{00000000-0005-0000-0000-000032000000}"/>
    <cellStyle name="_04FELBEV_1 2 2" xfId="497" xr:uid="{00000000-0005-0000-0000-000033000000}"/>
    <cellStyle name="_04FELBEV_1 3" xfId="33" xr:uid="{00000000-0005-0000-0000-000034000000}"/>
    <cellStyle name="_04FELBEV_1 3 2" xfId="498" xr:uid="{00000000-0005-0000-0000-000035000000}"/>
    <cellStyle name="_04FELBEV_1 3 2 2" xfId="1115" xr:uid="{00000000-0005-0000-0000-000036000000}"/>
    <cellStyle name="_04FELBEV_1 3 3" xfId="1114" xr:uid="{00000000-0005-0000-0000-000037000000}"/>
    <cellStyle name="_04FELBEV_1 4" xfId="34" xr:uid="{00000000-0005-0000-0000-000038000000}"/>
    <cellStyle name="_04FELBEV_1 4 2" xfId="499" xr:uid="{00000000-0005-0000-0000-000039000000}"/>
    <cellStyle name="_04FELBEV_1 5" xfId="35" xr:uid="{00000000-0005-0000-0000-00003A000000}"/>
    <cellStyle name="_04FELBEV_1 5 2" xfId="500" xr:uid="{00000000-0005-0000-0000-00003B000000}"/>
    <cellStyle name="_04FELBEV_1 5 2 2" xfId="1117" xr:uid="{00000000-0005-0000-0000-00003C000000}"/>
    <cellStyle name="_04FELBEV_1 5 3" xfId="1116" xr:uid="{00000000-0005-0000-0000-00003D000000}"/>
    <cellStyle name="_04FELBEV_1 6" xfId="496" xr:uid="{00000000-0005-0000-0000-00003E000000}"/>
    <cellStyle name="_04FELBEV_1 6 2" xfId="1118" xr:uid="{00000000-0005-0000-0000-00003F000000}"/>
    <cellStyle name="_04FELBEV_1_TartalékKötvényLekötésekEgyebek2014" xfId="727" xr:uid="{00000000-0005-0000-0000-000040000000}"/>
    <cellStyle name="_04FELBEV_1_TartalékKötvényLekötésekEgyebek2014 2" xfId="1119" xr:uid="{00000000-0005-0000-0000-000041000000}"/>
    <cellStyle name="_04FELBEV_2" xfId="36" xr:uid="{00000000-0005-0000-0000-000042000000}"/>
    <cellStyle name="_04FELBEV_2_PH KVI 2014 KV 2014 02 20 elfogadott TEST2" xfId="37" xr:uid="{00000000-0005-0000-0000-000043000000}"/>
    <cellStyle name="_04FELBEV_2_TartalékKötvényLekötésekEgyebek2014" xfId="728" xr:uid="{00000000-0005-0000-0000-000044000000}"/>
    <cellStyle name="_04FELBEV_TartalékKötvényLekötésekEgyebek2014" xfId="729" xr:uid="{00000000-0005-0000-0000-000045000000}"/>
    <cellStyle name="_05FELBE" xfId="38" xr:uid="{00000000-0005-0000-0000-000046000000}"/>
    <cellStyle name="_05FELBE_1" xfId="39" xr:uid="{00000000-0005-0000-0000-000047000000}"/>
    <cellStyle name="_05FELBE_1 2" xfId="40" xr:uid="{00000000-0005-0000-0000-000048000000}"/>
    <cellStyle name="_05FELBE_1 2 2" xfId="502" xr:uid="{00000000-0005-0000-0000-000049000000}"/>
    <cellStyle name="_05FELBE_1 3" xfId="41" xr:uid="{00000000-0005-0000-0000-00004A000000}"/>
    <cellStyle name="_05FELBE_1 3 2" xfId="503" xr:uid="{00000000-0005-0000-0000-00004B000000}"/>
    <cellStyle name="_05FELBE_1 3 2 2" xfId="1121" xr:uid="{00000000-0005-0000-0000-00004C000000}"/>
    <cellStyle name="_05FELBE_1 3 3" xfId="1120" xr:uid="{00000000-0005-0000-0000-00004D000000}"/>
    <cellStyle name="_05FELBE_1 4" xfId="42" xr:uid="{00000000-0005-0000-0000-00004E000000}"/>
    <cellStyle name="_05FELBE_1 4 2" xfId="504" xr:uid="{00000000-0005-0000-0000-00004F000000}"/>
    <cellStyle name="_05FELBE_1 5" xfId="43" xr:uid="{00000000-0005-0000-0000-000050000000}"/>
    <cellStyle name="_05FELBE_1 5 2" xfId="505" xr:uid="{00000000-0005-0000-0000-000051000000}"/>
    <cellStyle name="_05FELBE_1 5 2 2" xfId="1123" xr:uid="{00000000-0005-0000-0000-000052000000}"/>
    <cellStyle name="_05FELBE_1 5 3" xfId="1122" xr:uid="{00000000-0005-0000-0000-000053000000}"/>
    <cellStyle name="_05FELBE_1 6" xfId="501" xr:uid="{00000000-0005-0000-0000-000054000000}"/>
    <cellStyle name="_05FELBE_1 6 2" xfId="1124" xr:uid="{00000000-0005-0000-0000-000055000000}"/>
    <cellStyle name="_05FELBE_1_TartalékKötvényLekötésekEgyebek2014" xfId="730" xr:uid="{00000000-0005-0000-0000-000056000000}"/>
    <cellStyle name="_05FELBE_1_TartalékKötvényLekötésekEgyebek2014 2" xfId="1125" xr:uid="{00000000-0005-0000-0000-000057000000}"/>
    <cellStyle name="_05FELBE_PH KVI 2014 KV 2014 02 20 elfogadott TEST2" xfId="44" xr:uid="{00000000-0005-0000-0000-000058000000}"/>
    <cellStyle name="_05FELBE_TartalékKötvényLekötésekEgyebek2014" xfId="731" xr:uid="{00000000-0005-0000-0000-000059000000}"/>
    <cellStyle name="_06FELBE" xfId="45" xr:uid="{00000000-0005-0000-0000-00005A000000}"/>
    <cellStyle name="_06FELBE 2" xfId="46" xr:uid="{00000000-0005-0000-0000-00005B000000}"/>
    <cellStyle name="_06FELBE 2 2" xfId="507" xr:uid="{00000000-0005-0000-0000-00005C000000}"/>
    <cellStyle name="_06FELBE 3" xfId="47" xr:uid="{00000000-0005-0000-0000-00005D000000}"/>
    <cellStyle name="_06FELBE 3 2" xfId="508" xr:uid="{00000000-0005-0000-0000-00005E000000}"/>
    <cellStyle name="_06FELBE 4" xfId="506" xr:uid="{00000000-0005-0000-0000-00005F000000}"/>
    <cellStyle name="_06FELBE_1" xfId="48" xr:uid="{00000000-0005-0000-0000-000060000000}"/>
    <cellStyle name="_06FELBE_1_TartalékKötvényLekötésekEgyebek2014" xfId="732" xr:uid="{00000000-0005-0000-0000-000061000000}"/>
    <cellStyle name="_06FELBE_TartalékKötvényLekötésekEgyebek2014" xfId="733" xr:uid="{00000000-0005-0000-0000-000062000000}"/>
    <cellStyle name="_06FELBE_TartalékKötvényLekötésekEgyebek2014 2" xfId="1126" xr:uid="{00000000-0005-0000-0000-000063000000}"/>
    <cellStyle name="_06FELBEküld" xfId="49" xr:uid="{00000000-0005-0000-0000-000064000000}"/>
    <cellStyle name="_06FELBEküld_1" xfId="50" xr:uid="{00000000-0005-0000-0000-000065000000}"/>
    <cellStyle name="_06FELBEküld_1_TartalékKötvényLekötésekEgyebek2014" xfId="734" xr:uid="{00000000-0005-0000-0000-000066000000}"/>
    <cellStyle name="_06FELBEküld_PH KVI 2014 KV 2014 02 20 elfogadott TEST2" xfId="51" xr:uid="{00000000-0005-0000-0000-000067000000}"/>
    <cellStyle name="_06FELBEküld_TartalékKötvényLekötésekEgyebek2014" xfId="735" xr:uid="{00000000-0005-0000-0000-000068000000}"/>
    <cellStyle name="_07háromnegyedBesz" xfId="52" xr:uid="{00000000-0005-0000-0000-000069000000}"/>
    <cellStyle name="_07háromnegyedBesz 2" xfId="53" xr:uid="{00000000-0005-0000-0000-00006A000000}"/>
    <cellStyle name="_07háromnegyedBesz 2 2" xfId="510" xr:uid="{00000000-0005-0000-0000-00006B000000}"/>
    <cellStyle name="_07háromnegyedBesz 3" xfId="54" xr:uid="{00000000-0005-0000-0000-00006C000000}"/>
    <cellStyle name="_07háromnegyedBesz 3 2" xfId="511" xr:uid="{00000000-0005-0000-0000-00006D000000}"/>
    <cellStyle name="_07háromnegyedBesz 3 2 2" xfId="1128" xr:uid="{00000000-0005-0000-0000-00006E000000}"/>
    <cellStyle name="_07háromnegyedBesz 3 3" xfId="1127" xr:uid="{00000000-0005-0000-0000-00006F000000}"/>
    <cellStyle name="_07háromnegyedBesz 4" xfId="55" xr:uid="{00000000-0005-0000-0000-000070000000}"/>
    <cellStyle name="_07háromnegyedBesz 4 2" xfId="512" xr:uid="{00000000-0005-0000-0000-000071000000}"/>
    <cellStyle name="_07háromnegyedBesz 5" xfId="56" xr:uid="{00000000-0005-0000-0000-000072000000}"/>
    <cellStyle name="_07háromnegyedBesz 5 2" xfId="513" xr:uid="{00000000-0005-0000-0000-000073000000}"/>
    <cellStyle name="_07háromnegyedBesz 5 2 2" xfId="1130" xr:uid="{00000000-0005-0000-0000-000074000000}"/>
    <cellStyle name="_07háromnegyedBesz 5 3" xfId="1129" xr:uid="{00000000-0005-0000-0000-000075000000}"/>
    <cellStyle name="_07háromnegyedBesz 6" xfId="509" xr:uid="{00000000-0005-0000-0000-000076000000}"/>
    <cellStyle name="_07háromnegyedBesz 6 2" xfId="1131" xr:uid="{00000000-0005-0000-0000-000077000000}"/>
    <cellStyle name="_07háromnegyedBesz_1" xfId="57" xr:uid="{00000000-0005-0000-0000-000078000000}"/>
    <cellStyle name="_07háromnegyedBesz_1_TartalékKötvényLekötésekEgyebek2014" xfId="736" xr:uid="{00000000-0005-0000-0000-000079000000}"/>
    <cellStyle name="_07háromnegyedBesz_TartalékKötvényLekötésekEgyebek2014" xfId="737" xr:uid="{00000000-0005-0000-0000-00007A000000}"/>
    <cellStyle name="_07háromnegyedBesz_TartalékKötvényLekötésekEgyebek2014 2" xfId="1132" xr:uid="{00000000-0005-0000-0000-00007B000000}"/>
    <cellStyle name="_08FELBE" xfId="58" xr:uid="{00000000-0005-0000-0000-00007C000000}"/>
    <cellStyle name="_08FELBE 2" xfId="59" xr:uid="{00000000-0005-0000-0000-00007D000000}"/>
    <cellStyle name="_08FELBE 2 2" xfId="515" xr:uid="{00000000-0005-0000-0000-00007E000000}"/>
    <cellStyle name="_08FELBE 3" xfId="60" xr:uid="{00000000-0005-0000-0000-00007F000000}"/>
    <cellStyle name="_08FELBE 3 2" xfId="516" xr:uid="{00000000-0005-0000-0000-000080000000}"/>
    <cellStyle name="_08FELBE 3 2 2" xfId="1134" xr:uid="{00000000-0005-0000-0000-000081000000}"/>
    <cellStyle name="_08FELBE 3 3" xfId="1133" xr:uid="{00000000-0005-0000-0000-000082000000}"/>
    <cellStyle name="_08FELBE 4" xfId="61" xr:uid="{00000000-0005-0000-0000-000083000000}"/>
    <cellStyle name="_08FELBE 4 2" xfId="517" xr:uid="{00000000-0005-0000-0000-000084000000}"/>
    <cellStyle name="_08FELBE 5" xfId="62" xr:uid="{00000000-0005-0000-0000-000085000000}"/>
    <cellStyle name="_08FELBE 5 2" xfId="518" xr:uid="{00000000-0005-0000-0000-000086000000}"/>
    <cellStyle name="_08FELBE 5 2 2" xfId="1136" xr:uid="{00000000-0005-0000-0000-000087000000}"/>
    <cellStyle name="_08FELBE 5 3" xfId="1135" xr:uid="{00000000-0005-0000-0000-000088000000}"/>
    <cellStyle name="_08FELBE 6" xfId="514" xr:uid="{00000000-0005-0000-0000-000089000000}"/>
    <cellStyle name="_08FELBE 6 2" xfId="1137" xr:uid="{00000000-0005-0000-0000-00008A000000}"/>
    <cellStyle name="_08FELBE_1" xfId="63" xr:uid="{00000000-0005-0000-0000-00008B000000}"/>
    <cellStyle name="_08FELBE_1_TartalékKötvényLekötésekEgyebek2014" xfId="738" xr:uid="{00000000-0005-0000-0000-00008C000000}"/>
    <cellStyle name="_08FELBE_TartalékKötvényLekötésekEgyebek2014" xfId="739" xr:uid="{00000000-0005-0000-0000-00008D000000}"/>
    <cellStyle name="_08FELBE_TartalékKötvényLekötésekEgyebek2014 2" xfId="1138" xr:uid="{00000000-0005-0000-0000-00008E000000}"/>
    <cellStyle name="_09FELBE" xfId="64" xr:uid="{00000000-0005-0000-0000-00008F000000}"/>
    <cellStyle name="_09FELBE_1" xfId="65" xr:uid="{00000000-0005-0000-0000-000090000000}"/>
    <cellStyle name="_09FELBE_1 2" xfId="66" xr:uid="{00000000-0005-0000-0000-000091000000}"/>
    <cellStyle name="_09FELBE_1 2 2" xfId="520" xr:uid="{00000000-0005-0000-0000-000092000000}"/>
    <cellStyle name="_09FELBE_1 3" xfId="67" xr:uid="{00000000-0005-0000-0000-000093000000}"/>
    <cellStyle name="_09FELBE_1 3 2" xfId="521" xr:uid="{00000000-0005-0000-0000-000094000000}"/>
    <cellStyle name="_09FELBE_1 4" xfId="519" xr:uid="{00000000-0005-0000-0000-000095000000}"/>
    <cellStyle name="_09FELBE_1_TartalékKötvényLekötésekEgyebek2014" xfId="740" xr:uid="{00000000-0005-0000-0000-000096000000}"/>
    <cellStyle name="_09FELBE_1_TartalékKötvényLekötésekEgyebek2014 2" xfId="1139" xr:uid="{00000000-0005-0000-0000-000097000000}"/>
    <cellStyle name="_09FELBE_TartalékKötvényLekötésekEgyebek2014" xfId="741" xr:uid="{00000000-0005-0000-0000-000098000000}"/>
    <cellStyle name="_09FELBEküld" xfId="68" xr:uid="{00000000-0005-0000-0000-000099000000}"/>
    <cellStyle name="_09FELBEküld 2" xfId="69" xr:uid="{00000000-0005-0000-0000-00009A000000}"/>
    <cellStyle name="_09FELBEküld 2 2" xfId="523" xr:uid="{00000000-0005-0000-0000-00009B000000}"/>
    <cellStyle name="_09FELBEküld 3" xfId="70" xr:uid="{00000000-0005-0000-0000-00009C000000}"/>
    <cellStyle name="_09FELBEküld 3 2" xfId="524" xr:uid="{00000000-0005-0000-0000-00009D000000}"/>
    <cellStyle name="_09FELBEküld 4" xfId="522" xr:uid="{00000000-0005-0000-0000-00009E000000}"/>
    <cellStyle name="_09FELBEküld_1" xfId="71" xr:uid="{00000000-0005-0000-0000-00009F000000}"/>
    <cellStyle name="_09FELBEküld_1_TartalékKötvényLekötésekEgyebek2014" xfId="742" xr:uid="{00000000-0005-0000-0000-0000A0000000}"/>
    <cellStyle name="_09FELBEküld_TartalékKötvényLekötésekEgyebek2014" xfId="743" xr:uid="{00000000-0005-0000-0000-0000A1000000}"/>
    <cellStyle name="_09FELBEküld_TartalékKötvényLekötésekEgyebek2014 2" xfId="1140" xr:uid="{00000000-0005-0000-0000-0000A2000000}"/>
    <cellStyle name="_09FELBEotthoni" xfId="72" xr:uid="{00000000-0005-0000-0000-0000A3000000}"/>
    <cellStyle name="_09FELBEotthoni 2" xfId="73" xr:uid="{00000000-0005-0000-0000-0000A4000000}"/>
    <cellStyle name="_09FELBEotthoni 2 2" xfId="526" xr:uid="{00000000-0005-0000-0000-0000A5000000}"/>
    <cellStyle name="_09FELBEotthoni 3" xfId="74" xr:uid="{00000000-0005-0000-0000-0000A6000000}"/>
    <cellStyle name="_09FELBEotthoni 3 2" xfId="527" xr:uid="{00000000-0005-0000-0000-0000A7000000}"/>
    <cellStyle name="_09FELBEotthoni 4" xfId="525" xr:uid="{00000000-0005-0000-0000-0000A8000000}"/>
    <cellStyle name="_09FELBEotthoni_1" xfId="75" xr:uid="{00000000-0005-0000-0000-0000A9000000}"/>
    <cellStyle name="_09FELBEotthoni_1_TartalékKötvényLekötésekEgyebek2014" xfId="744" xr:uid="{00000000-0005-0000-0000-0000AA000000}"/>
    <cellStyle name="_09FELBEotthoni_2" xfId="76" xr:uid="{00000000-0005-0000-0000-0000AB000000}"/>
    <cellStyle name="_09FELBEotthoni_2_TartalékKötvényLekötésekEgyebek2014" xfId="745" xr:uid="{00000000-0005-0000-0000-0000AC000000}"/>
    <cellStyle name="_09FELBEotthoni_TartalékKötvényLekötésekEgyebek2014" xfId="746" xr:uid="{00000000-0005-0000-0000-0000AD000000}"/>
    <cellStyle name="_09FELBEotthoni_TartalékKötvényLekötésekEgyebek2014 2" xfId="1141" xr:uid="{00000000-0005-0000-0000-0000AE000000}"/>
    <cellStyle name="_09háromnegyedBESZ" xfId="77" xr:uid="{00000000-0005-0000-0000-0000AF000000}"/>
    <cellStyle name="_09háromnegyedBESZ_1" xfId="78" xr:uid="{00000000-0005-0000-0000-0000B0000000}"/>
    <cellStyle name="_09háromnegyedBESZ_1 2" xfId="79" xr:uid="{00000000-0005-0000-0000-0000B1000000}"/>
    <cellStyle name="_09háromnegyedBESZ_1 2 2" xfId="529" xr:uid="{00000000-0005-0000-0000-0000B2000000}"/>
    <cellStyle name="_09háromnegyedBESZ_1 3" xfId="80" xr:uid="{00000000-0005-0000-0000-0000B3000000}"/>
    <cellStyle name="_09háromnegyedBESZ_1 3 2" xfId="530" xr:uid="{00000000-0005-0000-0000-0000B4000000}"/>
    <cellStyle name="_09háromnegyedBESZ_1 4" xfId="528" xr:uid="{00000000-0005-0000-0000-0000B5000000}"/>
    <cellStyle name="_09háromnegyedBESZ_1_TartalékKötvényLekötésekEgyebek2014" xfId="747" xr:uid="{00000000-0005-0000-0000-0000B6000000}"/>
    <cellStyle name="_09háromnegyedBESZ_1_TartalékKötvényLekötésekEgyebek2014 2" xfId="1142" xr:uid="{00000000-0005-0000-0000-0000B7000000}"/>
    <cellStyle name="_09háromnegyedBESZ_TartalékKötvényLekötésekEgyebek2014" xfId="748" xr:uid="{00000000-0005-0000-0000-0000B8000000}"/>
    <cellStyle name="_2006.évi első rendelet-módosítás" xfId="81" xr:uid="{00000000-0005-0000-0000-0000B9000000}"/>
    <cellStyle name="_2006.évi első rendelet-módosítás 2" xfId="82" xr:uid="{00000000-0005-0000-0000-0000BA000000}"/>
    <cellStyle name="_2006.évi első rendelet-módosítás 2 2" xfId="532" xr:uid="{00000000-0005-0000-0000-0000BB000000}"/>
    <cellStyle name="_2006.évi első rendelet-módosítás 3" xfId="83" xr:uid="{00000000-0005-0000-0000-0000BC000000}"/>
    <cellStyle name="_2006.évi első rendelet-módosítás 3 2" xfId="533" xr:uid="{00000000-0005-0000-0000-0000BD000000}"/>
    <cellStyle name="_2006.évi első rendelet-módosítás 4" xfId="531" xr:uid="{00000000-0005-0000-0000-0000BE000000}"/>
    <cellStyle name="_2006.évi első rendelet-módosítás_1" xfId="84" xr:uid="{00000000-0005-0000-0000-0000BF000000}"/>
    <cellStyle name="_2006.évi első rendelet-módosítás_1_TartalékKötvényLekötésekEgyebek2014" xfId="749" xr:uid="{00000000-0005-0000-0000-0000C0000000}"/>
    <cellStyle name="_2006.évi első rendelet-módosítás_2" xfId="85" xr:uid="{00000000-0005-0000-0000-0000C1000000}"/>
    <cellStyle name="_2006.évi első rendelet-módosítás_2_TartalékKötvényLekötésekEgyebek2014" xfId="750" xr:uid="{00000000-0005-0000-0000-0000C2000000}"/>
    <cellStyle name="_2006.évi első rendelet-módosítás_3" xfId="86" xr:uid="{00000000-0005-0000-0000-0000C3000000}"/>
    <cellStyle name="_2006.évi első rendelet-módosítás_3_TartalékKötvényLekötésekEgyebek2014" xfId="751" xr:uid="{00000000-0005-0000-0000-0000C4000000}"/>
    <cellStyle name="_2006.évi első rendelet-módosítás_4" xfId="87" xr:uid="{00000000-0005-0000-0000-0000C5000000}"/>
    <cellStyle name="_2006.évi első rendelet-módosítás_4_TartalékKötvényLekötésekEgyebek2014" xfId="752" xr:uid="{00000000-0005-0000-0000-0000C6000000}"/>
    <cellStyle name="_2006.évi első rendelet-módosítás_TartalékKötvényLekötésekEgyebek2014" xfId="753" xr:uid="{00000000-0005-0000-0000-0000C7000000}"/>
    <cellStyle name="_2006.évi első rendelet-módosítás_TartalékKötvényLekötésekEgyebek2014 2" xfId="1143" xr:uid="{00000000-0005-0000-0000-0000C8000000}"/>
    <cellStyle name="_2006.évi hatodik rendelet-módosítás" xfId="88" xr:uid="{00000000-0005-0000-0000-0000C9000000}"/>
    <cellStyle name="_2006.évi hatodik rendelet-módosítás_1" xfId="89" xr:uid="{00000000-0005-0000-0000-0000CA000000}"/>
    <cellStyle name="_2006.évi hatodik rendelet-módosítás_1_TartalékKötvényLekötésekEgyebek2014" xfId="754" xr:uid="{00000000-0005-0000-0000-0000CB000000}"/>
    <cellStyle name="_2006.évi hatodik rendelet-módosítás_2" xfId="90" xr:uid="{00000000-0005-0000-0000-0000CC000000}"/>
    <cellStyle name="_2006.évi hatodik rendelet-módosítás_2_TartalékKötvényLekötésekEgyebek2014" xfId="755" xr:uid="{00000000-0005-0000-0000-0000CD000000}"/>
    <cellStyle name="_2006.évi hatodik rendelet-módosítás_3" xfId="91" xr:uid="{00000000-0005-0000-0000-0000CE000000}"/>
    <cellStyle name="_2006.évi hatodik rendelet-módosítás_3_TartalékKötvényLekötésekEgyebek2014" xfId="756" xr:uid="{00000000-0005-0000-0000-0000CF000000}"/>
    <cellStyle name="_2006.évi hatodik rendelet-módosítás_4" xfId="92" xr:uid="{00000000-0005-0000-0000-0000D0000000}"/>
    <cellStyle name="_2006.évi hatodik rendelet-módosítás_4 2" xfId="93" xr:uid="{00000000-0005-0000-0000-0000D1000000}"/>
    <cellStyle name="_2006.évi hatodik rendelet-módosítás_4 2 2" xfId="535" xr:uid="{00000000-0005-0000-0000-0000D2000000}"/>
    <cellStyle name="_2006.évi hatodik rendelet-módosítás_4 3" xfId="94" xr:uid="{00000000-0005-0000-0000-0000D3000000}"/>
    <cellStyle name="_2006.évi hatodik rendelet-módosítás_4 3 2" xfId="536" xr:uid="{00000000-0005-0000-0000-0000D4000000}"/>
    <cellStyle name="_2006.évi hatodik rendelet-módosítás_4 4" xfId="534" xr:uid="{00000000-0005-0000-0000-0000D5000000}"/>
    <cellStyle name="_2006.évi hatodik rendelet-módosítás_4_TartalékKötvényLekötésekEgyebek2014" xfId="757" xr:uid="{00000000-0005-0000-0000-0000D6000000}"/>
    <cellStyle name="_2006.évi hatodik rendelet-módosítás_4_TartalékKötvényLekötésekEgyebek2014 2" xfId="1144" xr:uid="{00000000-0005-0000-0000-0000D7000000}"/>
    <cellStyle name="_2006.évi hatodik rendelet-módosítás_TartalékKötvényLekötésekEgyebek2014" xfId="758" xr:uid="{00000000-0005-0000-0000-0000D8000000}"/>
    <cellStyle name="_2006.évi második rendelet-módosítás" xfId="95" xr:uid="{00000000-0005-0000-0000-0000D9000000}"/>
    <cellStyle name="_2006.évi második rendelet-módosítás_1" xfId="96" xr:uid="{00000000-0005-0000-0000-0000DA000000}"/>
    <cellStyle name="_2006.évi második rendelet-módosítás_1 2" xfId="97" xr:uid="{00000000-0005-0000-0000-0000DB000000}"/>
    <cellStyle name="_2006.évi második rendelet-módosítás_1 2 2" xfId="538" xr:uid="{00000000-0005-0000-0000-0000DC000000}"/>
    <cellStyle name="_2006.évi második rendelet-módosítás_1 3" xfId="98" xr:uid="{00000000-0005-0000-0000-0000DD000000}"/>
    <cellStyle name="_2006.évi második rendelet-módosítás_1 3 2" xfId="539" xr:uid="{00000000-0005-0000-0000-0000DE000000}"/>
    <cellStyle name="_2006.évi második rendelet-módosítás_1 4" xfId="537" xr:uid="{00000000-0005-0000-0000-0000DF000000}"/>
    <cellStyle name="_2006.évi második rendelet-módosítás_1_TartalékKötvényLekötésekEgyebek2014" xfId="759" xr:uid="{00000000-0005-0000-0000-0000E0000000}"/>
    <cellStyle name="_2006.évi második rendelet-módosítás_1_TartalékKötvényLekötésekEgyebek2014 2" xfId="1145" xr:uid="{00000000-0005-0000-0000-0000E1000000}"/>
    <cellStyle name="_2006.évi második rendelet-módosítás_2" xfId="99" xr:uid="{00000000-0005-0000-0000-0000E2000000}"/>
    <cellStyle name="_2006.évi második rendelet-módosítás_2_TartalékKötvényLekötésekEgyebek2014" xfId="760" xr:uid="{00000000-0005-0000-0000-0000E3000000}"/>
    <cellStyle name="_2006.évi második rendelet-módosítás_3" xfId="100" xr:uid="{00000000-0005-0000-0000-0000E4000000}"/>
    <cellStyle name="_2006.évi második rendelet-módosítás_3_TartalékKötvényLekötésekEgyebek2014" xfId="761" xr:uid="{00000000-0005-0000-0000-0000E5000000}"/>
    <cellStyle name="_2006.évi második rendelet-módosítás_TartalékKötvényLekötésekEgyebek2014" xfId="762" xr:uid="{00000000-0005-0000-0000-0000E6000000}"/>
    <cellStyle name="_2006.évi ötödik rendelet-módosítás" xfId="101" xr:uid="{00000000-0005-0000-0000-0000E7000000}"/>
    <cellStyle name="_2006.évi ötödik rendelet-módosítás_1" xfId="102" xr:uid="{00000000-0005-0000-0000-0000E8000000}"/>
    <cellStyle name="_2006.évi ötödik rendelet-módosítás_1_TartalékKötvényLekötésekEgyebek2014" xfId="763" xr:uid="{00000000-0005-0000-0000-0000E9000000}"/>
    <cellStyle name="_2006.évi ötödik rendelet-módosítás_2" xfId="103" xr:uid="{00000000-0005-0000-0000-0000EA000000}"/>
    <cellStyle name="_2006.évi ötödik rendelet-módosítás_2_TartalékKötvényLekötésekEgyebek2014" xfId="764" xr:uid="{00000000-0005-0000-0000-0000EB000000}"/>
    <cellStyle name="_2006.évi ötödik rendelet-módosítás_3" xfId="104" xr:uid="{00000000-0005-0000-0000-0000EC000000}"/>
    <cellStyle name="_2006.évi ötödik rendelet-módosítás_3_TartalékKötvényLekötésekEgyebek2014" xfId="765" xr:uid="{00000000-0005-0000-0000-0000ED000000}"/>
    <cellStyle name="_2006.évi ötödik rendelet-módosítás_TartalékKötvényLekötésekEgyebek2014" xfId="766" xr:uid="{00000000-0005-0000-0000-0000EE000000}"/>
    <cellStyle name="_2006KVI0307" xfId="105" xr:uid="{00000000-0005-0000-0000-0000EF000000}"/>
    <cellStyle name="_2006KVI0307_PH KVI 2014 KV 2014 02 20 elfogadott TEST2" xfId="106" xr:uid="{00000000-0005-0000-0000-0000F0000000}"/>
    <cellStyle name="_2006KVI0307_TartalékKötvényLekötésekEgyebek2014" xfId="767" xr:uid="{00000000-0005-0000-0000-0000F1000000}"/>
    <cellStyle name="_2006KVI0307alapokÚJ" xfId="107" xr:uid="{00000000-0005-0000-0000-0000F2000000}"/>
    <cellStyle name="_2006KVI0307alapokÚJ 2" xfId="768" xr:uid="{00000000-0005-0000-0000-0000F3000000}"/>
    <cellStyle name="_2006KVI0307alapokÚJ_ÖNK FORRÁS JELENLEGI 2013 02 11" xfId="108" xr:uid="{00000000-0005-0000-0000-0000F4000000}"/>
    <cellStyle name="_2006KVI0307alapokÚJ_ÖNK FORRÁS JELENLEGI 2013 02 11_PH KVI 2014 KV 2014 02 20 elfogadott TEST2" xfId="109" xr:uid="{00000000-0005-0000-0000-0000F5000000}"/>
    <cellStyle name="_2006KVI0307alapokÚJ_TartalékKötvényLekötésekEgyebek2014" xfId="769" xr:uid="{00000000-0005-0000-0000-0000F6000000}"/>
    <cellStyle name="_2007.évi második rendelet-módosítás" xfId="110" xr:uid="{00000000-0005-0000-0000-0000F7000000}"/>
    <cellStyle name="_2007.évi második rendelet-módosítás 2" xfId="111" xr:uid="{00000000-0005-0000-0000-0000F8000000}"/>
    <cellStyle name="_2007.évi második rendelet-módosítás 2 2" xfId="541" xr:uid="{00000000-0005-0000-0000-0000F9000000}"/>
    <cellStyle name="_2007.évi második rendelet-módosítás 3" xfId="112" xr:uid="{00000000-0005-0000-0000-0000FA000000}"/>
    <cellStyle name="_2007.évi második rendelet-módosítás 3 2" xfId="542" xr:uid="{00000000-0005-0000-0000-0000FB000000}"/>
    <cellStyle name="_2007.évi második rendelet-módosítás 4" xfId="540" xr:uid="{00000000-0005-0000-0000-0000FC000000}"/>
    <cellStyle name="_2007.évi második rendelet-módosítás_1" xfId="113" xr:uid="{00000000-0005-0000-0000-0000FD000000}"/>
    <cellStyle name="_2007.évi második rendelet-módosítás_1_TartalékKötvényLekötésekEgyebek2014" xfId="770" xr:uid="{00000000-0005-0000-0000-0000FE000000}"/>
    <cellStyle name="_2007.évi második rendelet-módosítás_2" xfId="114" xr:uid="{00000000-0005-0000-0000-0000FF000000}"/>
    <cellStyle name="_2007.évi második rendelet-módosítás_2_TartalékKötvényLekötésekEgyebek2014" xfId="771" xr:uid="{00000000-0005-0000-0000-000000010000}"/>
    <cellStyle name="_2007.évi második rendelet-módosítás_3" xfId="115" xr:uid="{00000000-0005-0000-0000-000001010000}"/>
    <cellStyle name="_2007.évi második rendelet-módosítás_3_TartalékKötvényLekötésekEgyebek2014" xfId="772" xr:uid="{00000000-0005-0000-0000-000002010000}"/>
    <cellStyle name="_2007.évi második rendelet-módosítás_TartalékKötvényLekötésekEgyebek2014" xfId="773" xr:uid="{00000000-0005-0000-0000-000003010000}"/>
    <cellStyle name="_2007.évi második rendelet-módosítás_TartalékKötvényLekötésekEgyebek2014 2" xfId="1146" xr:uid="{00000000-0005-0000-0000-000004010000}"/>
    <cellStyle name="_2007.évi negyedik rendelet-módosítás" xfId="116" xr:uid="{00000000-0005-0000-0000-000005010000}"/>
    <cellStyle name="_2007.évi negyedik rendelet-módosítás 2" xfId="117" xr:uid="{00000000-0005-0000-0000-000006010000}"/>
    <cellStyle name="_2007.évi negyedik rendelet-módosítás 2 2" xfId="544" xr:uid="{00000000-0005-0000-0000-000007010000}"/>
    <cellStyle name="_2007.évi negyedik rendelet-módosítás 3" xfId="118" xr:uid="{00000000-0005-0000-0000-000008010000}"/>
    <cellStyle name="_2007.évi negyedik rendelet-módosítás 3 2" xfId="545" xr:uid="{00000000-0005-0000-0000-000009010000}"/>
    <cellStyle name="_2007.évi negyedik rendelet-módosítás 4" xfId="543" xr:uid="{00000000-0005-0000-0000-00000A010000}"/>
    <cellStyle name="_2007.évi negyedik rendelet-módosítás_1" xfId="119" xr:uid="{00000000-0005-0000-0000-00000B010000}"/>
    <cellStyle name="_2007.évi negyedik rendelet-módosítás_1_TartalékKötvényLekötésekEgyebek2014" xfId="774" xr:uid="{00000000-0005-0000-0000-00000C010000}"/>
    <cellStyle name="_2007.évi negyedik rendelet-módosítás_2" xfId="120" xr:uid="{00000000-0005-0000-0000-00000D010000}"/>
    <cellStyle name="_2007.évi negyedik rendelet-módosítás_2_TartalékKötvényLekötésekEgyebek2014" xfId="775" xr:uid="{00000000-0005-0000-0000-00000E010000}"/>
    <cellStyle name="_2007.évi negyedik rendelet-módosítás_3" xfId="121" xr:uid="{00000000-0005-0000-0000-00000F010000}"/>
    <cellStyle name="_2007.évi negyedik rendelet-módosítás_3_TartalékKötvényLekötésekEgyebek2014" xfId="776" xr:uid="{00000000-0005-0000-0000-000010010000}"/>
    <cellStyle name="_2007.évi negyedik rendelet-módosítás_TartalékKötvényLekötésekEgyebek2014" xfId="777" xr:uid="{00000000-0005-0000-0000-000011010000}"/>
    <cellStyle name="_2007.évi negyedik rendelet-módosítás_TartalékKötvényLekötésekEgyebek2014 2" xfId="1147" xr:uid="{00000000-0005-0000-0000-000012010000}"/>
    <cellStyle name="_2007.évi ötödik rendelet-módosítás" xfId="122" xr:uid="{00000000-0005-0000-0000-000013010000}"/>
    <cellStyle name="_2007.évi ötödik rendelet-módosítás_1" xfId="123" xr:uid="{00000000-0005-0000-0000-000014010000}"/>
    <cellStyle name="_2007.évi ötödik rendelet-módosítás_1_TartalékKötvényLekötésekEgyebek2014" xfId="778" xr:uid="{00000000-0005-0000-0000-000015010000}"/>
    <cellStyle name="_2007.évi ötödik rendelet-módosítás_2" xfId="124" xr:uid="{00000000-0005-0000-0000-000016010000}"/>
    <cellStyle name="_2007.évi ötödik rendelet-módosítás_2 2" xfId="125" xr:uid="{00000000-0005-0000-0000-000017010000}"/>
    <cellStyle name="_2007.évi ötödik rendelet-módosítás_2 2 2" xfId="547" xr:uid="{00000000-0005-0000-0000-000018010000}"/>
    <cellStyle name="_2007.évi ötödik rendelet-módosítás_2 3" xfId="126" xr:uid="{00000000-0005-0000-0000-000019010000}"/>
    <cellStyle name="_2007.évi ötödik rendelet-módosítás_2 3 2" xfId="548" xr:uid="{00000000-0005-0000-0000-00001A010000}"/>
    <cellStyle name="_2007.évi ötödik rendelet-módosítás_2 4" xfId="546" xr:uid="{00000000-0005-0000-0000-00001B010000}"/>
    <cellStyle name="_2007.évi ötödik rendelet-módosítás_2_TartalékKötvényLekötésekEgyebek2014" xfId="779" xr:uid="{00000000-0005-0000-0000-00001C010000}"/>
    <cellStyle name="_2007.évi ötödik rendelet-módosítás_2_TartalékKötvényLekötésekEgyebek2014 2" xfId="1148" xr:uid="{00000000-0005-0000-0000-00001D010000}"/>
    <cellStyle name="_2007.évi ötödik rendelet-módosítás_3" xfId="127" xr:uid="{00000000-0005-0000-0000-00001E010000}"/>
    <cellStyle name="_2007.évi ötödik rendelet-módosítás_3_TartalékKötvényLekötésekEgyebek2014" xfId="780" xr:uid="{00000000-0005-0000-0000-00001F010000}"/>
    <cellStyle name="_2007.évi ötödik rendelet-módosítás_TartalékKötvényLekötésekEgyebek2014" xfId="781" xr:uid="{00000000-0005-0000-0000-000020010000}"/>
    <cellStyle name="_2007KVI2" xfId="128" xr:uid="{00000000-0005-0000-0000-000021010000}"/>
    <cellStyle name="_2007KVI2_TartalékKötvényLekötésekEgyebek2014" xfId="782" xr:uid="{00000000-0005-0000-0000-000022010000}"/>
    <cellStyle name="_2007KVIvégleges20070306alapok" xfId="129" xr:uid="{00000000-0005-0000-0000-000023010000}"/>
    <cellStyle name="_2007KVIvégleges20070306alapok_ÖNK FORRÁS JELENLEGI 2013 02 11" xfId="130" xr:uid="{00000000-0005-0000-0000-000024010000}"/>
    <cellStyle name="_2007KVIvégleges20070306alapok_ÖNK FORRÁS JELENLEGI 2013 02 11_PH KVI 2014 KV 2014 02 20 elfogadott TEST2" xfId="131" xr:uid="{00000000-0005-0000-0000-000025010000}"/>
    <cellStyle name="_2007KVIvégleges20070306alapok_TartalékKötvényLekötésekEgyebek2014" xfId="783" xr:uid="{00000000-0005-0000-0000-000026010000}"/>
    <cellStyle name="_2008.évi első rendelet-módosítás" xfId="132" xr:uid="{00000000-0005-0000-0000-000027010000}"/>
    <cellStyle name="_2008.évi első rendelet-módosítás_1" xfId="133" xr:uid="{00000000-0005-0000-0000-000028010000}"/>
    <cellStyle name="_2008.évi első rendelet-módosítás_1_TartalékKötvényLekötésekEgyebek2014" xfId="784" xr:uid="{00000000-0005-0000-0000-000029010000}"/>
    <cellStyle name="_2008.évi első rendelet-módosítás_2" xfId="134" xr:uid="{00000000-0005-0000-0000-00002A010000}"/>
    <cellStyle name="_2008.évi első rendelet-módosítás_2 2" xfId="135" xr:uid="{00000000-0005-0000-0000-00002B010000}"/>
    <cellStyle name="_2008.évi első rendelet-módosítás_2 2 2" xfId="550" xr:uid="{00000000-0005-0000-0000-00002C010000}"/>
    <cellStyle name="_2008.évi első rendelet-módosítás_2 3" xfId="136" xr:uid="{00000000-0005-0000-0000-00002D010000}"/>
    <cellStyle name="_2008.évi első rendelet-módosítás_2 3 2" xfId="551" xr:uid="{00000000-0005-0000-0000-00002E010000}"/>
    <cellStyle name="_2008.évi első rendelet-módosítás_2 4" xfId="549" xr:uid="{00000000-0005-0000-0000-00002F010000}"/>
    <cellStyle name="_2008.évi első rendelet-módosítás_2_TartalékKötvényLekötésekEgyebek2014" xfId="785" xr:uid="{00000000-0005-0000-0000-000030010000}"/>
    <cellStyle name="_2008.évi első rendelet-módosítás_2_TartalékKötvényLekötésekEgyebek2014 2" xfId="1149" xr:uid="{00000000-0005-0000-0000-000031010000}"/>
    <cellStyle name="_2008.évi első rendelet-módosítás_3" xfId="137" xr:uid="{00000000-0005-0000-0000-000032010000}"/>
    <cellStyle name="_2008.évi első rendelet-módosítás_3_TartalékKötvényLekötésekEgyebek2014" xfId="786" xr:uid="{00000000-0005-0000-0000-000033010000}"/>
    <cellStyle name="_2008.évi első rendelet-módosítás_TartalékKötvényLekötésekEgyebek2014" xfId="787" xr:uid="{00000000-0005-0000-0000-000034010000}"/>
    <cellStyle name="_2008.évi első rendelet-módosításküld" xfId="138" xr:uid="{00000000-0005-0000-0000-000035010000}"/>
    <cellStyle name="_2008.évi első rendelet-módosításküld_1" xfId="139" xr:uid="{00000000-0005-0000-0000-000036010000}"/>
    <cellStyle name="_2008.évi első rendelet-módosításküld_1_TartalékKötvényLekötésekEgyebek2014" xfId="788" xr:uid="{00000000-0005-0000-0000-000037010000}"/>
    <cellStyle name="_2008.évi első rendelet-módosításküld_2" xfId="140" xr:uid="{00000000-0005-0000-0000-000038010000}"/>
    <cellStyle name="_2008.évi első rendelet-módosításküld_2 2" xfId="141" xr:uid="{00000000-0005-0000-0000-000039010000}"/>
    <cellStyle name="_2008.évi első rendelet-módosításküld_2 2 2" xfId="553" xr:uid="{00000000-0005-0000-0000-00003A010000}"/>
    <cellStyle name="_2008.évi első rendelet-módosításküld_2 3" xfId="142" xr:uid="{00000000-0005-0000-0000-00003B010000}"/>
    <cellStyle name="_2008.évi első rendelet-módosításküld_2 3 2" xfId="554" xr:uid="{00000000-0005-0000-0000-00003C010000}"/>
    <cellStyle name="_2008.évi első rendelet-módosításküld_2 4" xfId="552" xr:uid="{00000000-0005-0000-0000-00003D010000}"/>
    <cellStyle name="_2008.évi első rendelet-módosításküld_2_TartalékKötvényLekötésekEgyebek2014" xfId="789" xr:uid="{00000000-0005-0000-0000-00003E010000}"/>
    <cellStyle name="_2008.évi első rendelet-módosításküld_2_TartalékKötvényLekötésekEgyebek2014 2" xfId="1150" xr:uid="{00000000-0005-0000-0000-00003F010000}"/>
    <cellStyle name="_2008.évi első rendelet-módosításküld_3" xfId="143" xr:uid="{00000000-0005-0000-0000-000040010000}"/>
    <cellStyle name="_2008.évi első rendelet-módosításküld_3_TartalékKötvényLekötésekEgyebek2014" xfId="790" xr:uid="{00000000-0005-0000-0000-000041010000}"/>
    <cellStyle name="_2008.évi első rendelet-módosításküld_TartalékKötvényLekötésekEgyebek2014" xfId="791" xr:uid="{00000000-0005-0000-0000-000042010000}"/>
    <cellStyle name="_2008.évi harmadik rendelet-módosítás intézményi" xfId="144" xr:uid="{00000000-0005-0000-0000-000043010000}"/>
    <cellStyle name="_2008.évi harmadik rendelet-módosítás intézményi_1" xfId="145" xr:uid="{00000000-0005-0000-0000-000044010000}"/>
    <cellStyle name="_2008.évi harmadik rendelet-módosítás intézményi_1 2" xfId="146" xr:uid="{00000000-0005-0000-0000-000045010000}"/>
    <cellStyle name="_2008.évi harmadik rendelet-módosítás intézményi_1 2 2" xfId="556" xr:uid="{00000000-0005-0000-0000-000046010000}"/>
    <cellStyle name="_2008.évi harmadik rendelet-módosítás intézményi_1 3" xfId="147" xr:uid="{00000000-0005-0000-0000-000047010000}"/>
    <cellStyle name="_2008.évi harmadik rendelet-módosítás intézményi_1 3 2" xfId="557" xr:uid="{00000000-0005-0000-0000-000048010000}"/>
    <cellStyle name="_2008.évi harmadik rendelet-módosítás intézményi_1 4" xfId="555" xr:uid="{00000000-0005-0000-0000-000049010000}"/>
    <cellStyle name="_2008.évi harmadik rendelet-módosítás intézményi_1_TartalékKötvényLekötésekEgyebek2014" xfId="792" xr:uid="{00000000-0005-0000-0000-00004A010000}"/>
    <cellStyle name="_2008.évi harmadik rendelet-módosítás intézményi_1_TartalékKötvényLekötésekEgyebek2014 2" xfId="1151" xr:uid="{00000000-0005-0000-0000-00004B010000}"/>
    <cellStyle name="_2008.évi harmadik rendelet-módosítás intézményi_2" xfId="148" xr:uid="{00000000-0005-0000-0000-00004C010000}"/>
    <cellStyle name="_2008.évi harmadik rendelet-módosítás intézményi_2_TartalékKötvényLekötésekEgyebek2014" xfId="793" xr:uid="{00000000-0005-0000-0000-00004D010000}"/>
    <cellStyle name="_2008.évi harmadik rendelet-módosítás intézményi_3" xfId="149" xr:uid="{00000000-0005-0000-0000-00004E010000}"/>
    <cellStyle name="_2008.évi harmadik rendelet-módosítás intézményi_3_TartalékKötvényLekötésekEgyebek2014" xfId="794" xr:uid="{00000000-0005-0000-0000-00004F010000}"/>
    <cellStyle name="_2008.évi harmadik rendelet-módosítás intézményi_4" xfId="150" xr:uid="{00000000-0005-0000-0000-000050010000}"/>
    <cellStyle name="_2008.évi harmadik rendelet-módosítás intézményi_4_TartalékKötvényLekötésekEgyebek2014" xfId="795" xr:uid="{00000000-0005-0000-0000-000051010000}"/>
    <cellStyle name="_2008.évi harmadik rendelet-módosítás intézményi_TartalékKötvényLekötésekEgyebek2014" xfId="796" xr:uid="{00000000-0005-0000-0000-000052010000}"/>
    <cellStyle name="_2008.évi második rendelet-módosítás" xfId="151" xr:uid="{00000000-0005-0000-0000-000053010000}"/>
    <cellStyle name="_2008.évi második rendelet-módosítás_1" xfId="152" xr:uid="{00000000-0005-0000-0000-000054010000}"/>
    <cellStyle name="_2008.évi második rendelet-módosítás_1_2008beszküldvégleges" xfId="797" xr:uid="{00000000-0005-0000-0000-000055010000}"/>
    <cellStyle name="_2008.évi második rendelet-módosítás_1_2008beszküldvégleges_TartalékKötvényLekötésekEgyebek2014" xfId="798" xr:uid="{00000000-0005-0000-0000-000056010000}"/>
    <cellStyle name="_2008.évi második rendelet-módosítás_1_2009besz" xfId="153" xr:uid="{00000000-0005-0000-0000-000057010000}"/>
    <cellStyle name="_2008.évi második rendelet-módosítás_1_2009besz_TartalékKötvényLekötésekEgyebek2014" xfId="799" xr:uid="{00000000-0005-0000-0000-000058010000}"/>
    <cellStyle name="_2008.évi második rendelet-módosítás_1_2010besz" xfId="800" xr:uid="{00000000-0005-0000-0000-000059010000}"/>
    <cellStyle name="_2008.évi második rendelet-módosítás_1_2010besz_TartalékKötvényLekötésekEgyebek2014" xfId="801" xr:uid="{00000000-0005-0000-0000-00005A010000}"/>
    <cellStyle name="_2008.évi második rendelet-módosítás_1_2010FELBEküld" xfId="154" xr:uid="{00000000-0005-0000-0000-00005B010000}"/>
    <cellStyle name="_2008.évi második rendelet-módosítás_1_2010FELBEküld_TartalékKötvényLekötésekEgyebek2014" xfId="802" xr:uid="{00000000-0005-0000-0000-00005C010000}"/>
    <cellStyle name="_2008.évi második rendelet-módosítás_1_2011. évi második rendelet-módosítás" xfId="155" xr:uid="{00000000-0005-0000-0000-00005D010000}"/>
    <cellStyle name="_2008.évi második rendelet-módosítás_1_2011. évi második rendelet-módosítás_TartalékKötvényLekötésekEgyebek2014" xfId="803" xr:uid="{00000000-0005-0000-0000-00005E010000}"/>
    <cellStyle name="_2008.évi második rendelet-módosítás_1_2011besz" xfId="804" xr:uid="{00000000-0005-0000-0000-00005F010000}"/>
    <cellStyle name="_2008.évi második rendelet-módosítás_1_2011besz_TartalékKötvényLekötésekEgyebek2014" xfId="805" xr:uid="{00000000-0005-0000-0000-000060010000}"/>
    <cellStyle name="_2008.évi második rendelet-módosítás_1_2012KVI változat 20120223" xfId="806" xr:uid="{00000000-0005-0000-0000-000061010000}"/>
    <cellStyle name="_2008.évi második rendelet-módosítás_1_2012KVI változat 20120223_TartalékKötvényLekötésekEgyebek2014" xfId="807" xr:uid="{00000000-0005-0000-0000-000062010000}"/>
    <cellStyle name="_2008.évi második rendelet-módosítás_1_2012KVI változat 3" xfId="808" xr:uid="{00000000-0005-0000-0000-000063010000}"/>
    <cellStyle name="_2008.évi második rendelet-módosítás_1_2012KVI változat 3_TartalékKötvényLekötésekEgyebek2014" xfId="809" xr:uid="{00000000-0005-0000-0000-000064010000}"/>
    <cellStyle name="_2008.évi második rendelet-módosítás_1_8. melléklet tartalékok" xfId="810" xr:uid="{00000000-0005-0000-0000-000065010000}"/>
    <cellStyle name="_2008.évi második rendelet-módosítás_1_8. melléklet tartalékok_TartalékKötvényLekötésekEgyebek2014" xfId="811" xr:uid="{00000000-0005-0000-0000-000066010000}"/>
    <cellStyle name="_2008.évi második rendelet-módosítás_1_adósságszolgálat 2013 05 06" xfId="812" xr:uid="{00000000-0005-0000-0000-000067010000}"/>
    <cellStyle name="_2008.évi második rendelet-módosítás_1_adósságszolgálat 2013 05 06_TartalékKötvényLekötésekEgyebek2014" xfId="813" xr:uid="{00000000-0005-0000-0000-000068010000}"/>
    <cellStyle name="_2008.évi második rendelet-módosítás_1_adósságszolgálat alakulása" xfId="814" xr:uid="{00000000-0005-0000-0000-000069010000}"/>
    <cellStyle name="_2008.évi második rendelet-módosítás_1_adósságszolgálatlegújabb 2013 01 09" xfId="815" xr:uid="{00000000-0005-0000-0000-00006A010000}"/>
    <cellStyle name="_2008.évi második rendelet-módosítás_1_adósságszolgálatlegújabb 2013 01 09_TartalékKötvényLekötésekEgyebek2014" xfId="816" xr:uid="{00000000-0005-0000-0000-00006B010000}"/>
    <cellStyle name="_2008.évi második rendelet-módosítás_1_futamidős törlesztés alakulása" xfId="156" xr:uid="{00000000-0005-0000-0000-00006C010000}"/>
    <cellStyle name="_2008.évi második rendelet-módosítás_1_futamidős törlesztés alakulása_TartalékKötvényLekötésekEgyebek2014" xfId="817" xr:uid="{00000000-0005-0000-0000-00006D010000}"/>
    <cellStyle name="_2008.évi második rendelet-módosítás_1_kötvénylekötés és kamatbevétel" xfId="157" xr:uid="{00000000-0005-0000-0000-00006E010000}"/>
    <cellStyle name="_2008.évi második rendelet-módosítás_1_kötvénylekötés és kamatbevétel_TartalékKötvényLekötésekEgyebek2014" xfId="818" xr:uid="{00000000-0005-0000-0000-00006F010000}"/>
    <cellStyle name="_2008.évi második rendelet-módosítás_1_TaralékKötvényLekötésEgyebek2011" xfId="158" xr:uid="{00000000-0005-0000-0000-000070010000}"/>
    <cellStyle name="_2008.évi második rendelet-módosítás_1_TaralékKötvényLekötésEgyebek2011_TartalékKötvényLekötésekEgyebek2014" xfId="819" xr:uid="{00000000-0005-0000-0000-000071010000}"/>
    <cellStyle name="_2008.évi második rendelet-módosítás_1_TartalékKötvényLekötésEgyebek2011" xfId="159" xr:uid="{00000000-0005-0000-0000-000072010000}"/>
    <cellStyle name="_2008.évi második rendelet-módosítás_1_TartalékKötvényLekötésEgyebek2011_TartalékKötvényLekötésekEgyebek2014" xfId="820" xr:uid="{00000000-0005-0000-0000-000073010000}"/>
    <cellStyle name="_2008.évi második rendelet-módosítás_1_TartalékKötvényLekötésekEgyebek2011" xfId="160" xr:uid="{00000000-0005-0000-0000-000074010000}"/>
    <cellStyle name="_2008.évi második rendelet-módosítás_1_TartalékKötvényLekötésekEgyebek2011_TartalékKötvényLekötésekEgyebek2014" xfId="821" xr:uid="{00000000-0005-0000-0000-000075010000}"/>
    <cellStyle name="_2008.évi második rendelet-módosítás_1_TartalékKötvényLekötésekEgyebek2012" xfId="161" xr:uid="{00000000-0005-0000-0000-000076010000}"/>
    <cellStyle name="_2008.évi második rendelet-módosítás_1_TartalékKötvényLekötésekEgyebek2012_TartalékKötvényLekötésekEgyebek2014" xfId="822" xr:uid="{00000000-0005-0000-0000-000077010000}"/>
    <cellStyle name="_2008.évi második rendelet-módosítás_1_TartalékKötvényLekötésekEgyebek2013 év végi rendezés" xfId="823" xr:uid="{00000000-0005-0000-0000-000078010000}"/>
    <cellStyle name="_2008.évi második rendelet-módosítás_1_TartalékKötvényLekötésekEgyebek2014" xfId="824" xr:uid="{00000000-0005-0000-0000-000079010000}"/>
    <cellStyle name="_2008.évi második rendelet-módosítás_2" xfId="162" xr:uid="{00000000-0005-0000-0000-00007A010000}"/>
    <cellStyle name="_2008.évi második rendelet-módosítás_2 2" xfId="163" xr:uid="{00000000-0005-0000-0000-00007B010000}"/>
    <cellStyle name="_2008.évi második rendelet-módosítás_2 2 2" xfId="559" xr:uid="{00000000-0005-0000-0000-00007C010000}"/>
    <cellStyle name="_2008.évi második rendelet-módosítás_2 3" xfId="164" xr:uid="{00000000-0005-0000-0000-00007D010000}"/>
    <cellStyle name="_2008.évi második rendelet-módosítás_2 3 2" xfId="560" xr:uid="{00000000-0005-0000-0000-00007E010000}"/>
    <cellStyle name="_2008.évi második rendelet-módosítás_2 4" xfId="558" xr:uid="{00000000-0005-0000-0000-00007F010000}"/>
    <cellStyle name="_2008.évi második rendelet-módosítás_2_2008beszküldvégleges" xfId="825" xr:uid="{00000000-0005-0000-0000-000080010000}"/>
    <cellStyle name="_2008.évi második rendelet-módosítás_2_2008beszküldvégleges 2" xfId="1152" xr:uid="{00000000-0005-0000-0000-000081010000}"/>
    <cellStyle name="_2008.évi második rendelet-módosítás_2_2008beszküldvégleges_TartalékKötvényLekötésekEgyebek2014" xfId="826" xr:uid="{00000000-0005-0000-0000-000082010000}"/>
    <cellStyle name="_2008.évi második rendelet-módosítás_2_2008beszküldvégleges_TartalékKötvényLekötésekEgyebek2014 2" xfId="1153" xr:uid="{00000000-0005-0000-0000-000083010000}"/>
    <cellStyle name="_2008.évi második rendelet-módosítás_2_2009besz" xfId="165" xr:uid="{00000000-0005-0000-0000-000084010000}"/>
    <cellStyle name="_2008.évi második rendelet-módosítás_2_2009besz 2" xfId="166" xr:uid="{00000000-0005-0000-0000-000085010000}"/>
    <cellStyle name="_2008.évi második rendelet-módosítás_2_2009besz 2 2" xfId="562" xr:uid="{00000000-0005-0000-0000-000086010000}"/>
    <cellStyle name="_2008.évi második rendelet-módosítás_2_2009besz 3" xfId="167" xr:uid="{00000000-0005-0000-0000-000087010000}"/>
    <cellStyle name="_2008.évi második rendelet-módosítás_2_2009besz 3 2" xfId="563" xr:uid="{00000000-0005-0000-0000-000088010000}"/>
    <cellStyle name="_2008.évi második rendelet-módosítás_2_2009besz 4" xfId="561" xr:uid="{00000000-0005-0000-0000-000089010000}"/>
    <cellStyle name="_2008.évi második rendelet-módosítás_2_2009besz_TartalékKötvényLekötésekEgyebek2014" xfId="827" xr:uid="{00000000-0005-0000-0000-00008A010000}"/>
    <cellStyle name="_2008.évi második rendelet-módosítás_2_2009besz_TartalékKötvényLekötésekEgyebek2014 2" xfId="1154" xr:uid="{00000000-0005-0000-0000-00008B010000}"/>
    <cellStyle name="_2008.évi második rendelet-módosítás_2_2010besz" xfId="828" xr:uid="{00000000-0005-0000-0000-00008C010000}"/>
    <cellStyle name="_2008.évi második rendelet-módosítás_2_2010besz 2" xfId="1155" xr:uid="{00000000-0005-0000-0000-00008D010000}"/>
    <cellStyle name="_2008.évi második rendelet-módosítás_2_2010besz_TartalékKötvényLekötésekEgyebek2014" xfId="829" xr:uid="{00000000-0005-0000-0000-00008E010000}"/>
    <cellStyle name="_2008.évi második rendelet-módosítás_2_2010besz_TartalékKötvényLekötésekEgyebek2014 2" xfId="1156" xr:uid="{00000000-0005-0000-0000-00008F010000}"/>
    <cellStyle name="_2008.évi második rendelet-módosítás_2_2010FELBEküld" xfId="168" xr:uid="{00000000-0005-0000-0000-000090010000}"/>
    <cellStyle name="_2008.évi második rendelet-módosítás_2_2010FELBEküld 2" xfId="169" xr:uid="{00000000-0005-0000-0000-000091010000}"/>
    <cellStyle name="_2008.évi második rendelet-módosítás_2_2010FELBEküld 2 2" xfId="565" xr:uid="{00000000-0005-0000-0000-000092010000}"/>
    <cellStyle name="_2008.évi második rendelet-módosítás_2_2010FELBEküld 3" xfId="170" xr:uid="{00000000-0005-0000-0000-000093010000}"/>
    <cellStyle name="_2008.évi második rendelet-módosítás_2_2010FELBEküld 3 2" xfId="566" xr:uid="{00000000-0005-0000-0000-000094010000}"/>
    <cellStyle name="_2008.évi második rendelet-módosítás_2_2010FELBEküld 4" xfId="564" xr:uid="{00000000-0005-0000-0000-000095010000}"/>
    <cellStyle name="_2008.évi második rendelet-módosítás_2_2010FELBEküld_TartalékKötvényLekötésekEgyebek2014" xfId="830" xr:uid="{00000000-0005-0000-0000-000096010000}"/>
    <cellStyle name="_2008.évi második rendelet-módosítás_2_2010FELBEküld_TartalékKötvényLekötésekEgyebek2014 2" xfId="1157" xr:uid="{00000000-0005-0000-0000-000097010000}"/>
    <cellStyle name="_2008.évi második rendelet-módosítás_2_2011. évi második rendelet-módosítás" xfId="171" xr:uid="{00000000-0005-0000-0000-000098010000}"/>
    <cellStyle name="_2008.évi második rendelet-módosítás_2_2011. évi második rendelet-módosítás 2" xfId="172" xr:uid="{00000000-0005-0000-0000-000099010000}"/>
    <cellStyle name="_2008.évi második rendelet-módosítás_2_2011. évi második rendelet-módosítás 2 2" xfId="568" xr:uid="{00000000-0005-0000-0000-00009A010000}"/>
    <cellStyle name="_2008.évi második rendelet-módosítás_2_2011. évi második rendelet-módosítás 3" xfId="173" xr:uid="{00000000-0005-0000-0000-00009B010000}"/>
    <cellStyle name="_2008.évi második rendelet-módosítás_2_2011. évi második rendelet-módosítás 3 2" xfId="569" xr:uid="{00000000-0005-0000-0000-00009C010000}"/>
    <cellStyle name="_2008.évi második rendelet-módosítás_2_2011. évi második rendelet-módosítás 4" xfId="567" xr:uid="{00000000-0005-0000-0000-00009D010000}"/>
    <cellStyle name="_2008.évi második rendelet-módosítás_2_2011. évi második rendelet-módosítás_TartalékKötvényLekötésekEgyebek2014" xfId="831" xr:uid="{00000000-0005-0000-0000-00009E010000}"/>
    <cellStyle name="_2008.évi második rendelet-módosítás_2_2011. évi második rendelet-módosítás_TartalékKötvényLekötésekEgyebek2014 2" xfId="1158" xr:uid="{00000000-0005-0000-0000-00009F010000}"/>
    <cellStyle name="_2008.évi második rendelet-módosítás_2_2011besz" xfId="832" xr:uid="{00000000-0005-0000-0000-0000A0010000}"/>
    <cellStyle name="_2008.évi második rendelet-módosítás_2_2011besz 2" xfId="1159" xr:uid="{00000000-0005-0000-0000-0000A1010000}"/>
    <cellStyle name="_2008.évi második rendelet-módosítás_2_2011besz_TartalékKötvényLekötésekEgyebek2014" xfId="833" xr:uid="{00000000-0005-0000-0000-0000A2010000}"/>
    <cellStyle name="_2008.évi második rendelet-módosítás_2_2011besz_TartalékKötvényLekötésekEgyebek2014 2" xfId="1160" xr:uid="{00000000-0005-0000-0000-0000A3010000}"/>
    <cellStyle name="_2008.évi második rendelet-módosítás_2_2012KVI változat 20120223" xfId="834" xr:uid="{00000000-0005-0000-0000-0000A4010000}"/>
    <cellStyle name="_2008.évi második rendelet-módosítás_2_2012KVI változat 20120223 2" xfId="1161" xr:uid="{00000000-0005-0000-0000-0000A5010000}"/>
    <cellStyle name="_2008.évi második rendelet-módosítás_2_2012KVI változat 20120223_TartalékKötvényLekötésekEgyebek2014" xfId="835" xr:uid="{00000000-0005-0000-0000-0000A6010000}"/>
    <cellStyle name="_2008.évi második rendelet-módosítás_2_2012KVI változat 20120223_TartalékKötvényLekötésekEgyebek2014 2" xfId="1162" xr:uid="{00000000-0005-0000-0000-0000A7010000}"/>
    <cellStyle name="_2008.évi második rendelet-módosítás_2_2012KVI változat 3" xfId="836" xr:uid="{00000000-0005-0000-0000-0000A8010000}"/>
    <cellStyle name="_2008.évi második rendelet-módosítás_2_2012KVI változat 3 2" xfId="1163" xr:uid="{00000000-0005-0000-0000-0000A9010000}"/>
    <cellStyle name="_2008.évi második rendelet-módosítás_2_2012KVI változat 3_TartalékKötvényLekötésekEgyebek2014" xfId="837" xr:uid="{00000000-0005-0000-0000-0000AA010000}"/>
    <cellStyle name="_2008.évi második rendelet-módosítás_2_2012KVI változat 3_TartalékKötvényLekötésekEgyebek2014 2" xfId="1164" xr:uid="{00000000-0005-0000-0000-0000AB010000}"/>
    <cellStyle name="_2008.évi második rendelet-módosítás_2_8. melléklet tartalékok" xfId="838" xr:uid="{00000000-0005-0000-0000-0000AC010000}"/>
    <cellStyle name="_2008.évi második rendelet-módosítás_2_8. melléklet tartalékok_TartalékKötvényLekötésekEgyebek2014" xfId="839" xr:uid="{00000000-0005-0000-0000-0000AD010000}"/>
    <cellStyle name="_2008.évi második rendelet-módosítás_2_adósságszolgálat 2013 05 06" xfId="840" xr:uid="{00000000-0005-0000-0000-0000AE010000}"/>
    <cellStyle name="_2008.évi második rendelet-módosítás_2_adósságszolgálat 2013 05 06 2" xfId="1165" xr:uid="{00000000-0005-0000-0000-0000AF010000}"/>
    <cellStyle name="_2008.évi második rendelet-módosítás_2_adósságszolgálat 2013 05 06_TartalékKötvényLekötésekEgyebek2014" xfId="841" xr:uid="{00000000-0005-0000-0000-0000B0010000}"/>
    <cellStyle name="_2008.évi második rendelet-módosítás_2_adósságszolgálat 2013 05 06_TartalékKötvényLekötésekEgyebek2014 2" xfId="1166" xr:uid="{00000000-0005-0000-0000-0000B1010000}"/>
    <cellStyle name="_2008.évi második rendelet-módosítás_2_adósságszolgálat alakulása" xfId="842" xr:uid="{00000000-0005-0000-0000-0000B2010000}"/>
    <cellStyle name="_2008.évi második rendelet-módosítás_2_adósságszolgálatlegújabb 2013 01 09" xfId="843" xr:uid="{00000000-0005-0000-0000-0000B3010000}"/>
    <cellStyle name="_2008.évi második rendelet-módosítás_2_adósságszolgálatlegújabb 2013 01 09_TartalékKötvényLekötésekEgyebek2014" xfId="844" xr:uid="{00000000-0005-0000-0000-0000B4010000}"/>
    <cellStyle name="_2008.évi második rendelet-módosítás_2_futamidős törlesztés alakulása" xfId="174" xr:uid="{00000000-0005-0000-0000-0000B5010000}"/>
    <cellStyle name="_2008.évi második rendelet-módosítás_2_futamidős törlesztés alakulása_TartalékKötvényLekötésekEgyebek2014" xfId="845" xr:uid="{00000000-0005-0000-0000-0000B6010000}"/>
    <cellStyle name="_2008.évi második rendelet-módosítás_2_kötvénylekötés és kamatbevétel" xfId="175" xr:uid="{00000000-0005-0000-0000-0000B7010000}"/>
    <cellStyle name="_2008.évi második rendelet-módosítás_2_kötvénylekötés és kamatbevétel_TartalékKötvényLekötésekEgyebek2014" xfId="846" xr:uid="{00000000-0005-0000-0000-0000B8010000}"/>
    <cellStyle name="_2008.évi második rendelet-módosítás_2_TaralékKötvényLekötésEgyebek2011" xfId="176" xr:uid="{00000000-0005-0000-0000-0000B9010000}"/>
    <cellStyle name="_2008.évi második rendelet-módosítás_2_TaralékKötvényLekötésEgyebek2011_TartalékKötvényLekötésekEgyebek2014" xfId="847" xr:uid="{00000000-0005-0000-0000-0000BA010000}"/>
    <cellStyle name="_2008.évi második rendelet-módosítás_2_TartalékKötvényLekötésEgyebek2011" xfId="177" xr:uid="{00000000-0005-0000-0000-0000BB010000}"/>
    <cellStyle name="_2008.évi második rendelet-módosítás_2_TartalékKötvényLekötésEgyebek2011_TartalékKötvényLekötésekEgyebek2014" xfId="848" xr:uid="{00000000-0005-0000-0000-0000BC010000}"/>
    <cellStyle name="_2008.évi második rendelet-módosítás_2_TartalékKötvényLekötésekEgyebek2011" xfId="178" xr:uid="{00000000-0005-0000-0000-0000BD010000}"/>
    <cellStyle name="_2008.évi második rendelet-módosítás_2_TartalékKötvényLekötésekEgyebek2011_TartalékKötvényLekötésekEgyebek2014" xfId="849" xr:uid="{00000000-0005-0000-0000-0000BE010000}"/>
    <cellStyle name="_2008.évi második rendelet-módosítás_2_TartalékKötvényLekötésekEgyebek2012" xfId="179" xr:uid="{00000000-0005-0000-0000-0000BF010000}"/>
    <cellStyle name="_2008.évi második rendelet-módosítás_2_TartalékKötvényLekötésekEgyebek2012_TartalékKötvényLekötésekEgyebek2014" xfId="850" xr:uid="{00000000-0005-0000-0000-0000C0010000}"/>
    <cellStyle name="_2008.évi második rendelet-módosítás_2_TartalékKötvényLekötésekEgyebek2013 év végi rendezés" xfId="851" xr:uid="{00000000-0005-0000-0000-0000C1010000}"/>
    <cellStyle name="_2008.évi második rendelet-módosítás_2_TartalékKötvényLekötésekEgyebek2014" xfId="852" xr:uid="{00000000-0005-0000-0000-0000C2010000}"/>
    <cellStyle name="_2008.évi második rendelet-módosítás_2008beszküldvégleges" xfId="853" xr:uid="{00000000-0005-0000-0000-0000C3010000}"/>
    <cellStyle name="_2008.évi második rendelet-módosítás_2008beszküldvégleges_TartalékKötvényLekötésekEgyebek2014" xfId="854" xr:uid="{00000000-0005-0000-0000-0000C4010000}"/>
    <cellStyle name="_2008.évi második rendelet-módosítás_2009besz" xfId="180" xr:uid="{00000000-0005-0000-0000-0000C5010000}"/>
    <cellStyle name="_2008.évi második rendelet-módosítás_2009besz_TartalékKötvényLekötésekEgyebek2014" xfId="855" xr:uid="{00000000-0005-0000-0000-0000C6010000}"/>
    <cellStyle name="_2008.évi második rendelet-módosítás_2010besz" xfId="856" xr:uid="{00000000-0005-0000-0000-0000C7010000}"/>
    <cellStyle name="_2008.évi második rendelet-módosítás_2010besz_TartalékKötvényLekötésekEgyebek2014" xfId="857" xr:uid="{00000000-0005-0000-0000-0000C8010000}"/>
    <cellStyle name="_2008.évi második rendelet-módosítás_2010FELBEküld" xfId="181" xr:uid="{00000000-0005-0000-0000-0000C9010000}"/>
    <cellStyle name="_2008.évi második rendelet-módosítás_2010FELBEküld_TartalékKötvényLekötésekEgyebek2014" xfId="858" xr:uid="{00000000-0005-0000-0000-0000CA010000}"/>
    <cellStyle name="_2008.évi második rendelet-módosítás_2011. évi második rendelet-módosítás" xfId="182" xr:uid="{00000000-0005-0000-0000-0000CB010000}"/>
    <cellStyle name="_2008.évi második rendelet-módosítás_2011. évi második rendelet-módosítás_TartalékKötvényLekötésekEgyebek2014" xfId="859" xr:uid="{00000000-0005-0000-0000-0000CC010000}"/>
    <cellStyle name="_2008.évi második rendelet-módosítás_2011besz" xfId="860" xr:uid="{00000000-0005-0000-0000-0000CD010000}"/>
    <cellStyle name="_2008.évi második rendelet-módosítás_2011besz_TartalékKötvényLekötésekEgyebek2014" xfId="861" xr:uid="{00000000-0005-0000-0000-0000CE010000}"/>
    <cellStyle name="_2008.évi második rendelet-módosítás_2012KVI változat 20120223" xfId="862" xr:uid="{00000000-0005-0000-0000-0000CF010000}"/>
    <cellStyle name="_2008.évi második rendelet-módosítás_2012KVI változat 20120223_TartalékKötvényLekötésekEgyebek2014" xfId="863" xr:uid="{00000000-0005-0000-0000-0000D0010000}"/>
    <cellStyle name="_2008.évi második rendelet-módosítás_2012KVI változat 3" xfId="864" xr:uid="{00000000-0005-0000-0000-0000D1010000}"/>
    <cellStyle name="_2008.évi második rendelet-módosítás_2012KVI változat 3_TartalékKötvényLekötésekEgyebek2014" xfId="865" xr:uid="{00000000-0005-0000-0000-0000D2010000}"/>
    <cellStyle name="_2008.évi második rendelet-módosítás_3" xfId="183" xr:uid="{00000000-0005-0000-0000-0000D3010000}"/>
    <cellStyle name="_2008.évi második rendelet-módosítás_3_2008beszküldvégleges" xfId="866" xr:uid="{00000000-0005-0000-0000-0000D4010000}"/>
    <cellStyle name="_2008.évi második rendelet-módosítás_3_2008beszküldvégleges_TartalékKötvényLekötésekEgyebek2014" xfId="867" xr:uid="{00000000-0005-0000-0000-0000D5010000}"/>
    <cellStyle name="_2008.évi második rendelet-módosítás_3_2009besz" xfId="184" xr:uid="{00000000-0005-0000-0000-0000D6010000}"/>
    <cellStyle name="_2008.évi második rendelet-módosítás_3_2009besz_TartalékKötvényLekötésekEgyebek2014" xfId="868" xr:uid="{00000000-0005-0000-0000-0000D7010000}"/>
    <cellStyle name="_2008.évi második rendelet-módosítás_3_2010besz" xfId="869" xr:uid="{00000000-0005-0000-0000-0000D8010000}"/>
    <cellStyle name="_2008.évi második rendelet-módosítás_3_2010besz_TartalékKötvényLekötésekEgyebek2014" xfId="870" xr:uid="{00000000-0005-0000-0000-0000D9010000}"/>
    <cellStyle name="_2008.évi második rendelet-módosítás_3_2010FELBEküld" xfId="185" xr:uid="{00000000-0005-0000-0000-0000DA010000}"/>
    <cellStyle name="_2008.évi második rendelet-módosítás_3_2010FELBEküld_TartalékKötvényLekötésekEgyebek2014" xfId="871" xr:uid="{00000000-0005-0000-0000-0000DB010000}"/>
    <cellStyle name="_2008.évi második rendelet-módosítás_3_2011. évi második rendelet-módosítás" xfId="186" xr:uid="{00000000-0005-0000-0000-0000DC010000}"/>
    <cellStyle name="_2008.évi második rendelet-módosítás_3_2011. évi második rendelet-módosítás_TartalékKötvényLekötésekEgyebek2014" xfId="872" xr:uid="{00000000-0005-0000-0000-0000DD010000}"/>
    <cellStyle name="_2008.évi második rendelet-módosítás_3_2011besz" xfId="873" xr:uid="{00000000-0005-0000-0000-0000DE010000}"/>
    <cellStyle name="_2008.évi második rendelet-módosítás_3_2011besz_TartalékKötvényLekötésekEgyebek2014" xfId="874" xr:uid="{00000000-0005-0000-0000-0000DF010000}"/>
    <cellStyle name="_2008.évi második rendelet-módosítás_3_2012KVI változat 20120223" xfId="875" xr:uid="{00000000-0005-0000-0000-0000E0010000}"/>
    <cellStyle name="_2008.évi második rendelet-módosítás_3_2012KVI változat 20120223_TartalékKötvényLekötésekEgyebek2014" xfId="876" xr:uid="{00000000-0005-0000-0000-0000E1010000}"/>
    <cellStyle name="_2008.évi második rendelet-módosítás_3_2012KVI változat 3" xfId="877" xr:uid="{00000000-0005-0000-0000-0000E2010000}"/>
    <cellStyle name="_2008.évi második rendelet-módosítás_3_2012KVI változat 3_TartalékKötvényLekötésekEgyebek2014" xfId="878" xr:uid="{00000000-0005-0000-0000-0000E3010000}"/>
    <cellStyle name="_2008.évi második rendelet-módosítás_3_8. melléklet tartalékok" xfId="879" xr:uid="{00000000-0005-0000-0000-0000E4010000}"/>
    <cellStyle name="_2008.évi második rendelet-módosítás_3_8. melléklet tartalékok_TartalékKötvényLekötésekEgyebek2014" xfId="880" xr:uid="{00000000-0005-0000-0000-0000E5010000}"/>
    <cellStyle name="_2008.évi második rendelet-módosítás_3_adósságszolgálat 2013 05 06" xfId="881" xr:uid="{00000000-0005-0000-0000-0000E6010000}"/>
    <cellStyle name="_2008.évi második rendelet-módosítás_3_adósságszolgálat 2013 05 06_TartalékKötvényLekötésekEgyebek2014" xfId="882" xr:uid="{00000000-0005-0000-0000-0000E7010000}"/>
    <cellStyle name="_2008.évi második rendelet-módosítás_3_adósságszolgálat alakulása" xfId="883" xr:uid="{00000000-0005-0000-0000-0000E8010000}"/>
    <cellStyle name="_2008.évi második rendelet-módosítás_3_adósságszolgálatlegújabb 2013 01 09" xfId="884" xr:uid="{00000000-0005-0000-0000-0000E9010000}"/>
    <cellStyle name="_2008.évi második rendelet-módosítás_3_adósságszolgálatlegújabb 2013 01 09_TartalékKötvényLekötésekEgyebek2014" xfId="885" xr:uid="{00000000-0005-0000-0000-0000EA010000}"/>
    <cellStyle name="_2008.évi második rendelet-módosítás_3_futamidős törlesztés alakulása" xfId="187" xr:uid="{00000000-0005-0000-0000-0000EB010000}"/>
    <cellStyle name="_2008.évi második rendelet-módosítás_3_futamidős törlesztés alakulása_TartalékKötvényLekötésekEgyebek2014" xfId="886" xr:uid="{00000000-0005-0000-0000-0000EC010000}"/>
    <cellStyle name="_2008.évi második rendelet-módosítás_3_kötvénylekötés és kamatbevétel" xfId="188" xr:uid="{00000000-0005-0000-0000-0000ED010000}"/>
    <cellStyle name="_2008.évi második rendelet-módosítás_3_kötvénylekötés és kamatbevétel_TartalékKötvényLekötésekEgyebek2014" xfId="887" xr:uid="{00000000-0005-0000-0000-0000EE010000}"/>
    <cellStyle name="_2008.évi második rendelet-módosítás_3_TaralékKötvényLekötésEgyebek2011" xfId="189" xr:uid="{00000000-0005-0000-0000-0000EF010000}"/>
    <cellStyle name="_2008.évi második rendelet-módosítás_3_TaralékKötvényLekötésEgyebek2011_TartalékKötvényLekötésekEgyebek2014" xfId="888" xr:uid="{00000000-0005-0000-0000-0000F0010000}"/>
    <cellStyle name="_2008.évi második rendelet-módosítás_3_TartalékKötvényLekötésEgyebek2011" xfId="190" xr:uid="{00000000-0005-0000-0000-0000F1010000}"/>
    <cellStyle name="_2008.évi második rendelet-módosítás_3_TartalékKötvényLekötésEgyebek2011_TartalékKötvényLekötésekEgyebek2014" xfId="889" xr:uid="{00000000-0005-0000-0000-0000F2010000}"/>
    <cellStyle name="_2008.évi második rendelet-módosítás_3_TartalékKötvényLekötésekEgyebek2011" xfId="191" xr:uid="{00000000-0005-0000-0000-0000F3010000}"/>
    <cellStyle name="_2008.évi második rendelet-módosítás_3_TartalékKötvényLekötésekEgyebek2011_TartalékKötvényLekötésekEgyebek2014" xfId="890" xr:uid="{00000000-0005-0000-0000-0000F4010000}"/>
    <cellStyle name="_2008.évi második rendelet-módosítás_3_TartalékKötvényLekötésekEgyebek2012" xfId="192" xr:uid="{00000000-0005-0000-0000-0000F5010000}"/>
    <cellStyle name="_2008.évi második rendelet-módosítás_3_TartalékKötvényLekötésekEgyebek2012_TartalékKötvényLekötésekEgyebek2014" xfId="891" xr:uid="{00000000-0005-0000-0000-0000F6010000}"/>
    <cellStyle name="_2008.évi második rendelet-módosítás_3_TartalékKötvényLekötésekEgyebek2013 év végi rendezés" xfId="892" xr:uid="{00000000-0005-0000-0000-0000F7010000}"/>
    <cellStyle name="_2008.évi második rendelet-módosítás_3_TartalékKötvényLekötésekEgyebek2014" xfId="893" xr:uid="{00000000-0005-0000-0000-0000F8010000}"/>
    <cellStyle name="_2008.évi második rendelet-módosítás_8. melléklet tartalékok" xfId="894" xr:uid="{00000000-0005-0000-0000-0000F9010000}"/>
    <cellStyle name="_2008.évi második rendelet-módosítás_8. melléklet tartalékok 2" xfId="1167" xr:uid="{00000000-0005-0000-0000-0000FA010000}"/>
    <cellStyle name="_2008.évi második rendelet-módosítás_8. melléklet tartalékok_TartalékKötvényLekötésekEgyebek2014" xfId="895" xr:uid="{00000000-0005-0000-0000-0000FB010000}"/>
    <cellStyle name="_2008.évi második rendelet-módosítás_8. melléklet tartalékok_TartalékKötvényLekötésekEgyebek2014 2" xfId="1168" xr:uid="{00000000-0005-0000-0000-0000FC010000}"/>
    <cellStyle name="_2008.évi második rendelet-módosítás_adósságszolgálat 2013 05 06" xfId="896" xr:uid="{00000000-0005-0000-0000-0000FD010000}"/>
    <cellStyle name="_2008.évi második rendelet-módosítás_adósságszolgálat 2013 05 06_TartalékKötvényLekötésekEgyebek2014" xfId="897" xr:uid="{00000000-0005-0000-0000-0000FE010000}"/>
    <cellStyle name="_2008.évi második rendelet-módosítás_adósságszolgálat alakulása" xfId="898" xr:uid="{00000000-0005-0000-0000-0000FF010000}"/>
    <cellStyle name="_2008.évi második rendelet-módosítás_adósságszolgálat alakulása 2" xfId="1169" xr:uid="{00000000-0005-0000-0000-000000020000}"/>
    <cellStyle name="_2008.évi második rendelet-módosítás_adósságszolgálatlegújabb 2013 01 09" xfId="899" xr:uid="{00000000-0005-0000-0000-000001020000}"/>
    <cellStyle name="_2008.évi második rendelet-módosítás_adósságszolgálatlegújabb 2013 01 09 2" xfId="1170" xr:uid="{00000000-0005-0000-0000-000002020000}"/>
    <cellStyle name="_2008.évi második rendelet-módosítás_adósságszolgálatlegújabb 2013 01 09_TartalékKötvényLekötésekEgyebek2014" xfId="900" xr:uid="{00000000-0005-0000-0000-000003020000}"/>
    <cellStyle name="_2008.évi második rendelet-módosítás_adósságszolgálatlegújabb 2013 01 09_TartalékKötvényLekötésekEgyebek2014 2" xfId="1171" xr:uid="{00000000-0005-0000-0000-000004020000}"/>
    <cellStyle name="_2008.évi második rendelet-módosítás_futamidős törlesztés alakulása" xfId="193" xr:uid="{00000000-0005-0000-0000-000005020000}"/>
    <cellStyle name="_2008.évi második rendelet-módosítás_futamidős törlesztés alakulása 2" xfId="194" xr:uid="{00000000-0005-0000-0000-000006020000}"/>
    <cellStyle name="_2008.évi második rendelet-módosítás_futamidős törlesztés alakulása 2 2" xfId="571" xr:uid="{00000000-0005-0000-0000-000007020000}"/>
    <cellStyle name="_2008.évi második rendelet-módosítás_futamidős törlesztés alakulása 3" xfId="195" xr:uid="{00000000-0005-0000-0000-000008020000}"/>
    <cellStyle name="_2008.évi második rendelet-módosítás_futamidős törlesztés alakulása 3 2" xfId="572" xr:uid="{00000000-0005-0000-0000-000009020000}"/>
    <cellStyle name="_2008.évi második rendelet-módosítás_futamidős törlesztés alakulása 4" xfId="570" xr:uid="{00000000-0005-0000-0000-00000A020000}"/>
    <cellStyle name="_2008.évi második rendelet-módosítás_futamidős törlesztés alakulása_TartalékKötvényLekötésekEgyebek2014" xfId="901" xr:uid="{00000000-0005-0000-0000-00000B020000}"/>
    <cellStyle name="_2008.évi második rendelet-módosítás_futamidős törlesztés alakulása_TartalékKötvényLekötésekEgyebek2014 2" xfId="1172" xr:uid="{00000000-0005-0000-0000-00000C020000}"/>
    <cellStyle name="_2008.évi második rendelet-módosítás_kötvénylekötés és kamatbevétel" xfId="196" xr:uid="{00000000-0005-0000-0000-00000D020000}"/>
    <cellStyle name="_2008.évi második rendelet-módosítás_kötvénylekötés és kamatbevétel 2" xfId="197" xr:uid="{00000000-0005-0000-0000-00000E020000}"/>
    <cellStyle name="_2008.évi második rendelet-módosítás_kötvénylekötés és kamatbevétel 2 2" xfId="574" xr:uid="{00000000-0005-0000-0000-00000F020000}"/>
    <cellStyle name="_2008.évi második rendelet-módosítás_kötvénylekötés és kamatbevétel 3" xfId="198" xr:uid="{00000000-0005-0000-0000-000010020000}"/>
    <cellStyle name="_2008.évi második rendelet-módosítás_kötvénylekötés és kamatbevétel 3 2" xfId="575" xr:uid="{00000000-0005-0000-0000-000011020000}"/>
    <cellStyle name="_2008.évi második rendelet-módosítás_kötvénylekötés és kamatbevétel 4" xfId="573" xr:uid="{00000000-0005-0000-0000-000012020000}"/>
    <cellStyle name="_2008.évi második rendelet-módosítás_kötvénylekötés és kamatbevétel_TartalékKötvényLekötésekEgyebek2014" xfId="902" xr:uid="{00000000-0005-0000-0000-000013020000}"/>
    <cellStyle name="_2008.évi második rendelet-módosítás_kötvénylekötés és kamatbevétel_TartalékKötvényLekötésekEgyebek2014 2" xfId="1173" xr:uid="{00000000-0005-0000-0000-000014020000}"/>
    <cellStyle name="_2008.évi második rendelet-módosítás_TaralékKötvényLekötésEgyebek2011" xfId="199" xr:uid="{00000000-0005-0000-0000-000015020000}"/>
    <cellStyle name="_2008.évi második rendelet-módosítás_TaralékKötvényLekötésEgyebek2011 2" xfId="200" xr:uid="{00000000-0005-0000-0000-000016020000}"/>
    <cellStyle name="_2008.évi második rendelet-módosítás_TaralékKötvényLekötésEgyebek2011 2 2" xfId="577" xr:uid="{00000000-0005-0000-0000-000017020000}"/>
    <cellStyle name="_2008.évi második rendelet-módosítás_TaralékKötvényLekötésEgyebek2011 3" xfId="201" xr:uid="{00000000-0005-0000-0000-000018020000}"/>
    <cellStyle name="_2008.évi második rendelet-módosítás_TaralékKötvényLekötésEgyebek2011 3 2" xfId="578" xr:uid="{00000000-0005-0000-0000-000019020000}"/>
    <cellStyle name="_2008.évi második rendelet-módosítás_TaralékKötvényLekötésEgyebek2011 4" xfId="576" xr:uid="{00000000-0005-0000-0000-00001A020000}"/>
    <cellStyle name="_2008.évi második rendelet-módosítás_TaralékKötvényLekötésEgyebek2011_TartalékKötvényLekötésekEgyebek2014" xfId="903" xr:uid="{00000000-0005-0000-0000-00001B020000}"/>
    <cellStyle name="_2008.évi második rendelet-módosítás_TaralékKötvényLekötésEgyebek2011_TartalékKötvényLekötésekEgyebek2014 2" xfId="1174" xr:uid="{00000000-0005-0000-0000-00001C020000}"/>
    <cellStyle name="_2008.évi második rendelet-módosítás_TartalékKötvényLekötésEgyebek2011" xfId="202" xr:uid="{00000000-0005-0000-0000-00001D020000}"/>
    <cellStyle name="_2008.évi második rendelet-módosítás_TartalékKötvényLekötésEgyebek2011 2" xfId="203" xr:uid="{00000000-0005-0000-0000-00001E020000}"/>
    <cellStyle name="_2008.évi második rendelet-módosítás_TartalékKötvényLekötésEgyebek2011 2 2" xfId="580" xr:uid="{00000000-0005-0000-0000-00001F020000}"/>
    <cellStyle name="_2008.évi második rendelet-módosítás_TartalékKötvényLekötésEgyebek2011 3" xfId="204" xr:uid="{00000000-0005-0000-0000-000020020000}"/>
    <cellStyle name="_2008.évi második rendelet-módosítás_TartalékKötvényLekötésEgyebek2011 3 2" xfId="581" xr:uid="{00000000-0005-0000-0000-000021020000}"/>
    <cellStyle name="_2008.évi második rendelet-módosítás_TartalékKötvényLekötésEgyebek2011 4" xfId="579" xr:uid="{00000000-0005-0000-0000-000022020000}"/>
    <cellStyle name="_2008.évi második rendelet-módosítás_TartalékKötvényLekötésEgyebek2011_TartalékKötvényLekötésekEgyebek2014" xfId="904" xr:uid="{00000000-0005-0000-0000-000023020000}"/>
    <cellStyle name="_2008.évi második rendelet-módosítás_TartalékKötvényLekötésEgyebek2011_TartalékKötvényLekötésekEgyebek2014 2" xfId="1175" xr:uid="{00000000-0005-0000-0000-000024020000}"/>
    <cellStyle name="_2008.évi második rendelet-módosítás_TartalékKötvényLekötésekEgyebek2011" xfId="205" xr:uid="{00000000-0005-0000-0000-000025020000}"/>
    <cellStyle name="_2008.évi második rendelet-módosítás_TartalékKötvényLekötésekEgyebek2011 2" xfId="206" xr:uid="{00000000-0005-0000-0000-000026020000}"/>
    <cellStyle name="_2008.évi második rendelet-módosítás_TartalékKötvényLekötésekEgyebek2011 2 2" xfId="583" xr:uid="{00000000-0005-0000-0000-000027020000}"/>
    <cellStyle name="_2008.évi második rendelet-módosítás_TartalékKötvényLekötésekEgyebek2011 3" xfId="207" xr:uid="{00000000-0005-0000-0000-000028020000}"/>
    <cellStyle name="_2008.évi második rendelet-módosítás_TartalékKötvényLekötésekEgyebek2011 3 2" xfId="584" xr:uid="{00000000-0005-0000-0000-000029020000}"/>
    <cellStyle name="_2008.évi második rendelet-módosítás_TartalékKötvényLekötésekEgyebek2011 4" xfId="582" xr:uid="{00000000-0005-0000-0000-00002A020000}"/>
    <cellStyle name="_2008.évi második rendelet-módosítás_TartalékKötvényLekötésekEgyebek2011_TartalékKötvényLekötésekEgyebek2014" xfId="905" xr:uid="{00000000-0005-0000-0000-00002B020000}"/>
    <cellStyle name="_2008.évi második rendelet-módosítás_TartalékKötvényLekötésekEgyebek2011_TartalékKötvényLekötésekEgyebek2014 2" xfId="1176" xr:uid="{00000000-0005-0000-0000-00002C020000}"/>
    <cellStyle name="_2008.évi második rendelet-módosítás_TartalékKötvényLekötésekEgyebek2012" xfId="208" xr:uid="{00000000-0005-0000-0000-00002D020000}"/>
    <cellStyle name="_2008.évi második rendelet-módosítás_TartalékKötvényLekötésekEgyebek2012 2" xfId="209" xr:uid="{00000000-0005-0000-0000-00002E020000}"/>
    <cellStyle name="_2008.évi második rendelet-módosítás_TartalékKötvényLekötésekEgyebek2012 2 2" xfId="586" xr:uid="{00000000-0005-0000-0000-00002F020000}"/>
    <cellStyle name="_2008.évi második rendelet-módosítás_TartalékKötvényLekötésekEgyebek2012 3" xfId="210" xr:uid="{00000000-0005-0000-0000-000030020000}"/>
    <cellStyle name="_2008.évi második rendelet-módosítás_TartalékKötvényLekötésekEgyebek2012 3 2" xfId="587" xr:uid="{00000000-0005-0000-0000-000031020000}"/>
    <cellStyle name="_2008.évi második rendelet-módosítás_TartalékKötvényLekötésekEgyebek2012 4" xfId="585" xr:uid="{00000000-0005-0000-0000-000032020000}"/>
    <cellStyle name="_2008.évi második rendelet-módosítás_TartalékKötvényLekötésekEgyebek2012_TartalékKötvényLekötésekEgyebek2014" xfId="906" xr:uid="{00000000-0005-0000-0000-000033020000}"/>
    <cellStyle name="_2008.évi második rendelet-módosítás_TartalékKötvényLekötésekEgyebek2012_TartalékKötvényLekötésekEgyebek2014 2" xfId="1177" xr:uid="{00000000-0005-0000-0000-000034020000}"/>
    <cellStyle name="_2008.évi második rendelet-módosítás_TartalékKötvényLekötésekEgyebek2013 év végi rendezés" xfId="907" xr:uid="{00000000-0005-0000-0000-000035020000}"/>
    <cellStyle name="_2008.évi második rendelet-módosítás_TartalékKötvényLekötésekEgyebek2013 év végi rendezés 2" xfId="1178" xr:uid="{00000000-0005-0000-0000-000036020000}"/>
    <cellStyle name="_2008.évi második rendelet-módosítás_TartalékKötvényLekötésekEgyebek2014" xfId="908" xr:uid="{00000000-0005-0000-0000-000037020000}"/>
    <cellStyle name="_2008.évi második rendelet-módosítás_TartalékKötvényLekötésekEgyebek2014 2" xfId="1179" xr:uid="{00000000-0005-0000-0000-000038020000}"/>
    <cellStyle name="_2008.évi negyedik rendelet-módosítás" xfId="211" xr:uid="{00000000-0005-0000-0000-000039020000}"/>
    <cellStyle name="_2008.évi negyedik rendelet-módosítás 2" xfId="212" xr:uid="{00000000-0005-0000-0000-00003A020000}"/>
    <cellStyle name="_2008.évi negyedik rendelet-módosítás 2 2" xfId="589" xr:uid="{00000000-0005-0000-0000-00003B020000}"/>
    <cellStyle name="_2008.évi negyedik rendelet-módosítás 3" xfId="213" xr:uid="{00000000-0005-0000-0000-00003C020000}"/>
    <cellStyle name="_2008.évi negyedik rendelet-módosítás 3 2" xfId="590" xr:uid="{00000000-0005-0000-0000-00003D020000}"/>
    <cellStyle name="_2008.évi negyedik rendelet-módosítás 4" xfId="588" xr:uid="{00000000-0005-0000-0000-00003E020000}"/>
    <cellStyle name="_2008.évi negyedik rendelet-módosítás intézményi" xfId="214" xr:uid="{00000000-0005-0000-0000-00003F020000}"/>
    <cellStyle name="_2008.évi negyedik rendelet-módosítás intézményi_1" xfId="215" xr:uid="{00000000-0005-0000-0000-000040020000}"/>
    <cellStyle name="_2008.évi negyedik rendelet-módosítás intézményi_1 2" xfId="216" xr:uid="{00000000-0005-0000-0000-000041020000}"/>
    <cellStyle name="_2008.évi negyedik rendelet-módosítás intézményi_1 2 2" xfId="592" xr:uid="{00000000-0005-0000-0000-000042020000}"/>
    <cellStyle name="_2008.évi negyedik rendelet-módosítás intézményi_1 3" xfId="217" xr:uid="{00000000-0005-0000-0000-000043020000}"/>
    <cellStyle name="_2008.évi negyedik rendelet-módosítás intézményi_1 3 2" xfId="593" xr:uid="{00000000-0005-0000-0000-000044020000}"/>
    <cellStyle name="_2008.évi negyedik rendelet-módosítás intézményi_1 4" xfId="591" xr:uid="{00000000-0005-0000-0000-000045020000}"/>
    <cellStyle name="_2008.évi negyedik rendelet-módosítás intézményi_1_TartalékKötvényLekötésekEgyebek2014" xfId="909" xr:uid="{00000000-0005-0000-0000-000046020000}"/>
    <cellStyle name="_2008.évi negyedik rendelet-módosítás intézményi_1_TartalékKötvényLekötésekEgyebek2014 2" xfId="1180" xr:uid="{00000000-0005-0000-0000-000047020000}"/>
    <cellStyle name="_2008.évi negyedik rendelet-módosítás intézményi_2" xfId="218" xr:uid="{00000000-0005-0000-0000-000048020000}"/>
    <cellStyle name="_2008.évi negyedik rendelet-módosítás intézményi_2_TartalékKötvényLekötésekEgyebek2014" xfId="910" xr:uid="{00000000-0005-0000-0000-000049020000}"/>
    <cellStyle name="_2008.évi negyedik rendelet-módosítás intézményi_3" xfId="219" xr:uid="{00000000-0005-0000-0000-00004A020000}"/>
    <cellStyle name="_2008.évi negyedik rendelet-módosítás intézményi_3_TartalékKötvényLekötésekEgyebek2014" xfId="911" xr:uid="{00000000-0005-0000-0000-00004B020000}"/>
    <cellStyle name="_2008.évi negyedik rendelet-módosítás intézményi_TartalékKötvényLekötésekEgyebek2014" xfId="912" xr:uid="{00000000-0005-0000-0000-00004C020000}"/>
    <cellStyle name="_2008.évi negyedik rendelet-módosítás_1" xfId="220" xr:uid="{00000000-0005-0000-0000-00004D020000}"/>
    <cellStyle name="_2008.évi negyedik rendelet-módosítás_1_TartalékKötvényLekötésekEgyebek2014" xfId="913" xr:uid="{00000000-0005-0000-0000-00004E020000}"/>
    <cellStyle name="_2008.évi negyedik rendelet-módosítás_2" xfId="221" xr:uid="{00000000-0005-0000-0000-00004F020000}"/>
    <cellStyle name="_2008.évi negyedik rendelet-módosítás_2_TartalékKötvényLekötésekEgyebek2014" xfId="914" xr:uid="{00000000-0005-0000-0000-000050020000}"/>
    <cellStyle name="_2008.évi negyedik rendelet-módosítás_3" xfId="222" xr:uid="{00000000-0005-0000-0000-000051020000}"/>
    <cellStyle name="_2008.évi negyedik rendelet-módosítás_3_TartalékKötvényLekötésekEgyebek2014" xfId="915" xr:uid="{00000000-0005-0000-0000-000052020000}"/>
    <cellStyle name="_2008.évi negyedik rendelet-módosítás_4" xfId="223" xr:uid="{00000000-0005-0000-0000-000053020000}"/>
    <cellStyle name="_2008.évi negyedik rendelet-módosítás_4_PH KVI 2014 KV 2014 02 20 elfogadott TEST2" xfId="224" xr:uid="{00000000-0005-0000-0000-000054020000}"/>
    <cellStyle name="_2008.évi negyedik rendelet-módosítás_4_TartalékKötvényLekötésekEgyebek2014" xfId="916" xr:uid="{00000000-0005-0000-0000-000055020000}"/>
    <cellStyle name="_2008.évi negyedik rendelet-módosítás_TartalékKötvényLekötésekEgyebek2014" xfId="917" xr:uid="{00000000-0005-0000-0000-000056020000}"/>
    <cellStyle name="_2008.évi negyedik rendelet-módosítás_TartalékKötvényLekötésekEgyebek2014 2" xfId="1181" xr:uid="{00000000-0005-0000-0000-000057020000}"/>
    <cellStyle name="_2008KVIvégleges20080306alapok" xfId="225" xr:uid="{00000000-0005-0000-0000-000058020000}"/>
    <cellStyle name="_2008KVIvégleges20080306alapok_PH KVI 2014 KV 2014 02 20 elfogadott TEST2" xfId="226" xr:uid="{00000000-0005-0000-0000-000059020000}"/>
    <cellStyle name="_2008KVIvégleges20080306alapok_TartalékKötvényLekötésekEgyebek2014" xfId="918" xr:uid="{00000000-0005-0000-0000-00005A020000}"/>
    <cellStyle name="_2009.évi első rendelet-módosítás" xfId="227" xr:uid="{00000000-0005-0000-0000-00005B020000}"/>
    <cellStyle name="_2009.évi első rendelet-módosítás 2" xfId="228" xr:uid="{00000000-0005-0000-0000-00005C020000}"/>
    <cellStyle name="_2009.évi első rendelet-módosítás 2 2" xfId="595" xr:uid="{00000000-0005-0000-0000-00005D020000}"/>
    <cellStyle name="_2009.évi első rendelet-módosítás 3" xfId="229" xr:uid="{00000000-0005-0000-0000-00005E020000}"/>
    <cellStyle name="_2009.évi első rendelet-módosítás 3 2" xfId="596" xr:uid="{00000000-0005-0000-0000-00005F020000}"/>
    <cellStyle name="_2009.évi első rendelet-módosítás 4" xfId="594" xr:uid="{00000000-0005-0000-0000-000060020000}"/>
    <cellStyle name="_2009.évi első rendelet-módosítás_1" xfId="230" xr:uid="{00000000-0005-0000-0000-000061020000}"/>
    <cellStyle name="_2009.évi első rendelet-módosítás_1_TartalékKötvényLekötésekEgyebek2014" xfId="919" xr:uid="{00000000-0005-0000-0000-000062020000}"/>
    <cellStyle name="_2009.évi első rendelet-módosítás_2" xfId="231" xr:uid="{00000000-0005-0000-0000-000063020000}"/>
    <cellStyle name="_2009.évi első rendelet-módosítás_2_TartalékKötvényLekötésekEgyebek2014" xfId="920" xr:uid="{00000000-0005-0000-0000-000064020000}"/>
    <cellStyle name="_2009.évi első rendelet-módosítás_3" xfId="232" xr:uid="{00000000-0005-0000-0000-000065020000}"/>
    <cellStyle name="_2009.évi első rendelet-módosítás_3_TartalékKötvényLekötésekEgyebek2014" xfId="921" xr:uid="{00000000-0005-0000-0000-000066020000}"/>
    <cellStyle name="_2009.évi első rendelet-módosítás_4" xfId="233" xr:uid="{00000000-0005-0000-0000-000067020000}"/>
    <cellStyle name="_2009.évi első rendelet-módosítás_4_TartalékKötvényLekötésekEgyebek2014" xfId="922" xr:uid="{00000000-0005-0000-0000-000068020000}"/>
    <cellStyle name="_2009.évi első rendelet-módosítás_TartalékKötvényLekötésekEgyebek2014" xfId="923" xr:uid="{00000000-0005-0000-0000-000069020000}"/>
    <cellStyle name="_2009.évi első rendelet-módosítás_TartalékKötvényLekötésekEgyebek2014 2" xfId="1182" xr:uid="{00000000-0005-0000-0000-00006A020000}"/>
    <cellStyle name="_2009.évi harmadik rendelet-módosítás" xfId="234" xr:uid="{00000000-0005-0000-0000-00006B020000}"/>
    <cellStyle name="_2009.évi harmadik rendelet-módosítás_1" xfId="235" xr:uid="{00000000-0005-0000-0000-00006C020000}"/>
    <cellStyle name="_2009.évi harmadik rendelet-módosítás_1_TartalékKötvényLekötésekEgyebek2014" xfId="924" xr:uid="{00000000-0005-0000-0000-00006D020000}"/>
    <cellStyle name="_2009.évi harmadik rendelet-módosítás_2" xfId="236" xr:uid="{00000000-0005-0000-0000-00006E020000}"/>
    <cellStyle name="_2009.évi harmadik rendelet-módosítás_2_TartalékKötvényLekötésekEgyebek2014" xfId="925" xr:uid="{00000000-0005-0000-0000-00006F020000}"/>
    <cellStyle name="_2009.évi harmadik rendelet-módosítás_3" xfId="237" xr:uid="{00000000-0005-0000-0000-000070020000}"/>
    <cellStyle name="_2009.évi harmadik rendelet-módosítás_3_TartalékKötvényLekötésekEgyebek2014" xfId="926" xr:uid="{00000000-0005-0000-0000-000071020000}"/>
    <cellStyle name="_2009.évi harmadik rendelet-módosítás_TartalékKötvényLekötésekEgyebek2014" xfId="927" xr:uid="{00000000-0005-0000-0000-000072020000}"/>
    <cellStyle name="_2009.évi második rendelet-módosítás" xfId="238" xr:uid="{00000000-0005-0000-0000-000073020000}"/>
    <cellStyle name="_2009.évi második rendelet-módosítás intézményi" xfId="239" xr:uid="{00000000-0005-0000-0000-000074020000}"/>
    <cellStyle name="_2009.évi második rendelet-módosítás intézményi 2" xfId="240" xr:uid="{00000000-0005-0000-0000-000075020000}"/>
    <cellStyle name="_2009.évi második rendelet-módosítás intézményi 2 2" xfId="598" xr:uid="{00000000-0005-0000-0000-000076020000}"/>
    <cellStyle name="_2009.évi második rendelet-módosítás intézményi 3" xfId="241" xr:uid="{00000000-0005-0000-0000-000077020000}"/>
    <cellStyle name="_2009.évi második rendelet-módosítás intézményi 3 2" xfId="599" xr:uid="{00000000-0005-0000-0000-000078020000}"/>
    <cellStyle name="_2009.évi második rendelet-módosítás intézményi 4" xfId="597" xr:uid="{00000000-0005-0000-0000-000079020000}"/>
    <cellStyle name="_2009.évi második rendelet-módosítás intézményi_1" xfId="242" xr:uid="{00000000-0005-0000-0000-00007A020000}"/>
    <cellStyle name="_2009.évi második rendelet-módosítás intézményi_1_TartalékKötvényLekötésekEgyebek2014" xfId="928" xr:uid="{00000000-0005-0000-0000-00007B020000}"/>
    <cellStyle name="_2009.évi második rendelet-módosítás intézményi_2" xfId="243" xr:uid="{00000000-0005-0000-0000-00007C020000}"/>
    <cellStyle name="_2009.évi második rendelet-módosítás intézményi_2_TartalékKötvényLekötésekEgyebek2014" xfId="929" xr:uid="{00000000-0005-0000-0000-00007D020000}"/>
    <cellStyle name="_2009.évi második rendelet-módosítás intézményi_3" xfId="244" xr:uid="{00000000-0005-0000-0000-00007E020000}"/>
    <cellStyle name="_2009.évi második rendelet-módosítás intézményi_3_TartalékKötvényLekötésekEgyebek2014" xfId="930" xr:uid="{00000000-0005-0000-0000-00007F020000}"/>
    <cellStyle name="_2009.évi második rendelet-módosítás intézményi_TartalékKötvényLekötésekEgyebek2014" xfId="931" xr:uid="{00000000-0005-0000-0000-000080020000}"/>
    <cellStyle name="_2009.évi második rendelet-módosítás intézményi_TartalékKötvényLekötésekEgyebek2014 2" xfId="1183" xr:uid="{00000000-0005-0000-0000-000081020000}"/>
    <cellStyle name="_2009.évi második rendelet-módosítás_1" xfId="245" xr:uid="{00000000-0005-0000-0000-000082020000}"/>
    <cellStyle name="_2009.évi második rendelet-módosítás_1_TartalékKötvényLekötésekEgyebek2014" xfId="932" xr:uid="{00000000-0005-0000-0000-000083020000}"/>
    <cellStyle name="_2009.évi második rendelet-módosítás_2" xfId="246" xr:uid="{00000000-0005-0000-0000-000084020000}"/>
    <cellStyle name="_2009.évi második rendelet-módosítás_2 2" xfId="247" xr:uid="{00000000-0005-0000-0000-000085020000}"/>
    <cellStyle name="_2009.évi második rendelet-módosítás_2 2 2" xfId="601" xr:uid="{00000000-0005-0000-0000-000086020000}"/>
    <cellStyle name="_2009.évi második rendelet-módosítás_2 3" xfId="248" xr:uid="{00000000-0005-0000-0000-000087020000}"/>
    <cellStyle name="_2009.évi második rendelet-módosítás_2 3 2" xfId="602" xr:uid="{00000000-0005-0000-0000-000088020000}"/>
    <cellStyle name="_2009.évi második rendelet-módosítás_2 4" xfId="600" xr:uid="{00000000-0005-0000-0000-000089020000}"/>
    <cellStyle name="_2009.évi második rendelet-módosítás_2_TartalékKötvényLekötésekEgyebek2014" xfId="933" xr:uid="{00000000-0005-0000-0000-00008A020000}"/>
    <cellStyle name="_2009.évi második rendelet-módosítás_2_TartalékKötvényLekötésekEgyebek2014 2" xfId="1184" xr:uid="{00000000-0005-0000-0000-00008B020000}"/>
    <cellStyle name="_2009.évi második rendelet-módosítás_3" xfId="249" xr:uid="{00000000-0005-0000-0000-00008C020000}"/>
    <cellStyle name="_2009.évi második rendelet-módosítás_3_TartalékKötvényLekötésekEgyebek2014" xfId="934" xr:uid="{00000000-0005-0000-0000-00008D020000}"/>
    <cellStyle name="_2009.évi második rendelet-módosítás_4" xfId="250" xr:uid="{00000000-0005-0000-0000-00008E020000}"/>
    <cellStyle name="_2009.évi második rendelet-módosítás_4_TartalékKötvényLekötésekEgyebek2014" xfId="935" xr:uid="{00000000-0005-0000-0000-00008F020000}"/>
    <cellStyle name="_2009.évi második rendelet-módosítás_TartalékKötvényLekötésekEgyebek2014" xfId="936" xr:uid="{00000000-0005-0000-0000-000090020000}"/>
    <cellStyle name="_2009KVIvéglegesküld" xfId="251" xr:uid="{00000000-0005-0000-0000-000091020000}"/>
    <cellStyle name="_2009KVIvéglegesküld_TartalékKötvényLekötésekEgyebek2014" xfId="937" xr:uid="{00000000-0005-0000-0000-000092020000}"/>
    <cellStyle name="_2010. évi ötödik rendelet-módosítás küld" xfId="252" xr:uid="{00000000-0005-0000-0000-000093020000}"/>
    <cellStyle name="_2010. évi ötödik rendelet-módosítás küld 2" xfId="253" xr:uid="{00000000-0005-0000-0000-000094020000}"/>
    <cellStyle name="_2010. évi ötödik rendelet-módosítás küld 2 2" xfId="604" xr:uid="{00000000-0005-0000-0000-000095020000}"/>
    <cellStyle name="_2010. évi ötödik rendelet-módosítás küld 3" xfId="254" xr:uid="{00000000-0005-0000-0000-000096020000}"/>
    <cellStyle name="_2010. évi ötödik rendelet-módosítás küld 3 2" xfId="605" xr:uid="{00000000-0005-0000-0000-000097020000}"/>
    <cellStyle name="_2010. évi ötödik rendelet-módosítás küld 4" xfId="603" xr:uid="{00000000-0005-0000-0000-000098020000}"/>
    <cellStyle name="_2010. évi ötödik rendelet-módosítás küld_1" xfId="255" xr:uid="{00000000-0005-0000-0000-000099020000}"/>
    <cellStyle name="_2010. évi ötödik rendelet-módosítás küld_1_TartalékKötvényLekötésekEgyebek2014" xfId="938" xr:uid="{00000000-0005-0000-0000-00009A020000}"/>
    <cellStyle name="_2010. évi ötödik rendelet-módosítás küld_2" xfId="256" xr:uid="{00000000-0005-0000-0000-00009B020000}"/>
    <cellStyle name="_2010. évi ötödik rendelet-módosítás küld_2_TartalékKötvényLekötésekEgyebek2014" xfId="939" xr:uid="{00000000-0005-0000-0000-00009C020000}"/>
    <cellStyle name="_2010. évi ötödik rendelet-módosítás küld_3" xfId="257" xr:uid="{00000000-0005-0000-0000-00009D020000}"/>
    <cellStyle name="_2010. évi ötödik rendelet-módosítás küld_3_TartalékKötvényLekötésekEgyebek2014" xfId="940" xr:uid="{00000000-0005-0000-0000-00009E020000}"/>
    <cellStyle name="_2010. évi ötödik rendelet-módosítás küld_4" xfId="258" xr:uid="{00000000-0005-0000-0000-00009F020000}"/>
    <cellStyle name="_2010. évi ötödik rendelet-módosítás küld_4_TartalékKötvényLekötésekEgyebek2014" xfId="941" xr:uid="{00000000-0005-0000-0000-0000A0020000}"/>
    <cellStyle name="_2010. évi ötödik rendelet-módosítás küld_TartalékKötvényLekötésekEgyebek2014" xfId="942" xr:uid="{00000000-0005-0000-0000-0000A1020000}"/>
    <cellStyle name="_2010. évi ötödik rendelet-módosítás küld_TartalékKötvényLekötésekEgyebek2014 2" xfId="1185" xr:uid="{00000000-0005-0000-0000-0000A2020000}"/>
    <cellStyle name="_2010.évi első rendelet-módosítás" xfId="259" xr:uid="{00000000-0005-0000-0000-0000A3020000}"/>
    <cellStyle name="_2010.évi első rendelet-módosítás 2" xfId="260" xr:uid="{00000000-0005-0000-0000-0000A4020000}"/>
    <cellStyle name="_2010.évi első rendelet-módosítás 2 2" xfId="607" xr:uid="{00000000-0005-0000-0000-0000A5020000}"/>
    <cellStyle name="_2010.évi első rendelet-módosítás 3" xfId="261" xr:uid="{00000000-0005-0000-0000-0000A6020000}"/>
    <cellStyle name="_2010.évi első rendelet-módosítás 3 2" xfId="608" xr:uid="{00000000-0005-0000-0000-0000A7020000}"/>
    <cellStyle name="_2010.évi első rendelet-módosítás 4" xfId="606" xr:uid="{00000000-0005-0000-0000-0000A8020000}"/>
    <cellStyle name="_2010.évi első rendelet-módosítás_1" xfId="262" xr:uid="{00000000-0005-0000-0000-0000A9020000}"/>
    <cellStyle name="_2010.évi első rendelet-módosítás_1_TartalékKötvényLekötésekEgyebek2014" xfId="943" xr:uid="{00000000-0005-0000-0000-0000AA020000}"/>
    <cellStyle name="_2010.évi első rendelet-módosítás_2" xfId="263" xr:uid="{00000000-0005-0000-0000-0000AB020000}"/>
    <cellStyle name="_2010.évi első rendelet-módosítás_2_TartalékKötvényLekötésekEgyebek2014" xfId="944" xr:uid="{00000000-0005-0000-0000-0000AC020000}"/>
    <cellStyle name="_2010.évi első rendelet-módosítás_3" xfId="264" xr:uid="{00000000-0005-0000-0000-0000AD020000}"/>
    <cellStyle name="_2010.évi első rendelet-módosítás_3_TartalékKötvényLekötésekEgyebek2014" xfId="945" xr:uid="{00000000-0005-0000-0000-0000AE020000}"/>
    <cellStyle name="_2010.évi első rendelet-módosítás_TartalékKötvényLekötésekEgyebek2014" xfId="946" xr:uid="{00000000-0005-0000-0000-0000AF020000}"/>
    <cellStyle name="_2010.évi első rendelet-módosítás_TartalékKötvényLekötésekEgyebek2014 2" xfId="1186" xr:uid="{00000000-0005-0000-0000-0000B0020000}"/>
    <cellStyle name="_2010.évi harmadik rendelet-módosítás" xfId="265" xr:uid="{00000000-0005-0000-0000-0000B1020000}"/>
    <cellStyle name="_2010.évi harmadik rendelet-módosítás_1" xfId="266" xr:uid="{00000000-0005-0000-0000-0000B2020000}"/>
    <cellStyle name="_2010.évi harmadik rendelet-módosítás_1 2" xfId="267" xr:uid="{00000000-0005-0000-0000-0000B3020000}"/>
    <cellStyle name="_2010.évi harmadik rendelet-módosítás_1 2 2" xfId="610" xr:uid="{00000000-0005-0000-0000-0000B4020000}"/>
    <cellStyle name="_2010.évi harmadik rendelet-módosítás_1 3" xfId="268" xr:uid="{00000000-0005-0000-0000-0000B5020000}"/>
    <cellStyle name="_2010.évi harmadik rendelet-módosítás_1 3 2" xfId="611" xr:uid="{00000000-0005-0000-0000-0000B6020000}"/>
    <cellStyle name="_2010.évi harmadik rendelet-módosítás_1 4" xfId="609" xr:uid="{00000000-0005-0000-0000-0000B7020000}"/>
    <cellStyle name="_2010.évi harmadik rendelet-módosítás_1_TartalékKötvényLekötésekEgyebek2014" xfId="947" xr:uid="{00000000-0005-0000-0000-0000B8020000}"/>
    <cellStyle name="_2010.évi harmadik rendelet-módosítás_1_TartalékKötvényLekötésekEgyebek2014 2" xfId="1187" xr:uid="{00000000-0005-0000-0000-0000B9020000}"/>
    <cellStyle name="_2010.évi harmadik rendelet-módosítás_2" xfId="269" xr:uid="{00000000-0005-0000-0000-0000BA020000}"/>
    <cellStyle name="_2010.évi harmadik rendelet-módosítás_2_TartalékKötvényLekötésekEgyebek2014" xfId="948" xr:uid="{00000000-0005-0000-0000-0000BB020000}"/>
    <cellStyle name="_2010.évi harmadik rendelet-módosítás_3" xfId="270" xr:uid="{00000000-0005-0000-0000-0000BC020000}"/>
    <cellStyle name="_2010.évi harmadik rendelet-módosítás_3_TartalékKötvényLekötésekEgyebek2014" xfId="949" xr:uid="{00000000-0005-0000-0000-0000BD020000}"/>
    <cellStyle name="_2010.évi harmadik rendelet-módosítás_TartalékKötvényLekötésekEgyebek2014" xfId="950" xr:uid="{00000000-0005-0000-0000-0000BE020000}"/>
    <cellStyle name="_2010.évi második rendelet-módosítás küld" xfId="271" xr:uid="{00000000-0005-0000-0000-0000BF020000}"/>
    <cellStyle name="_2010.évi második rendelet-módosítás küld_1" xfId="272" xr:uid="{00000000-0005-0000-0000-0000C0020000}"/>
    <cellStyle name="_2010.évi második rendelet-módosítás küld_1_TartalékKötvényLekötésekEgyebek2014" xfId="951" xr:uid="{00000000-0005-0000-0000-0000C1020000}"/>
    <cellStyle name="_2010.évi második rendelet-módosítás küld_2" xfId="273" xr:uid="{00000000-0005-0000-0000-0000C2020000}"/>
    <cellStyle name="_2010.évi második rendelet-módosítás küld_2_TartalékKötvényLekötésekEgyebek2014" xfId="952" xr:uid="{00000000-0005-0000-0000-0000C3020000}"/>
    <cellStyle name="_2010.évi második rendelet-módosítás küld_3" xfId="274" xr:uid="{00000000-0005-0000-0000-0000C4020000}"/>
    <cellStyle name="_2010.évi második rendelet-módosítás küld_3_TartalékKötvényLekötésekEgyebek2014" xfId="953" xr:uid="{00000000-0005-0000-0000-0000C5020000}"/>
    <cellStyle name="_2010.évi második rendelet-módosítás küld_TartalékKötvényLekötésekEgyebek2014" xfId="954" xr:uid="{00000000-0005-0000-0000-0000C6020000}"/>
    <cellStyle name="_2010FELBE" xfId="275" xr:uid="{00000000-0005-0000-0000-0000C7020000}"/>
    <cellStyle name="_2010FELBE 2" xfId="276" xr:uid="{00000000-0005-0000-0000-0000C8020000}"/>
    <cellStyle name="_2010FELBE 2 2" xfId="613" xr:uid="{00000000-0005-0000-0000-0000C9020000}"/>
    <cellStyle name="_2010FELBE 3" xfId="277" xr:uid="{00000000-0005-0000-0000-0000CA020000}"/>
    <cellStyle name="_2010FELBE 3 2" xfId="614" xr:uid="{00000000-0005-0000-0000-0000CB020000}"/>
    <cellStyle name="_2010FELBE 4" xfId="612" xr:uid="{00000000-0005-0000-0000-0000CC020000}"/>
    <cellStyle name="_2010FELBE_1" xfId="278" xr:uid="{00000000-0005-0000-0000-0000CD020000}"/>
    <cellStyle name="_2010FELBE_1_TartalékKötvényLekötésekEgyebek2014" xfId="955" xr:uid="{00000000-0005-0000-0000-0000CE020000}"/>
    <cellStyle name="_2010FELBE_TartalékKötvényLekötésekEgyebek2014" xfId="956" xr:uid="{00000000-0005-0000-0000-0000CF020000}"/>
    <cellStyle name="_2010FELBE_TartalékKötvényLekötésekEgyebek2014 2" xfId="1188" xr:uid="{00000000-0005-0000-0000-0000D0020000}"/>
    <cellStyle name="_2010FELBEküld" xfId="279" xr:uid="{00000000-0005-0000-0000-0000D1020000}"/>
    <cellStyle name="_2010FELBEküld 2" xfId="280" xr:uid="{00000000-0005-0000-0000-0000D2020000}"/>
    <cellStyle name="_2010FELBEküld 2 2" xfId="616" xr:uid="{00000000-0005-0000-0000-0000D3020000}"/>
    <cellStyle name="_2010FELBEküld 3" xfId="281" xr:uid="{00000000-0005-0000-0000-0000D4020000}"/>
    <cellStyle name="_2010FELBEküld 3 2" xfId="617" xr:uid="{00000000-0005-0000-0000-0000D5020000}"/>
    <cellStyle name="_2010FELBEküld 4" xfId="615" xr:uid="{00000000-0005-0000-0000-0000D6020000}"/>
    <cellStyle name="_2010FELBEküld_1" xfId="282" xr:uid="{00000000-0005-0000-0000-0000D7020000}"/>
    <cellStyle name="_2010FELBEküld_1_TartalékKötvényLekötésekEgyebek2014" xfId="957" xr:uid="{00000000-0005-0000-0000-0000D8020000}"/>
    <cellStyle name="_2010FELBEküld_TartalékKötvényLekötésekEgyebek2014" xfId="958" xr:uid="{00000000-0005-0000-0000-0000D9020000}"/>
    <cellStyle name="_2010FELBEküld_TartalékKötvényLekötésekEgyebek2014 2" xfId="1189" xr:uid="{00000000-0005-0000-0000-0000DA020000}"/>
    <cellStyle name="_2010háromnegyedBesz küld" xfId="283" xr:uid="{00000000-0005-0000-0000-0000DB020000}"/>
    <cellStyle name="_2010háromnegyedBesz küld 2" xfId="284" xr:uid="{00000000-0005-0000-0000-0000DC020000}"/>
    <cellStyle name="_2010háromnegyedBesz küld 2 2" xfId="619" xr:uid="{00000000-0005-0000-0000-0000DD020000}"/>
    <cellStyle name="_2010háromnegyedBesz küld 3" xfId="285" xr:uid="{00000000-0005-0000-0000-0000DE020000}"/>
    <cellStyle name="_2010háromnegyedBesz küld 3 2" xfId="620" xr:uid="{00000000-0005-0000-0000-0000DF020000}"/>
    <cellStyle name="_2010háromnegyedBesz küld 4" xfId="618" xr:uid="{00000000-0005-0000-0000-0000E0020000}"/>
    <cellStyle name="_2010háromnegyedBesz küld_1" xfId="286" xr:uid="{00000000-0005-0000-0000-0000E1020000}"/>
    <cellStyle name="_2010háromnegyedBesz küld_1_TartalékKötvényLekötésekEgyebek2014" xfId="959" xr:uid="{00000000-0005-0000-0000-0000E2020000}"/>
    <cellStyle name="_2010háromnegyedBesz küld_TartalékKötvényLekötésekEgyebek2014" xfId="960" xr:uid="{00000000-0005-0000-0000-0000E3020000}"/>
    <cellStyle name="_2010háromnegyedBesz küld_TartalékKötvényLekötésekEgyebek2014 2" xfId="1190" xr:uid="{00000000-0005-0000-0000-0000E4020000}"/>
    <cellStyle name="_2010KVI_végleges küld" xfId="287" xr:uid="{00000000-0005-0000-0000-0000E5020000}"/>
    <cellStyle name="_2010KVI_végleges küld_TartalékKötvényLekötésekEgyebek2014" xfId="961" xr:uid="{00000000-0005-0000-0000-0000E6020000}"/>
    <cellStyle name="_2011 háromnegyed besz küld" xfId="962" xr:uid="{00000000-0005-0000-0000-0000E7020000}"/>
    <cellStyle name="_2011 háromnegyed besz küld 2" xfId="1191" xr:uid="{00000000-0005-0000-0000-0000E8020000}"/>
    <cellStyle name="_2011 háromnegyed besz küld_1" xfId="963" xr:uid="{00000000-0005-0000-0000-0000E9020000}"/>
    <cellStyle name="_2011 háromnegyed besz küld_1_TartalékKötvényLekötésekEgyebek2014" xfId="964" xr:uid="{00000000-0005-0000-0000-0000EA020000}"/>
    <cellStyle name="_2011 háromnegyed besz küld_TartalékKötvényLekötésekEgyebek2014" xfId="965" xr:uid="{00000000-0005-0000-0000-0000EB020000}"/>
    <cellStyle name="_2011 háromnegyed besz küld_TartalékKötvényLekötésekEgyebek2014 2" xfId="1192" xr:uid="{00000000-0005-0000-0000-0000EC020000}"/>
    <cellStyle name="_2011. évi harmadik rendelet-módosítás" xfId="288" xr:uid="{00000000-0005-0000-0000-0000ED020000}"/>
    <cellStyle name="_2011. évi harmadik rendelet-módosítás_1" xfId="289" xr:uid="{00000000-0005-0000-0000-0000EE020000}"/>
    <cellStyle name="_2011. évi harmadik rendelet-módosítás_2" xfId="290" xr:uid="{00000000-0005-0000-0000-0000EF020000}"/>
    <cellStyle name="_2011. évi harmadik rendelet-módosítás_3" xfId="291" xr:uid="{00000000-0005-0000-0000-0000F0020000}"/>
    <cellStyle name="_2011. évi második rendelet-módosítás" xfId="292" xr:uid="{00000000-0005-0000-0000-0000F1020000}"/>
    <cellStyle name="_2011. évi második rendelet-módosítás_1" xfId="293" xr:uid="{00000000-0005-0000-0000-0000F2020000}"/>
    <cellStyle name="_2011. évi második rendelet-módosítás_1 2" xfId="294" xr:uid="{00000000-0005-0000-0000-0000F3020000}"/>
    <cellStyle name="_2011. évi második rendelet-módosítás_1 2 2" xfId="622" xr:uid="{00000000-0005-0000-0000-0000F4020000}"/>
    <cellStyle name="_2011. évi második rendelet-módosítás_1 3" xfId="295" xr:uid="{00000000-0005-0000-0000-0000F5020000}"/>
    <cellStyle name="_2011. évi második rendelet-módosítás_1 4" xfId="296" xr:uid="{00000000-0005-0000-0000-0000F6020000}"/>
    <cellStyle name="_2011. évi második rendelet-módosítás_1 4 2" xfId="623" xr:uid="{00000000-0005-0000-0000-0000F7020000}"/>
    <cellStyle name="_2011. évi második rendelet-módosítás_1 5" xfId="621" xr:uid="{00000000-0005-0000-0000-0000F8020000}"/>
    <cellStyle name="_2011. évi második rendelet-módosítás_1_TartalékKötvényLekötésekEgyebek2014" xfId="966" xr:uid="{00000000-0005-0000-0000-0000F9020000}"/>
    <cellStyle name="_2011. évi második rendelet-módosítás_1_TartalékKötvényLekötésekEgyebek2014 2" xfId="1193" xr:uid="{00000000-0005-0000-0000-0000FA020000}"/>
    <cellStyle name="_2011. évi második rendelet-módosítás_2" xfId="297" xr:uid="{00000000-0005-0000-0000-0000FB020000}"/>
    <cellStyle name="_2011. évi második rendelet-módosítás_2_TartalékKötvényLekötésekEgyebek2014" xfId="967" xr:uid="{00000000-0005-0000-0000-0000FC020000}"/>
    <cellStyle name="_2011. évi második rendelet-módosítás_3" xfId="298" xr:uid="{00000000-0005-0000-0000-0000FD020000}"/>
    <cellStyle name="_2011. évi második rendelet-módosítás_3_TartalékKötvényLekötésekEgyebek2014" xfId="968" xr:uid="{00000000-0005-0000-0000-0000FE020000}"/>
    <cellStyle name="_2011. évi második rendelet-módosítás_TartalékKötvényLekötésekEgyebek2014" xfId="969" xr:uid="{00000000-0005-0000-0000-0000FF020000}"/>
    <cellStyle name="_2011. évi ötödik rendelet-módosítás" xfId="299" xr:uid="{00000000-0005-0000-0000-000000030000}"/>
    <cellStyle name="_2011. évi ötödik rendelet-módosítás 2" xfId="624" xr:uid="{00000000-0005-0000-0000-000001030000}"/>
    <cellStyle name="_2011. évi ötödik rendelet-módosítás_1" xfId="300" xr:uid="{00000000-0005-0000-0000-000002030000}"/>
    <cellStyle name="_2011. évi ötödik rendelet-módosítás_2" xfId="301" xr:uid="{00000000-0005-0000-0000-000003030000}"/>
    <cellStyle name="_2011. évi ötödik rendelet-módosítás_3" xfId="302" xr:uid="{00000000-0005-0000-0000-000004030000}"/>
    <cellStyle name="_2011. évi ötödik rendelet-módosítás_4" xfId="303" xr:uid="{00000000-0005-0000-0000-000005030000}"/>
    <cellStyle name="_2011. évi Saját Hatáskör November EÜ " xfId="304" xr:uid="{00000000-0005-0000-0000-000006030000}"/>
    <cellStyle name="_2011. évi Saját Hatáskör November EÜ _1" xfId="305" xr:uid="{00000000-0005-0000-0000-000007030000}"/>
    <cellStyle name="_2011. évi Saját Hatáskör November EÜ _2" xfId="306" xr:uid="{00000000-0005-0000-0000-000008030000}"/>
    <cellStyle name="_2011. évi Saját Hatáskör November EÜ _2 2" xfId="625" xr:uid="{00000000-0005-0000-0000-000009030000}"/>
    <cellStyle name="_2011. évi Saját Hatáskör November EÜ _3" xfId="307" xr:uid="{00000000-0005-0000-0000-00000A030000}"/>
    <cellStyle name="_2011. évi Saját Hatáskör November EÜ _4" xfId="308" xr:uid="{00000000-0005-0000-0000-00000B030000}"/>
    <cellStyle name="_2011FELBEküld" xfId="309" xr:uid="{00000000-0005-0000-0000-00000C030000}"/>
    <cellStyle name="_2011FELBEküld 2" xfId="310" xr:uid="{00000000-0005-0000-0000-00000D030000}"/>
    <cellStyle name="_2011FELBEküld 2 2" xfId="627" xr:uid="{00000000-0005-0000-0000-00000E030000}"/>
    <cellStyle name="_2011FELBEküld 3" xfId="311" xr:uid="{00000000-0005-0000-0000-00000F030000}"/>
    <cellStyle name="_2011FELBEküld 3 2" xfId="628" xr:uid="{00000000-0005-0000-0000-000010030000}"/>
    <cellStyle name="_2011FELBEküld 4" xfId="626" xr:uid="{00000000-0005-0000-0000-000011030000}"/>
    <cellStyle name="_2011FELBEküld_1" xfId="312" xr:uid="{00000000-0005-0000-0000-000012030000}"/>
    <cellStyle name="_2011FELBEküld_1_2011besz" xfId="970" xr:uid="{00000000-0005-0000-0000-000013030000}"/>
    <cellStyle name="_2011FELBEküld_1_2011besz_TartalékKötvényLekötésekEgyebek2014" xfId="971" xr:uid="{00000000-0005-0000-0000-000014030000}"/>
    <cellStyle name="_2011FELBEküld_1_Kötvényből megvalósúló feladatok 2008-tól Ágika 2012 04 11" xfId="972" xr:uid="{00000000-0005-0000-0000-000015030000}"/>
    <cellStyle name="_2011FELBEküld_1_Kötvényből megvalósúló feladatok 2008-tól Ágika 2012 04 11_TartalékKötvényLekötésekEgyebek2014" xfId="973" xr:uid="{00000000-0005-0000-0000-000016030000}"/>
    <cellStyle name="_2011FELBEküld_1_Kötvényből megvalósúló feladatok 2008-tól Ágika 2013 03 20" xfId="974" xr:uid="{00000000-0005-0000-0000-000017030000}"/>
    <cellStyle name="_2011FELBEküld_1_Kötvényből megvalósúló feladatok 2008-tól Ágika 2013 03 20_TartalékKötvényLekötésekEgyebek2014" xfId="975" xr:uid="{00000000-0005-0000-0000-000018030000}"/>
    <cellStyle name="_2011FELBEküld_1_Kötvényből megvalósúló feladatok 2008-tól Ágika 2014 01 15" xfId="976" xr:uid="{00000000-0005-0000-0000-000019030000}"/>
    <cellStyle name="_2011FELBEküld_1_TartalékKötvényLekötésekEgyebek2014" xfId="977" xr:uid="{00000000-0005-0000-0000-00001A030000}"/>
    <cellStyle name="_2011FELBEküld_TartalékKötvényLekötésekEgyebek2014" xfId="978" xr:uid="{00000000-0005-0000-0000-00001B030000}"/>
    <cellStyle name="_2011FELBEküld_TartalékKötvényLekötésekEgyebek2014 2" xfId="1194" xr:uid="{00000000-0005-0000-0000-00001C030000}"/>
    <cellStyle name="_2011KVI     2011 03 10" xfId="313" xr:uid="{00000000-0005-0000-0000-00001D030000}"/>
    <cellStyle name="_2011KVI     2011 03 10_TartalékKötvényLekötésekEgyebek2014" xfId="979" xr:uid="{00000000-0005-0000-0000-00001E030000}"/>
    <cellStyle name="_2012. évi NEGYEDIK rendelet-módosítás ÖNK testületi része" xfId="314" xr:uid="{00000000-0005-0000-0000-00001F030000}"/>
    <cellStyle name="_2012. évi NEGYEDIK rendelet-módosítás ÖNK testületi része_1" xfId="315" xr:uid="{00000000-0005-0000-0000-000020030000}"/>
    <cellStyle name="_2012. évi NEGYEDIK rendelet-módosítás ÖNK testületi része_2" xfId="316" xr:uid="{00000000-0005-0000-0000-000021030000}"/>
    <cellStyle name="_2012. évi NEGYEDIK rendelet-módosítás ÖNK testületi része_2 2" xfId="629" xr:uid="{00000000-0005-0000-0000-000022030000}"/>
    <cellStyle name="_2012. évi NEGYEDIK rendelet-módosítás ÖNK testületi része_3" xfId="317" xr:uid="{00000000-0005-0000-0000-000023030000}"/>
    <cellStyle name="_2012.évi első rendelet-módosítás fkvi felosztás ÖNK" xfId="318" xr:uid="{00000000-0005-0000-0000-000024030000}"/>
    <cellStyle name="_2012.évi első rendelet-módosítás fkvi felosztás ÖNK 2" xfId="630" xr:uid="{00000000-0005-0000-0000-000025030000}"/>
    <cellStyle name="_2012.évi első rendelet-módosítás fkvi felosztás ÖNK_1" xfId="319" xr:uid="{00000000-0005-0000-0000-000026030000}"/>
    <cellStyle name="_2012.évi első rendelet-módosítás fkvi felosztás ÖNK_2" xfId="320" xr:uid="{00000000-0005-0000-0000-000027030000}"/>
    <cellStyle name="_2012.évi első rendelet-módosítás fkvi felosztás ÖNK_3" xfId="321" xr:uid="{00000000-0005-0000-0000-000028030000}"/>
    <cellStyle name="_2012.évi első rendelet-módosítás fkvi felosztás PH" xfId="322" xr:uid="{00000000-0005-0000-0000-000029030000}"/>
    <cellStyle name="_2012.évi első rendelet-módosítás fkvi felosztás PH_1" xfId="323" xr:uid="{00000000-0005-0000-0000-00002A030000}"/>
    <cellStyle name="_2012.évi első rendelet-módosítás fkvi felosztás PH_1 2" xfId="631" xr:uid="{00000000-0005-0000-0000-00002B030000}"/>
    <cellStyle name="_2012.évi első rendelet-módosítás fkvi felosztás PH_2" xfId="324" xr:uid="{00000000-0005-0000-0000-00002C030000}"/>
    <cellStyle name="_2012.évi első rendelet-módosítás fkvi felosztás PH_3" xfId="325" xr:uid="{00000000-0005-0000-0000-00002D030000}"/>
    <cellStyle name="_2013. évi MÁSODIK rendelet-módosítás ÖNK testületi része" xfId="326" xr:uid="{00000000-0005-0000-0000-00002E030000}"/>
    <cellStyle name="_2013. évi MÁSODIK rendelet-módosítás ÖNK testületi része_1" xfId="327" xr:uid="{00000000-0005-0000-0000-00002F030000}"/>
    <cellStyle name="_2013. évi MÁSODIK rendelet-módosítás ÖNK testületi része_2" xfId="328" xr:uid="{00000000-0005-0000-0000-000030030000}"/>
    <cellStyle name="_2013. évi MÁSODIK rendelet-módosítás ÖNK testületi része_2 2" xfId="632" xr:uid="{00000000-0005-0000-0000-000031030000}"/>
    <cellStyle name="_2013. évi MÁSODIK rendelet-módosítás ÖNK testületi része_3" xfId="329" xr:uid="{00000000-0005-0000-0000-000032030000}"/>
    <cellStyle name="_2013. évi MÁSODIK rendelet-módosítás PH testületi része" xfId="330" xr:uid="{00000000-0005-0000-0000-000033030000}"/>
    <cellStyle name="_2013. évi MÁSODIK rendelet-módosítás PH testületi része 2" xfId="633" xr:uid="{00000000-0005-0000-0000-000034030000}"/>
    <cellStyle name="_2013. évi MÁSODIK rendelet-módosítás PH testületi része_1" xfId="331" xr:uid="{00000000-0005-0000-0000-000035030000}"/>
    <cellStyle name="_2013. évi MÁSODIK rendelet-módosítás PH testületi része_2" xfId="332" xr:uid="{00000000-0005-0000-0000-000036030000}"/>
    <cellStyle name="_2013. évi MÁSODIK rendelet-módosítás PH testületi része_3" xfId="333" xr:uid="{00000000-0005-0000-0000-000037030000}"/>
    <cellStyle name="_2013. évi MÁSODIK rendelet-módosítás ZESZ testületi része" xfId="334" xr:uid="{00000000-0005-0000-0000-000038030000}"/>
    <cellStyle name="_2013. évi MÁSODIK rendelet-módosítás ZESZ testületi része_1" xfId="335" xr:uid="{00000000-0005-0000-0000-000039030000}"/>
    <cellStyle name="_2013. évi MÁSODIK rendelet-módosítás ZESZ testületi része_2" xfId="336" xr:uid="{00000000-0005-0000-0000-00003A030000}"/>
    <cellStyle name="_2013. évi MÁSODIK rendelet-módosítás ZESZ testületi része_2 2" xfId="634" xr:uid="{00000000-0005-0000-0000-00003B030000}"/>
    <cellStyle name="_2013. évi MÁSODIK rendelet-módosítás ZESZ testületi része_3" xfId="337" xr:uid="{00000000-0005-0000-0000-00003C030000}"/>
    <cellStyle name="_34BESZ2005" xfId="338" xr:uid="{00000000-0005-0000-0000-00003D030000}"/>
    <cellStyle name="_34BESZ2005_1" xfId="339" xr:uid="{00000000-0005-0000-0000-00003E030000}"/>
    <cellStyle name="_34BESZ2005_1 2" xfId="340" xr:uid="{00000000-0005-0000-0000-00003F030000}"/>
    <cellStyle name="_34BESZ2005_1 2 2" xfId="636" xr:uid="{00000000-0005-0000-0000-000040030000}"/>
    <cellStyle name="_34BESZ2005_1 3" xfId="341" xr:uid="{00000000-0005-0000-0000-000041030000}"/>
    <cellStyle name="_34BESZ2005_1 3 2" xfId="637" xr:uid="{00000000-0005-0000-0000-000042030000}"/>
    <cellStyle name="_34BESZ2005_1 3 2 2" xfId="1196" xr:uid="{00000000-0005-0000-0000-000043030000}"/>
    <cellStyle name="_34BESZ2005_1 3 3" xfId="1195" xr:uid="{00000000-0005-0000-0000-000044030000}"/>
    <cellStyle name="_34BESZ2005_1 4" xfId="342" xr:uid="{00000000-0005-0000-0000-000045030000}"/>
    <cellStyle name="_34BESZ2005_1 4 2" xfId="638" xr:uid="{00000000-0005-0000-0000-000046030000}"/>
    <cellStyle name="_34BESZ2005_1 5" xfId="343" xr:uid="{00000000-0005-0000-0000-000047030000}"/>
    <cellStyle name="_34BESZ2005_1 5 2" xfId="639" xr:uid="{00000000-0005-0000-0000-000048030000}"/>
    <cellStyle name="_34BESZ2005_1 5 2 2" xfId="1198" xr:uid="{00000000-0005-0000-0000-000049030000}"/>
    <cellStyle name="_34BESZ2005_1 5 3" xfId="1197" xr:uid="{00000000-0005-0000-0000-00004A030000}"/>
    <cellStyle name="_34BESZ2005_1 6" xfId="635" xr:uid="{00000000-0005-0000-0000-00004B030000}"/>
    <cellStyle name="_34BESZ2005_1 6 2" xfId="1199" xr:uid="{00000000-0005-0000-0000-00004C030000}"/>
    <cellStyle name="_34BESZ2005_1_TartalékKötvényLekötésekEgyebek2014" xfId="980" xr:uid="{00000000-0005-0000-0000-00004D030000}"/>
    <cellStyle name="_34BESZ2005_1_TartalékKötvényLekötésekEgyebek2014 2" xfId="1200" xr:uid="{00000000-0005-0000-0000-00004E030000}"/>
    <cellStyle name="_34BESZ2005_TartalékKötvényLekötésekEgyebek2014" xfId="981" xr:uid="{00000000-0005-0000-0000-00004F030000}"/>
    <cellStyle name="_34BESZ2006" xfId="344" xr:uid="{00000000-0005-0000-0000-000050030000}"/>
    <cellStyle name="_34BESZ2006 2" xfId="345" xr:uid="{00000000-0005-0000-0000-000051030000}"/>
    <cellStyle name="_34BESZ2006 2 2" xfId="641" xr:uid="{00000000-0005-0000-0000-000052030000}"/>
    <cellStyle name="_34BESZ2006 3" xfId="346" xr:uid="{00000000-0005-0000-0000-000053030000}"/>
    <cellStyle name="_34BESZ2006 3 2" xfId="642" xr:uid="{00000000-0005-0000-0000-000054030000}"/>
    <cellStyle name="_34BESZ2006 3 2 2" xfId="1202" xr:uid="{00000000-0005-0000-0000-000055030000}"/>
    <cellStyle name="_34BESZ2006 3 3" xfId="1201" xr:uid="{00000000-0005-0000-0000-000056030000}"/>
    <cellStyle name="_34BESZ2006 4" xfId="347" xr:uid="{00000000-0005-0000-0000-000057030000}"/>
    <cellStyle name="_34BESZ2006 4 2" xfId="643" xr:uid="{00000000-0005-0000-0000-000058030000}"/>
    <cellStyle name="_34BESZ2006 5" xfId="348" xr:uid="{00000000-0005-0000-0000-000059030000}"/>
    <cellStyle name="_34BESZ2006 5 2" xfId="644" xr:uid="{00000000-0005-0000-0000-00005A030000}"/>
    <cellStyle name="_34BESZ2006 5 2 2" xfId="1204" xr:uid="{00000000-0005-0000-0000-00005B030000}"/>
    <cellStyle name="_34BESZ2006 5 3" xfId="1203" xr:uid="{00000000-0005-0000-0000-00005C030000}"/>
    <cellStyle name="_34BESZ2006 6" xfId="640" xr:uid="{00000000-0005-0000-0000-00005D030000}"/>
    <cellStyle name="_34BESZ2006 6 2" xfId="1205" xr:uid="{00000000-0005-0000-0000-00005E030000}"/>
    <cellStyle name="_34BESZ2006_1" xfId="349" xr:uid="{00000000-0005-0000-0000-00005F030000}"/>
    <cellStyle name="_34BESZ2006_1_TartalékKötvényLekötésekEgyebek2014" xfId="982" xr:uid="{00000000-0005-0000-0000-000060030000}"/>
    <cellStyle name="_34BESZ2006_2" xfId="350" xr:uid="{00000000-0005-0000-0000-000061030000}"/>
    <cellStyle name="_34BESZ2006_2_PH KVI 2014 KV 2014 02 20 elfogadott TEST2" xfId="351" xr:uid="{00000000-0005-0000-0000-000062030000}"/>
    <cellStyle name="_34BESZ2006_2_TartalékKötvényLekötésekEgyebek2014" xfId="983" xr:uid="{00000000-0005-0000-0000-000063030000}"/>
    <cellStyle name="_34BESZ2006_TartalékKötvényLekötésekEgyebek2014" xfId="984" xr:uid="{00000000-0005-0000-0000-000064030000}"/>
    <cellStyle name="_34BESZ2006_TartalékKötvényLekötésekEgyebek2014 2" xfId="1206" xr:uid="{00000000-0005-0000-0000-000065030000}"/>
    <cellStyle name="_34BESZ2006bőv" xfId="352" xr:uid="{00000000-0005-0000-0000-000066030000}"/>
    <cellStyle name="_34BESZ2006bőv_1" xfId="353" xr:uid="{00000000-0005-0000-0000-000067030000}"/>
    <cellStyle name="_34BESZ2006bőv_1_PH KVI 2014 KV 2014 02 20 elfogadott TEST2" xfId="354" xr:uid="{00000000-0005-0000-0000-000068030000}"/>
    <cellStyle name="_34BESZ2006bőv_1_TartalékKötvényLekötésekEgyebek2014" xfId="985" xr:uid="{00000000-0005-0000-0000-000069030000}"/>
    <cellStyle name="_34BESZ2006bőv_TartalékKötvényLekötésekEgyebek2014" xfId="986" xr:uid="{00000000-0005-0000-0000-00006A030000}"/>
    <cellStyle name="_34BESZ2006bőv1" xfId="355" xr:uid="{00000000-0005-0000-0000-00006B030000}"/>
    <cellStyle name="_34BESZ2006bőv1_1" xfId="356" xr:uid="{00000000-0005-0000-0000-00006C030000}"/>
    <cellStyle name="_34BESZ2006bőv1_1 2" xfId="357" xr:uid="{00000000-0005-0000-0000-00006D030000}"/>
    <cellStyle name="_34BESZ2006bőv1_1 2 2" xfId="646" xr:uid="{00000000-0005-0000-0000-00006E030000}"/>
    <cellStyle name="_34BESZ2006bőv1_1 3" xfId="358" xr:uid="{00000000-0005-0000-0000-00006F030000}"/>
    <cellStyle name="_34BESZ2006bőv1_1 3 2" xfId="647" xr:uid="{00000000-0005-0000-0000-000070030000}"/>
    <cellStyle name="_34BESZ2006bőv1_1 3 2 2" xfId="1208" xr:uid="{00000000-0005-0000-0000-000071030000}"/>
    <cellStyle name="_34BESZ2006bőv1_1 3 3" xfId="1207" xr:uid="{00000000-0005-0000-0000-000072030000}"/>
    <cellStyle name="_34BESZ2006bőv1_1 4" xfId="359" xr:uid="{00000000-0005-0000-0000-000073030000}"/>
    <cellStyle name="_34BESZ2006bőv1_1 4 2" xfId="648" xr:uid="{00000000-0005-0000-0000-000074030000}"/>
    <cellStyle name="_34BESZ2006bőv1_1 5" xfId="360" xr:uid="{00000000-0005-0000-0000-000075030000}"/>
    <cellStyle name="_34BESZ2006bőv1_1 5 2" xfId="649" xr:uid="{00000000-0005-0000-0000-000076030000}"/>
    <cellStyle name="_34BESZ2006bőv1_1 5 2 2" xfId="1210" xr:uid="{00000000-0005-0000-0000-000077030000}"/>
    <cellStyle name="_34BESZ2006bőv1_1 5 3" xfId="1209" xr:uid="{00000000-0005-0000-0000-000078030000}"/>
    <cellStyle name="_34BESZ2006bőv1_1 6" xfId="645" xr:uid="{00000000-0005-0000-0000-000079030000}"/>
    <cellStyle name="_34BESZ2006bőv1_1 6 2" xfId="1211" xr:uid="{00000000-0005-0000-0000-00007A030000}"/>
    <cellStyle name="_34BESZ2006bőv1_1_Munkafüzet2" xfId="361" xr:uid="{00000000-0005-0000-0000-00007B030000}"/>
    <cellStyle name="_34BESZ2006bőv1_1_Munkafüzet2_PH KVI 2014 KV 2014 02 20 elfogadott TEST2" xfId="362" xr:uid="{00000000-0005-0000-0000-00007C030000}"/>
    <cellStyle name="_34BESZ2006bőv1_1_Munkafüzet2_TartalékKötvényLekötésekEgyebek2014" xfId="987" xr:uid="{00000000-0005-0000-0000-00007D030000}"/>
    <cellStyle name="_34BESZ2006bőv1_1_TartalékKötvényLekötésekEgyebek2014" xfId="988" xr:uid="{00000000-0005-0000-0000-00007E030000}"/>
    <cellStyle name="_34BESZ2006bőv1_1_TartalékKötvényLekötésekEgyebek2014 2" xfId="1212" xr:uid="{00000000-0005-0000-0000-00007F030000}"/>
    <cellStyle name="_34BESZ2006bőv1_TartalékKötvényLekötésekEgyebek2014" xfId="989" xr:uid="{00000000-0005-0000-0000-000080030000}"/>
    <cellStyle name="_34BESZ2006otthon" xfId="363" xr:uid="{00000000-0005-0000-0000-000081030000}"/>
    <cellStyle name="_34BESZ2006otthon 2" xfId="364" xr:uid="{00000000-0005-0000-0000-000082030000}"/>
    <cellStyle name="_34BESZ2006otthon 2 2" xfId="651" xr:uid="{00000000-0005-0000-0000-000083030000}"/>
    <cellStyle name="_34BESZ2006otthon 3" xfId="365" xr:uid="{00000000-0005-0000-0000-000084030000}"/>
    <cellStyle name="_34BESZ2006otthon 3 2" xfId="652" xr:uid="{00000000-0005-0000-0000-000085030000}"/>
    <cellStyle name="_34BESZ2006otthon 3 2 2" xfId="1214" xr:uid="{00000000-0005-0000-0000-000086030000}"/>
    <cellStyle name="_34BESZ2006otthon 3 3" xfId="1213" xr:uid="{00000000-0005-0000-0000-000087030000}"/>
    <cellStyle name="_34BESZ2006otthon 4" xfId="366" xr:uid="{00000000-0005-0000-0000-000088030000}"/>
    <cellStyle name="_34BESZ2006otthon 4 2" xfId="653" xr:uid="{00000000-0005-0000-0000-000089030000}"/>
    <cellStyle name="_34BESZ2006otthon 5" xfId="367" xr:uid="{00000000-0005-0000-0000-00008A030000}"/>
    <cellStyle name="_34BESZ2006otthon 5 2" xfId="654" xr:uid="{00000000-0005-0000-0000-00008B030000}"/>
    <cellStyle name="_34BESZ2006otthon 5 2 2" xfId="1216" xr:uid="{00000000-0005-0000-0000-00008C030000}"/>
    <cellStyle name="_34BESZ2006otthon 5 3" xfId="1215" xr:uid="{00000000-0005-0000-0000-00008D030000}"/>
    <cellStyle name="_34BESZ2006otthon 6" xfId="650" xr:uid="{00000000-0005-0000-0000-00008E030000}"/>
    <cellStyle name="_34BESZ2006otthon 6 2" xfId="1217" xr:uid="{00000000-0005-0000-0000-00008F030000}"/>
    <cellStyle name="_34BESZ2006otthon_1" xfId="368" xr:uid="{00000000-0005-0000-0000-000090030000}"/>
    <cellStyle name="_34BESZ2006otthon_1_TartalékKötvényLekötésekEgyebek2014" xfId="990" xr:uid="{00000000-0005-0000-0000-000091030000}"/>
    <cellStyle name="_34BESZ2006otthon_TartalékKötvényLekötésekEgyebek2014" xfId="991" xr:uid="{00000000-0005-0000-0000-000092030000}"/>
    <cellStyle name="_34BESZ2006otthon_TartalékKötvényLekötésekEgyebek2014 2" xfId="1218" xr:uid="{00000000-0005-0000-0000-000093030000}"/>
    <cellStyle name="_alapokmányok" xfId="369" xr:uid="{00000000-0005-0000-0000-000094030000}"/>
    <cellStyle name="_alapokmányok_PH KVI 2014 KV 2014 02 20 elfogadott TEST2" xfId="370" xr:uid="{00000000-0005-0000-0000-000095030000}"/>
    <cellStyle name="_alapokmányok_TartalékKötvényLekötésekEgyebek2014" xfId="992" xr:uid="{00000000-0005-0000-0000-000096030000}"/>
    <cellStyle name="_EUs pályázatok intézmények felé" xfId="371" xr:uid="{00000000-0005-0000-0000-000097030000}"/>
    <cellStyle name="_EUs pályázatok intézmények felé_TartalékKötvényLekötésekEgyebek2014" xfId="993" xr:uid="{00000000-0005-0000-0000-000098030000}"/>
    <cellStyle name="_költségvetési ALAPtábla rendelet módosításhoz" xfId="372" xr:uid="{00000000-0005-0000-0000-000099030000}"/>
    <cellStyle name="_költségvetési ALAPtábla rendelet módosításhoz_1" xfId="373" xr:uid="{00000000-0005-0000-0000-00009A030000}"/>
    <cellStyle name="_költségvetési ALAPtábla rendelet módosításhoz_1 2" xfId="655" xr:uid="{00000000-0005-0000-0000-00009B030000}"/>
    <cellStyle name="_költségvetési ALAPtábla rendelet módosításhoz_2" xfId="374" xr:uid="{00000000-0005-0000-0000-00009C030000}"/>
    <cellStyle name="_költségvetési ALAPtábla rendelet módosításhoz_3" xfId="375" xr:uid="{00000000-0005-0000-0000-00009D030000}"/>
    <cellStyle name="_költségvetési ALAPtábla rendelet módosításhoz_4" xfId="376" xr:uid="{00000000-0005-0000-0000-00009E030000}"/>
    <cellStyle name="_Kötvény törlesztés éls kamat alakulása" xfId="377" xr:uid="{00000000-0005-0000-0000-00009F030000}"/>
    <cellStyle name="_Kötvény törlesztés éls kamat alakulása_TartalékKötvényLekötésekEgyebek2014" xfId="994" xr:uid="{00000000-0005-0000-0000-0000A0030000}"/>
    <cellStyle name="_kötvénylekötés és kamatbevétel" xfId="378" xr:uid="{00000000-0005-0000-0000-0000A1030000}"/>
    <cellStyle name="_kötvénylekötés és kamatbevétel_TartalékKötvényLekötésekEgyebek2014" xfId="995" xr:uid="{00000000-0005-0000-0000-0000A2030000}"/>
    <cellStyle name="_Másolat eredetije2006.évi harmadik rendelet-módosításO" xfId="379" xr:uid="{00000000-0005-0000-0000-0000A3030000}"/>
    <cellStyle name="_Másolat eredetije2006.évi harmadik rendelet-módosításO_1" xfId="380" xr:uid="{00000000-0005-0000-0000-0000A4030000}"/>
    <cellStyle name="_Másolat eredetije2006.évi harmadik rendelet-módosításO_1 2" xfId="381" xr:uid="{00000000-0005-0000-0000-0000A5030000}"/>
    <cellStyle name="_Másolat eredetije2006.évi harmadik rendelet-módosításO_1 2 2" xfId="657" xr:uid="{00000000-0005-0000-0000-0000A6030000}"/>
    <cellStyle name="_Másolat eredetije2006.évi harmadik rendelet-módosításO_1 3" xfId="382" xr:uid="{00000000-0005-0000-0000-0000A7030000}"/>
    <cellStyle name="_Másolat eredetije2006.évi harmadik rendelet-módosításO_1 3 2" xfId="658" xr:uid="{00000000-0005-0000-0000-0000A8030000}"/>
    <cellStyle name="_Másolat eredetije2006.évi harmadik rendelet-módosításO_1 4" xfId="656" xr:uid="{00000000-0005-0000-0000-0000A9030000}"/>
    <cellStyle name="_Másolat eredetije2006.évi harmadik rendelet-módosításO_1_TartalékKötvényLekötésekEgyebek2014" xfId="996" xr:uid="{00000000-0005-0000-0000-0000AA030000}"/>
    <cellStyle name="_Másolat eredetije2006.évi harmadik rendelet-módosításO_1_TartalékKötvényLekötésekEgyebek2014 2" xfId="1219" xr:uid="{00000000-0005-0000-0000-0000AB030000}"/>
    <cellStyle name="_Másolat eredetije2006.évi harmadik rendelet-módosításO_2" xfId="383" xr:uid="{00000000-0005-0000-0000-0000AC030000}"/>
    <cellStyle name="_Másolat eredetije2006.évi harmadik rendelet-módosításO_2_TartalékKötvényLekötésekEgyebek2014" xfId="997" xr:uid="{00000000-0005-0000-0000-0000AD030000}"/>
    <cellStyle name="_Másolat eredetije2006.évi harmadik rendelet-módosításO_3" xfId="384" xr:uid="{00000000-0005-0000-0000-0000AE030000}"/>
    <cellStyle name="_Másolat eredetije2006.évi harmadik rendelet-módosításO_3_TartalékKötvényLekötésekEgyebek2014" xfId="998" xr:uid="{00000000-0005-0000-0000-0000AF030000}"/>
    <cellStyle name="_Másolat eredetije2006.évi harmadik rendelet-módosításO_4" xfId="385" xr:uid="{00000000-0005-0000-0000-0000B0030000}"/>
    <cellStyle name="_Másolat eredetije2006.évi harmadik rendelet-módosításO_4_TartalékKötvényLekötésekEgyebek2014" xfId="999" xr:uid="{00000000-0005-0000-0000-0000B1030000}"/>
    <cellStyle name="_Másolat eredetije2006.évi harmadik rendelet-módosításO_TartalékKötvényLekötésekEgyebek2014" xfId="1000" xr:uid="{00000000-0005-0000-0000-0000B2030000}"/>
    <cellStyle name="_Munkafüzet2" xfId="386" xr:uid="{00000000-0005-0000-0000-0000B3030000}"/>
    <cellStyle name="_Munkafüzet2_TartalékKötvényLekötésekEgyebek2014" xfId="1001" xr:uid="{00000000-0005-0000-0000-0000B4030000}"/>
    <cellStyle name="_TÁMOP félévesGesz" xfId="387" xr:uid="{00000000-0005-0000-0000-0000B5030000}"/>
    <cellStyle name="_TÁMOP félévesGesz_TartalékKötvényLekötésekEgyebek2014" xfId="1002" xr:uid="{00000000-0005-0000-0000-0000B6030000}"/>
    <cellStyle name="_TartalékKötvényLekötésekEgyebek2011" xfId="388" xr:uid="{00000000-0005-0000-0000-0000B7030000}"/>
    <cellStyle name="_TartalékKötvényLekötésekEgyebek2011_TartalékKötvényLekötésekEgyebek2014" xfId="1003" xr:uid="{00000000-0005-0000-0000-0000B8030000}"/>
    <cellStyle name="_TEST1" xfId="389" xr:uid="{00000000-0005-0000-0000-0000B9030000}"/>
    <cellStyle name="_TEST1 2" xfId="390" xr:uid="{00000000-0005-0000-0000-0000BA030000}"/>
    <cellStyle name="_TEST1 2 2" xfId="660" xr:uid="{00000000-0005-0000-0000-0000BB030000}"/>
    <cellStyle name="_TEST1 3" xfId="391" xr:uid="{00000000-0005-0000-0000-0000BC030000}"/>
    <cellStyle name="_TEST1 3 2" xfId="661" xr:uid="{00000000-0005-0000-0000-0000BD030000}"/>
    <cellStyle name="_TEST1 3 2 2" xfId="1221" xr:uid="{00000000-0005-0000-0000-0000BE030000}"/>
    <cellStyle name="_TEST1 3 3" xfId="1220" xr:uid="{00000000-0005-0000-0000-0000BF030000}"/>
    <cellStyle name="_TEST1 4" xfId="392" xr:uid="{00000000-0005-0000-0000-0000C0030000}"/>
    <cellStyle name="_TEST1 4 2" xfId="662" xr:uid="{00000000-0005-0000-0000-0000C1030000}"/>
    <cellStyle name="_TEST1 5" xfId="393" xr:uid="{00000000-0005-0000-0000-0000C2030000}"/>
    <cellStyle name="_TEST1 5 2" xfId="663" xr:uid="{00000000-0005-0000-0000-0000C3030000}"/>
    <cellStyle name="_TEST1 5 2 2" xfId="1223" xr:uid="{00000000-0005-0000-0000-0000C4030000}"/>
    <cellStyle name="_TEST1 5 3" xfId="1222" xr:uid="{00000000-0005-0000-0000-0000C5030000}"/>
    <cellStyle name="_TEST1 6" xfId="659" xr:uid="{00000000-0005-0000-0000-0000C6030000}"/>
    <cellStyle name="_TEST1 6 2" xfId="1224" xr:uid="{00000000-0005-0000-0000-0000C7030000}"/>
    <cellStyle name="_TEST1_1" xfId="394" xr:uid="{00000000-0005-0000-0000-0000C8030000}"/>
    <cellStyle name="_TEST1_1_TartalékKötvényLekötésekEgyebek2014" xfId="1004" xr:uid="{00000000-0005-0000-0000-0000C9030000}"/>
    <cellStyle name="_TEST1_TartalékKötvényLekötésekEgyebek2014" xfId="1005" xr:uid="{00000000-0005-0000-0000-0000CA030000}"/>
    <cellStyle name="_TEST1_TartalékKötvényLekötésekEgyebek2014 2" xfId="1225" xr:uid="{00000000-0005-0000-0000-0000CB030000}"/>
    <cellStyle name="_TEST2" xfId="395" xr:uid="{00000000-0005-0000-0000-0000CC030000}"/>
    <cellStyle name="_TEST2 2" xfId="396" xr:uid="{00000000-0005-0000-0000-0000CD030000}"/>
    <cellStyle name="_TEST2 2 2" xfId="665" xr:uid="{00000000-0005-0000-0000-0000CE030000}"/>
    <cellStyle name="_TEST2 3" xfId="397" xr:uid="{00000000-0005-0000-0000-0000CF030000}"/>
    <cellStyle name="_TEST2 3 2" xfId="666" xr:uid="{00000000-0005-0000-0000-0000D0030000}"/>
    <cellStyle name="_TEST2 3 2 2" xfId="1227" xr:uid="{00000000-0005-0000-0000-0000D1030000}"/>
    <cellStyle name="_TEST2 3 3" xfId="1226" xr:uid="{00000000-0005-0000-0000-0000D2030000}"/>
    <cellStyle name="_TEST2 4" xfId="398" xr:uid="{00000000-0005-0000-0000-0000D3030000}"/>
    <cellStyle name="_TEST2 4 2" xfId="667" xr:uid="{00000000-0005-0000-0000-0000D4030000}"/>
    <cellStyle name="_TEST2 5" xfId="399" xr:uid="{00000000-0005-0000-0000-0000D5030000}"/>
    <cellStyle name="_TEST2 5 2" xfId="668" xr:uid="{00000000-0005-0000-0000-0000D6030000}"/>
    <cellStyle name="_TEST2 5 2 2" xfId="1229" xr:uid="{00000000-0005-0000-0000-0000D7030000}"/>
    <cellStyle name="_TEST2 5 3" xfId="1228" xr:uid="{00000000-0005-0000-0000-0000D8030000}"/>
    <cellStyle name="_TEST2 6" xfId="664" xr:uid="{00000000-0005-0000-0000-0000D9030000}"/>
    <cellStyle name="_TEST2 6 2" xfId="1230" xr:uid="{00000000-0005-0000-0000-0000DA030000}"/>
    <cellStyle name="_TEST2_1" xfId="400" xr:uid="{00000000-0005-0000-0000-0000DB030000}"/>
    <cellStyle name="_TEST2_1_TartalékKötvényLekötésekEgyebek2014" xfId="1006" xr:uid="{00000000-0005-0000-0000-0000DC030000}"/>
    <cellStyle name="_TEST2_2" xfId="401" xr:uid="{00000000-0005-0000-0000-0000DD030000}"/>
    <cellStyle name="_TEST2_2_PH KVI 2014 KV 2014 02 20 elfogadott TEST2" xfId="402" xr:uid="{00000000-0005-0000-0000-0000DE030000}"/>
    <cellStyle name="_TEST2_2_TartalékKötvényLekötésekEgyebek2014" xfId="1007" xr:uid="{00000000-0005-0000-0000-0000DF030000}"/>
    <cellStyle name="_TEST2_TartalékKötvényLekötésekEgyebek2014" xfId="1008" xr:uid="{00000000-0005-0000-0000-0000E0030000}"/>
    <cellStyle name="_TEST2_TartalékKötvényLekötésekEgyebek2014 2" xfId="1231" xr:uid="{00000000-0005-0000-0000-0000E1030000}"/>
    <cellStyle name="_TEST3" xfId="403" xr:uid="{00000000-0005-0000-0000-0000E2030000}"/>
    <cellStyle name="_TEST3 2" xfId="404" xr:uid="{00000000-0005-0000-0000-0000E3030000}"/>
    <cellStyle name="_TEST3 2 2" xfId="670" xr:uid="{00000000-0005-0000-0000-0000E4030000}"/>
    <cellStyle name="_TEST3 3" xfId="405" xr:uid="{00000000-0005-0000-0000-0000E5030000}"/>
    <cellStyle name="_TEST3 3 2" xfId="671" xr:uid="{00000000-0005-0000-0000-0000E6030000}"/>
    <cellStyle name="_TEST3 3 2 2" xfId="1233" xr:uid="{00000000-0005-0000-0000-0000E7030000}"/>
    <cellStyle name="_TEST3 3 3" xfId="1232" xr:uid="{00000000-0005-0000-0000-0000E8030000}"/>
    <cellStyle name="_TEST3 4" xfId="406" xr:uid="{00000000-0005-0000-0000-0000E9030000}"/>
    <cellStyle name="_TEST3 4 2" xfId="672" xr:uid="{00000000-0005-0000-0000-0000EA030000}"/>
    <cellStyle name="_TEST3 5" xfId="407" xr:uid="{00000000-0005-0000-0000-0000EB030000}"/>
    <cellStyle name="_TEST3 5 2" xfId="673" xr:uid="{00000000-0005-0000-0000-0000EC030000}"/>
    <cellStyle name="_TEST3 5 2 2" xfId="1235" xr:uid="{00000000-0005-0000-0000-0000ED030000}"/>
    <cellStyle name="_TEST3 5 3" xfId="1234" xr:uid="{00000000-0005-0000-0000-0000EE030000}"/>
    <cellStyle name="_TEST3 6" xfId="669" xr:uid="{00000000-0005-0000-0000-0000EF030000}"/>
    <cellStyle name="_TEST3 6 2" xfId="1236" xr:uid="{00000000-0005-0000-0000-0000F0030000}"/>
    <cellStyle name="_TEST3_1" xfId="408" xr:uid="{00000000-0005-0000-0000-0000F1030000}"/>
    <cellStyle name="_TEST3_1_TartalékKötvényLekötésekEgyebek2014" xfId="1009" xr:uid="{00000000-0005-0000-0000-0000F2030000}"/>
    <cellStyle name="_TEST3_TartalékKötvényLekötésekEgyebek2014" xfId="1010" xr:uid="{00000000-0005-0000-0000-0000F3030000}"/>
    <cellStyle name="_TEST3_TartalékKötvényLekötésekEgyebek2014 2" xfId="1237" xr:uid="{00000000-0005-0000-0000-0000F4030000}"/>
    <cellStyle name="_TEST3V" xfId="409" xr:uid="{00000000-0005-0000-0000-0000F5030000}"/>
    <cellStyle name="_TEST3V_1" xfId="410" xr:uid="{00000000-0005-0000-0000-0000F6030000}"/>
    <cellStyle name="_TEST3V_1_TartalékKötvényLekötésekEgyebek2014" xfId="1011" xr:uid="{00000000-0005-0000-0000-0000F7030000}"/>
    <cellStyle name="_TEST3V_2" xfId="411" xr:uid="{00000000-0005-0000-0000-0000F8030000}"/>
    <cellStyle name="_TEST3V_2_PH KVI 2014 KV 2014 02 20 elfogadott TEST2" xfId="412" xr:uid="{00000000-0005-0000-0000-0000F9030000}"/>
    <cellStyle name="_TEST3V_2_TartalékKötvényLekötésekEgyebek2014" xfId="1012" xr:uid="{00000000-0005-0000-0000-0000FA030000}"/>
    <cellStyle name="_TEST3V_3" xfId="413" xr:uid="{00000000-0005-0000-0000-0000FB030000}"/>
    <cellStyle name="_TEST3V_3_TartalékKötvényLekötésekEgyebek2014" xfId="1013" xr:uid="{00000000-0005-0000-0000-0000FC030000}"/>
    <cellStyle name="_TEST3V_4" xfId="414" xr:uid="{00000000-0005-0000-0000-0000FD030000}"/>
    <cellStyle name="_TEST3V_4 2" xfId="415" xr:uid="{00000000-0005-0000-0000-0000FE030000}"/>
    <cellStyle name="_TEST3V_4 2 2" xfId="675" xr:uid="{00000000-0005-0000-0000-0000FF030000}"/>
    <cellStyle name="_TEST3V_4 3" xfId="416" xr:uid="{00000000-0005-0000-0000-000000040000}"/>
    <cellStyle name="_TEST3V_4 3 2" xfId="676" xr:uid="{00000000-0005-0000-0000-000001040000}"/>
    <cellStyle name="_TEST3V_4 3 2 2" xfId="1239" xr:uid="{00000000-0005-0000-0000-000002040000}"/>
    <cellStyle name="_TEST3V_4 3 3" xfId="1238" xr:uid="{00000000-0005-0000-0000-000003040000}"/>
    <cellStyle name="_TEST3V_4 4" xfId="417" xr:uid="{00000000-0005-0000-0000-000004040000}"/>
    <cellStyle name="_TEST3V_4 4 2" xfId="677" xr:uid="{00000000-0005-0000-0000-000005040000}"/>
    <cellStyle name="_TEST3V_4 5" xfId="418" xr:uid="{00000000-0005-0000-0000-000006040000}"/>
    <cellStyle name="_TEST3V_4 5 2" xfId="678" xr:uid="{00000000-0005-0000-0000-000007040000}"/>
    <cellStyle name="_TEST3V_4 5 2 2" xfId="1241" xr:uid="{00000000-0005-0000-0000-000008040000}"/>
    <cellStyle name="_TEST3V_4 5 3" xfId="1240" xr:uid="{00000000-0005-0000-0000-000009040000}"/>
    <cellStyle name="_TEST3V_4 6" xfId="674" xr:uid="{00000000-0005-0000-0000-00000A040000}"/>
    <cellStyle name="_TEST3V_4 6 2" xfId="1242" xr:uid="{00000000-0005-0000-0000-00000B040000}"/>
    <cellStyle name="_TEST3V_4_TartalékKötvényLekötésekEgyebek2014" xfId="1014" xr:uid="{00000000-0005-0000-0000-00000C040000}"/>
    <cellStyle name="_TEST3V_4_TartalékKötvényLekötésekEgyebek2014 2" xfId="1243" xr:uid="{00000000-0005-0000-0000-00000D040000}"/>
    <cellStyle name="_TEST3V_TartalékKötvényLekötésekEgyebek2014" xfId="1015" xr:uid="{00000000-0005-0000-0000-00000E040000}"/>
    <cellStyle name="_test4" xfId="419" xr:uid="{00000000-0005-0000-0000-00000F040000}"/>
    <cellStyle name="_test4 2" xfId="420" xr:uid="{00000000-0005-0000-0000-000010040000}"/>
    <cellStyle name="_test4 2 2" xfId="680" xr:uid="{00000000-0005-0000-0000-000011040000}"/>
    <cellStyle name="_test4 3" xfId="421" xr:uid="{00000000-0005-0000-0000-000012040000}"/>
    <cellStyle name="_test4 3 2" xfId="681" xr:uid="{00000000-0005-0000-0000-000013040000}"/>
    <cellStyle name="_test4 4" xfId="679" xr:uid="{00000000-0005-0000-0000-000014040000}"/>
    <cellStyle name="_test4_1" xfId="422" xr:uid="{00000000-0005-0000-0000-000015040000}"/>
    <cellStyle name="_test4_1_TartalékKötvényLekötésekEgyebek2014" xfId="1016" xr:uid="{00000000-0005-0000-0000-000016040000}"/>
    <cellStyle name="_test4_2" xfId="423" xr:uid="{00000000-0005-0000-0000-000017040000}"/>
    <cellStyle name="_test4_2_TartalékKötvényLekötésekEgyebek2014" xfId="1017" xr:uid="{00000000-0005-0000-0000-000018040000}"/>
    <cellStyle name="_test4_3" xfId="424" xr:uid="{00000000-0005-0000-0000-000019040000}"/>
    <cellStyle name="_test4_3_TartalékKötvényLekötésekEgyebek2014" xfId="1018" xr:uid="{00000000-0005-0000-0000-00001A040000}"/>
    <cellStyle name="_test4_4" xfId="425" xr:uid="{00000000-0005-0000-0000-00001B040000}"/>
    <cellStyle name="_test4_4_TartalékKötvényLekötésekEgyebek2014" xfId="1019" xr:uid="{00000000-0005-0000-0000-00001C040000}"/>
    <cellStyle name="_test4_TartalékKötvényLekötésekEgyebek2014" xfId="1020" xr:uid="{00000000-0005-0000-0000-00001D040000}"/>
    <cellStyle name="_test4_TartalékKötvényLekötésekEgyebek2014 2" xfId="1244" xr:uid="{00000000-0005-0000-0000-00001E040000}"/>
    <cellStyle name="_TEST5" xfId="426" xr:uid="{00000000-0005-0000-0000-00001F040000}"/>
    <cellStyle name="_TEST5_1" xfId="427" xr:uid="{00000000-0005-0000-0000-000020040000}"/>
    <cellStyle name="_TEST5_1_TartalékKötvényLekötésekEgyebek2014" xfId="1021" xr:uid="{00000000-0005-0000-0000-000021040000}"/>
    <cellStyle name="_TEST5_2" xfId="428" xr:uid="{00000000-0005-0000-0000-000022040000}"/>
    <cellStyle name="_TEST5_2 2" xfId="429" xr:uid="{00000000-0005-0000-0000-000023040000}"/>
    <cellStyle name="_TEST5_2 2 2" xfId="683" xr:uid="{00000000-0005-0000-0000-000024040000}"/>
    <cellStyle name="_TEST5_2 3" xfId="430" xr:uid="{00000000-0005-0000-0000-000025040000}"/>
    <cellStyle name="_TEST5_2 3 2" xfId="684" xr:uid="{00000000-0005-0000-0000-000026040000}"/>
    <cellStyle name="_TEST5_2 3 2 2" xfId="1246" xr:uid="{00000000-0005-0000-0000-000027040000}"/>
    <cellStyle name="_TEST5_2 3 3" xfId="1245" xr:uid="{00000000-0005-0000-0000-000028040000}"/>
    <cellStyle name="_TEST5_2 4" xfId="431" xr:uid="{00000000-0005-0000-0000-000029040000}"/>
    <cellStyle name="_TEST5_2 4 2" xfId="685" xr:uid="{00000000-0005-0000-0000-00002A040000}"/>
    <cellStyle name="_TEST5_2 5" xfId="432" xr:uid="{00000000-0005-0000-0000-00002B040000}"/>
    <cellStyle name="_TEST5_2 5 2" xfId="686" xr:uid="{00000000-0005-0000-0000-00002C040000}"/>
    <cellStyle name="_TEST5_2 5 2 2" xfId="1248" xr:uid="{00000000-0005-0000-0000-00002D040000}"/>
    <cellStyle name="_TEST5_2 5 3" xfId="1247" xr:uid="{00000000-0005-0000-0000-00002E040000}"/>
    <cellStyle name="_TEST5_2 6" xfId="682" xr:uid="{00000000-0005-0000-0000-00002F040000}"/>
    <cellStyle name="_TEST5_2 6 2" xfId="1249" xr:uid="{00000000-0005-0000-0000-000030040000}"/>
    <cellStyle name="_TEST5_2_TartalékKötvényLekötésekEgyebek2014" xfId="1022" xr:uid="{00000000-0005-0000-0000-000031040000}"/>
    <cellStyle name="_TEST5_2_TartalékKötvényLekötésekEgyebek2014 2" xfId="1250" xr:uid="{00000000-0005-0000-0000-000032040000}"/>
    <cellStyle name="_TEST5_3" xfId="433" xr:uid="{00000000-0005-0000-0000-000033040000}"/>
    <cellStyle name="_TEST5_3_TartalékKötvényLekötésekEgyebek2014" xfId="1023" xr:uid="{00000000-0005-0000-0000-000034040000}"/>
    <cellStyle name="_TEST5_TartalékKötvényLekötésekEgyebek2014" xfId="1024" xr:uid="{00000000-0005-0000-0000-000035040000}"/>
    <cellStyle name="20% - Accent1" xfId="1025" xr:uid="{00000000-0005-0000-0000-000036040000}"/>
    <cellStyle name="20% - Accent2" xfId="1026" xr:uid="{00000000-0005-0000-0000-000037040000}"/>
    <cellStyle name="20% - Accent3" xfId="1027" xr:uid="{00000000-0005-0000-0000-000038040000}"/>
    <cellStyle name="20% - Accent4" xfId="1028" xr:uid="{00000000-0005-0000-0000-000039040000}"/>
    <cellStyle name="20% - Accent5" xfId="1029" xr:uid="{00000000-0005-0000-0000-00003A040000}"/>
    <cellStyle name="20% - Accent6" xfId="1030" xr:uid="{00000000-0005-0000-0000-00003B040000}"/>
    <cellStyle name="40% - Accent1" xfId="1031" xr:uid="{00000000-0005-0000-0000-00003C040000}"/>
    <cellStyle name="40% - Accent2" xfId="1032" xr:uid="{00000000-0005-0000-0000-00003D040000}"/>
    <cellStyle name="40% - Accent3" xfId="1033" xr:uid="{00000000-0005-0000-0000-00003E040000}"/>
    <cellStyle name="40% - Accent4" xfId="1034" xr:uid="{00000000-0005-0000-0000-00003F040000}"/>
    <cellStyle name="40% - Accent5" xfId="1035" xr:uid="{00000000-0005-0000-0000-000040040000}"/>
    <cellStyle name="40% - Accent6" xfId="1036" xr:uid="{00000000-0005-0000-0000-000041040000}"/>
    <cellStyle name="60% - Accent1" xfId="1037" xr:uid="{00000000-0005-0000-0000-000042040000}"/>
    <cellStyle name="60% - Accent2" xfId="1038" xr:uid="{00000000-0005-0000-0000-000043040000}"/>
    <cellStyle name="60% - Accent3" xfId="1039" xr:uid="{00000000-0005-0000-0000-000044040000}"/>
    <cellStyle name="60% - Accent4" xfId="1040" xr:uid="{00000000-0005-0000-0000-000045040000}"/>
    <cellStyle name="60% - Accent5" xfId="1041" xr:uid="{00000000-0005-0000-0000-000046040000}"/>
    <cellStyle name="60% - Accent6" xfId="1042" xr:uid="{00000000-0005-0000-0000-000047040000}"/>
    <cellStyle name="Accent1" xfId="1043" xr:uid="{00000000-0005-0000-0000-000048040000}"/>
    <cellStyle name="Accent2" xfId="1044" xr:uid="{00000000-0005-0000-0000-000049040000}"/>
    <cellStyle name="Accent3" xfId="1045" xr:uid="{00000000-0005-0000-0000-00004A040000}"/>
    <cellStyle name="Accent4" xfId="1046" xr:uid="{00000000-0005-0000-0000-00004B040000}"/>
    <cellStyle name="Accent5" xfId="1047" xr:uid="{00000000-0005-0000-0000-00004C040000}"/>
    <cellStyle name="Accent6" xfId="1048" xr:uid="{00000000-0005-0000-0000-00004D040000}"/>
    <cellStyle name="Bad" xfId="1049" xr:uid="{00000000-0005-0000-0000-00004E040000}"/>
    <cellStyle name="Calculation" xfId="1050" xr:uid="{00000000-0005-0000-0000-00004F040000}"/>
    <cellStyle name="Check Cell" xfId="1051" xr:uid="{00000000-0005-0000-0000-000050040000}"/>
    <cellStyle name="Explanatory Text" xfId="1052" xr:uid="{00000000-0005-0000-0000-000051040000}"/>
    <cellStyle name="Ezres" xfId="434" builtinId="3"/>
    <cellStyle name="Ezres 10" xfId="1352" xr:uid="{00000000-0005-0000-0000-000053040000}"/>
    <cellStyle name="Ezres 10 2" xfId="1538" xr:uid="{00000000-0005-0000-0000-000054040000}"/>
    <cellStyle name="Ezres 10 2 2" xfId="2366" xr:uid="{00000000-0005-0000-0000-000055040000}"/>
    <cellStyle name="Ezres 10 2 3" xfId="1952" xr:uid="{00000000-0005-0000-0000-000054040000}"/>
    <cellStyle name="Ezres 10 3" xfId="2180" xr:uid="{00000000-0005-0000-0000-000056040000}"/>
    <cellStyle name="Ezres 10 4" xfId="1766" xr:uid="{00000000-0005-0000-0000-000053040000}"/>
    <cellStyle name="Ezres 11" xfId="1414" xr:uid="{00000000-0005-0000-0000-000055040000}"/>
    <cellStyle name="Ezres 11 2" xfId="2242" xr:uid="{00000000-0005-0000-0000-000058040000}"/>
    <cellStyle name="Ezres 11 3" xfId="1828" xr:uid="{00000000-0005-0000-0000-000057040000}"/>
    <cellStyle name="Ezres 12" xfId="1053" xr:uid="{00000000-0005-0000-0000-000056040000}"/>
    <cellStyle name="Ezres 12 2" xfId="2056" xr:uid="{00000000-0005-0000-0000-00005A040000}"/>
    <cellStyle name="Ezres 12 3" xfId="1642" xr:uid="{00000000-0005-0000-0000-000059040000}"/>
    <cellStyle name="Ezres 13" xfId="2014" xr:uid="{00000000-0005-0000-0000-00005B040000}"/>
    <cellStyle name="Ezres 14" xfId="1600" xr:uid="{00000000-0005-0000-0000-00006D060000}"/>
    <cellStyle name="Ezres 2" xfId="435" xr:uid="{00000000-0005-0000-0000-000057040000}"/>
    <cellStyle name="Ezres 2 10" xfId="1601" xr:uid="{00000000-0005-0000-0000-00005C040000}"/>
    <cellStyle name="Ezres 2 2" xfId="436" xr:uid="{00000000-0005-0000-0000-000058040000}"/>
    <cellStyle name="Ezres 2 2 2" xfId="689" xr:uid="{00000000-0005-0000-0000-000059040000}"/>
    <cellStyle name="Ezres 2 2 2 2" xfId="1323" xr:uid="{00000000-0005-0000-0000-00005A040000}"/>
    <cellStyle name="Ezres 2 2 2 2 2" xfId="1509" xr:uid="{00000000-0005-0000-0000-00005B040000}"/>
    <cellStyle name="Ezres 2 2 2 2 2 2" xfId="2337" xr:uid="{00000000-0005-0000-0000-000061040000}"/>
    <cellStyle name="Ezres 2 2 2 2 2 3" xfId="1923" xr:uid="{00000000-0005-0000-0000-000060040000}"/>
    <cellStyle name="Ezres 2 2 2 2 3" xfId="2151" xr:uid="{00000000-0005-0000-0000-000062040000}"/>
    <cellStyle name="Ezres 2 2 2 2 4" xfId="1737" xr:uid="{00000000-0005-0000-0000-00005F040000}"/>
    <cellStyle name="Ezres 2 2 2 3" xfId="1385" xr:uid="{00000000-0005-0000-0000-00005C040000}"/>
    <cellStyle name="Ezres 2 2 2 3 2" xfId="1571" xr:uid="{00000000-0005-0000-0000-00005D040000}"/>
    <cellStyle name="Ezres 2 2 2 3 2 2" xfId="2399" xr:uid="{00000000-0005-0000-0000-000065040000}"/>
    <cellStyle name="Ezres 2 2 2 3 2 3" xfId="1985" xr:uid="{00000000-0005-0000-0000-000064040000}"/>
    <cellStyle name="Ezres 2 2 2 3 3" xfId="2213" xr:uid="{00000000-0005-0000-0000-000066040000}"/>
    <cellStyle name="Ezres 2 2 2 3 4" xfId="1799" xr:uid="{00000000-0005-0000-0000-000063040000}"/>
    <cellStyle name="Ezres 2 2 2 4" xfId="1447" xr:uid="{00000000-0005-0000-0000-00005E040000}"/>
    <cellStyle name="Ezres 2 2 2 4 2" xfId="2275" xr:uid="{00000000-0005-0000-0000-000068040000}"/>
    <cellStyle name="Ezres 2 2 2 4 3" xfId="1861" xr:uid="{00000000-0005-0000-0000-000067040000}"/>
    <cellStyle name="Ezres 2 2 2 5" xfId="1253" xr:uid="{00000000-0005-0000-0000-00005F040000}"/>
    <cellStyle name="Ezres 2 2 2 5 2" xfId="2089" xr:uid="{00000000-0005-0000-0000-00006A040000}"/>
    <cellStyle name="Ezres 2 2 2 5 3" xfId="1675" xr:uid="{00000000-0005-0000-0000-000069040000}"/>
    <cellStyle name="Ezres 2 2 2 6" xfId="2037" xr:uid="{00000000-0005-0000-0000-00006B040000}"/>
    <cellStyle name="Ezres 2 2 2 7" xfId="1623" xr:uid="{00000000-0005-0000-0000-00005E040000}"/>
    <cellStyle name="Ezres 2 2 3" xfId="1292" xr:uid="{00000000-0005-0000-0000-000060040000}"/>
    <cellStyle name="Ezres 2 2 3 2" xfId="1478" xr:uid="{00000000-0005-0000-0000-000061040000}"/>
    <cellStyle name="Ezres 2 2 3 2 2" xfId="2306" xr:uid="{00000000-0005-0000-0000-00006E040000}"/>
    <cellStyle name="Ezres 2 2 3 2 3" xfId="1892" xr:uid="{00000000-0005-0000-0000-00006D040000}"/>
    <cellStyle name="Ezres 2 2 3 3" xfId="2120" xr:uid="{00000000-0005-0000-0000-00006F040000}"/>
    <cellStyle name="Ezres 2 2 3 4" xfId="1706" xr:uid="{00000000-0005-0000-0000-00006C040000}"/>
    <cellStyle name="Ezres 2 2 4" xfId="1354" xr:uid="{00000000-0005-0000-0000-000062040000}"/>
    <cellStyle name="Ezres 2 2 4 2" xfId="1540" xr:uid="{00000000-0005-0000-0000-000063040000}"/>
    <cellStyle name="Ezres 2 2 4 2 2" xfId="2368" xr:uid="{00000000-0005-0000-0000-000072040000}"/>
    <cellStyle name="Ezres 2 2 4 2 3" xfId="1954" xr:uid="{00000000-0005-0000-0000-000071040000}"/>
    <cellStyle name="Ezres 2 2 4 3" xfId="2182" xr:uid="{00000000-0005-0000-0000-000073040000}"/>
    <cellStyle name="Ezres 2 2 4 4" xfId="1768" xr:uid="{00000000-0005-0000-0000-000070040000}"/>
    <cellStyle name="Ezres 2 2 5" xfId="1416" xr:uid="{00000000-0005-0000-0000-000064040000}"/>
    <cellStyle name="Ezres 2 2 5 2" xfId="2244" xr:uid="{00000000-0005-0000-0000-000075040000}"/>
    <cellStyle name="Ezres 2 2 5 3" xfId="1830" xr:uid="{00000000-0005-0000-0000-000074040000}"/>
    <cellStyle name="Ezres 2 2 6" xfId="1055" xr:uid="{00000000-0005-0000-0000-000065040000}"/>
    <cellStyle name="Ezres 2 2 6 2" xfId="2058" xr:uid="{00000000-0005-0000-0000-000077040000}"/>
    <cellStyle name="Ezres 2 2 6 3" xfId="1644" xr:uid="{00000000-0005-0000-0000-000076040000}"/>
    <cellStyle name="Ezres 2 2 7" xfId="2016" xr:uid="{00000000-0005-0000-0000-000078040000}"/>
    <cellStyle name="Ezres 2 2 8" xfId="1602" xr:uid="{00000000-0005-0000-0000-00005D040000}"/>
    <cellStyle name="Ezres 2 3" xfId="437" xr:uid="{00000000-0005-0000-0000-000066040000}"/>
    <cellStyle name="Ezres 2 3 2" xfId="690" xr:uid="{00000000-0005-0000-0000-000067040000}"/>
    <cellStyle name="Ezres 2 3 2 2" xfId="1255" xr:uid="{00000000-0005-0000-0000-000068040000}"/>
    <cellStyle name="Ezres 2 3 2 2 2" xfId="1325" xr:uid="{00000000-0005-0000-0000-000069040000}"/>
    <cellStyle name="Ezres 2 3 2 2 2 2" xfId="1511" xr:uid="{00000000-0005-0000-0000-00006A040000}"/>
    <cellStyle name="Ezres 2 3 2 2 2 2 2" xfId="2339" xr:uid="{00000000-0005-0000-0000-00007E040000}"/>
    <cellStyle name="Ezres 2 3 2 2 2 2 3" xfId="1925" xr:uid="{00000000-0005-0000-0000-00007D040000}"/>
    <cellStyle name="Ezres 2 3 2 2 2 3" xfId="2153" xr:uid="{00000000-0005-0000-0000-00007F040000}"/>
    <cellStyle name="Ezres 2 3 2 2 2 4" xfId="1739" xr:uid="{00000000-0005-0000-0000-00007C040000}"/>
    <cellStyle name="Ezres 2 3 2 2 3" xfId="1387" xr:uid="{00000000-0005-0000-0000-00006B040000}"/>
    <cellStyle name="Ezres 2 3 2 2 3 2" xfId="1573" xr:uid="{00000000-0005-0000-0000-00006C040000}"/>
    <cellStyle name="Ezres 2 3 2 2 3 2 2" xfId="2401" xr:uid="{00000000-0005-0000-0000-000082040000}"/>
    <cellStyle name="Ezres 2 3 2 2 3 2 3" xfId="1987" xr:uid="{00000000-0005-0000-0000-000081040000}"/>
    <cellStyle name="Ezres 2 3 2 2 3 3" xfId="2215" xr:uid="{00000000-0005-0000-0000-000083040000}"/>
    <cellStyle name="Ezres 2 3 2 2 3 4" xfId="1801" xr:uid="{00000000-0005-0000-0000-000080040000}"/>
    <cellStyle name="Ezres 2 3 2 2 4" xfId="1449" xr:uid="{00000000-0005-0000-0000-00006D040000}"/>
    <cellStyle name="Ezres 2 3 2 2 4 2" xfId="2277" xr:uid="{00000000-0005-0000-0000-000085040000}"/>
    <cellStyle name="Ezres 2 3 2 2 4 3" xfId="1863" xr:uid="{00000000-0005-0000-0000-000084040000}"/>
    <cellStyle name="Ezres 2 3 2 2 5" xfId="2091" xr:uid="{00000000-0005-0000-0000-000086040000}"/>
    <cellStyle name="Ezres 2 3 2 2 6" xfId="1677" xr:uid="{00000000-0005-0000-0000-00007B040000}"/>
    <cellStyle name="Ezres 2 3 2 3" xfId="1294" xr:uid="{00000000-0005-0000-0000-00006E040000}"/>
    <cellStyle name="Ezres 2 3 2 3 2" xfId="1480" xr:uid="{00000000-0005-0000-0000-00006F040000}"/>
    <cellStyle name="Ezres 2 3 2 3 2 2" xfId="2308" xr:uid="{00000000-0005-0000-0000-000089040000}"/>
    <cellStyle name="Ezres 2 3 2 3 2 3" xfId="1894" xr:uid="{00000000-0005-0000-0000-000088040000}"/>
    <cellStyle name="Ezres 2 3 2 3 3" xfId="2122" xr:uid="{00000000-0005-0000-0000-00008A040000}"/>
    <cellStyle name="Ezres 2 3 2 3 4" xfId="1708" xr:uid="{00000000-0005-0000-0000-000087040000}"/>
    <cellStyle name="Ezres 2 3 2 4" xfId="1356" xr:uid="{00000000-0005-0000-0000-000070040000}"/>
    <cellStyle name="Ezres 2 3 2 4 2" xfId="1542" xr:uid="{00000000-0005-0000-0000-000071040000}"/>
    <cellStyle name="Ezres 2 3 2 4 2 2" xfId="2370" xr:uid="{00000000-0005-0000-0000-00008D040000}"/>
    <cellStyle name="Ezres 2 3 2 4 2 3" xfId="1956" xr:uid="{00000000-0005-0000-0000-00008C040000}"/>
    <cellStyle name="Ezres 2 3 2 4 3" xfId="2184" xr:uid="{00000000-0005-0000-0000-00008E040000}"/>
    <cellStyle name="Ezres 2 3 2 4 4" xfId="1770" xr:uid="{00000000-0005-0000-0000-00008B040000}"/>
    <cellStyle name="Ezres 2 3 2 5" xfId="1418" xr:uid="{00000000-0005-0000-0000-000072040000}"/>
    <cellStyle name="Ezres 2 3 2 5 2" xfId="2246" xr:uid="{00000000-0005-0000-0000-000090040000}"/>
    <cellStyle name="Ezres 2 3 2 5 3" xfId="1832" xr:uid="{00000000-0005-0000-0000-00008F040000}"/>
    <cellStyle name="Ezres 2 3 2 6" xfId="1057" xr:uid="{00000000-0005-0000-0000-000073040000}"/>
    <cellStyle name="Ezres 2 3 2 6 2" xfId="2060" xr:uid="{00000000-0005-0000-0000-000092040000}"/>
    <cellStyle name="Ezres 2 3 2 6 3" xfId="1646" xr:uid="{00000000-0005-0000-0000-000091040000}"/>
    <cellStyle name="Ezres 2 3 2 7" xfId="2038" xr:uid="{00000000-0005-0000-0000-000093040000}"/>
    <cellStyle name="Ezres 2 3 2 8" xfId="1624" xr:uid="{00000000-0005-0000-0000-00007A040000}"/>
    <cellStyle name="Ezres 2 3 3" xfId="1254" xr:uid="{00000000-0005-0000-0000-000074040000}"/>
    <cellStyle name="Ezres 2 3 3 2" xfId="1324" xr:uid="{00000000-0005-0000-0000-000075040000}"/>
    <cellStyle name="Ezres 2 3 3 2 2" xfId="1510" xr:uid="{00000000-0005-0000-0000-000076040000}"/>
    <cellStyle name="Ezres 2 3 3 2 2 2" xfId="2338" xr:uid="{00000000-0005-0000-0000-000097040000}"/>
    <cellStyle name="Ezres 2 3 3 2 2 3" xfId="1924" xr:uid="{00000000-0005-0000-0000-000096040000}"/>
    <cellStyle name="Ezres 2 3 3 2 3" xfId="2152" xr:uid="{00000000-0005-0000-0000-000098040000}"/>
    <cellStyle name="Ezres 2 3 3 2 4" xfId="1738" xr:uid="{00000000-0005-0000-0000-000095040000}"/>
    <cellStyle name="Ezres 2 3 3 3" xfId="1386" xr:uid="{00000000-0005-0000-0000-000077040000}"/>
    <cellStyle name="Ezres 2 3 3 3 2" xfId="1572" xr:uid="{00000000-0005-0000-0000-000078040000}"/>
    <cellStyle name="Ezres 2 3 3 3 2 2" xfId="2400" xr:uid="{00000000-0005-0000-0000-00009B040000}"/>
    <cellStyle name="Ezres 2 3 3 3 2 3" xfId="1986" xr:uid="{00000000-0005-0000-0000-00009A040000}"/>
    <cellStyle name="Ezres 2 3 3 3 3" xfId="2214" xr:uid="{00000000-0005-0000-0000-00009C040000}"/>
    <cellStyle name="Ezres 2 3 3 3 4" xfId="1800" xr:uid="{00000000-0005-0000-0000-000099040000}"/>
    <cellStyle name="Ezres 2 3 3 4" xfId="1448" xr:uid="{00000000-0005-0000-0000-000079040000}"/>
    <cellStyle name="Ezres 2 3 3 4 2" xfId="2276" xr:uid="{00000000-0005-0000-0000-00009E040000}"/>
    <cellStyle name="Ezres 2 3 3 4 3" xfId="1862" xr:uid="{00000000-0005-0000-0000-00009D040000}"/>
    <cellStyle name="Ezres 2 3 3 5" xfId="2090" xr:uid="{00000000-0005-0000-0000-00009F040000}"/>
    <cellStyle name="Ezres 2 3 3 6" xfId="1676" xr:uid="{00000000-0005-0000-0000-000094040000}"/>
    <cellStyle name="Ezres 2 3 4" xfId="1293" xr:uid="{00000000-0005-0000-0000-00007A040000}"/>
    <cellStyle name="Ezres 2 3 4 2" xfId="1479" xr:uid="{00000000-0005-0000-0000-00007B040000}"/>
    <cellStyle name="Ezres 2 3 4 2 2" xfId="2307" xr:uid="{00000000-0005-0000-0000-0000A2040000}"/>
    <cellStyle name="Ezres 2 3 4 2 3" xfId="1893" xr:uid="{00000000-0005-0000-0000-0000A1040000}"/>
    <cellStyle name="Ezres 2 3 4 3" xfId="2121" xr:uid="{00000000-0005-0000-0000-0000A3040000}"/>
    <cellStyle name="Ezres 2 3 4 4" xfId="1707" xr:uid="{00000000-0005-0000-0000-0000A0040000}"/>
    <cellStyle name="Ezres 2 3 5" xfId="1355" xr:uid="{00000000-0005-0000-0000-00007C040000}"/>
    <cellStyle name="Ezres 2 3 5 2" xfId="1541" xr:uid="{00000000-0005-0000-0000-00007D040000}"/>
    <cellStyle name="Ezres 2 3 5 2 2" xfId="2369" xr:uid="{00000000-0005-0000-0000-0000A6040000}"/>
    <cellStyle name="Ezres 2 3 5 2 3" xfId="1955" xr:uid="{00000000-0005-0000-0000-0000A5040000}"/>
    <cellStyle name="Ezres 2 3 5 3" xfId="2183" xr:uid="{00000000-0005-0000-0000-0000A7040000}"/>
    <cellStyle name="Ezres 2 3 5 4" xfId="1769" xr:uid="{00000000-0005-0000-0000-0000A4040000}"/>
    <cellStyle name="Ezres 2 3 6" xfId="1417" xr:uid="{00000000-0005-0000-0000-00007E040000}"/>
    <cellStyle name="Ezres 2 3 6 2" xfId="2245" xr:uid="{00000000-0005-0000-0000-0000A9040000}"/>
    <cellStyle name="Ezres 2 3 6 3" xfId="1831" xr:uid="{00000000-0005-0000-0000-0000A8040000}"/>
    <cellStyle name="Ezres 2 3 7" xfId="1056" xr:uid="{00000000-0005-0000-0000-00007F040000}"/>
    <cellStyle name="Ezres 2 3 7 2" xfId="2059" xr:uid="{00000000-0005-0000-0000-0000AB040000}"/>
    <cellStyle name="Ezres 2 3 7 3" xfId="1645" xr:uid="{00000000-0005-0000-0000-0000AA040000}"/>
    <cellStyle name="Ezres 2 3 8" xfId="2017" xr:uid="{00000000-0005-0000-0000-0000AC040000}"/>
    <cellStyle name="Ezres 2 3 9" xfId="1603" xr:uid="{00000000-0005-0000-0000-000079040000}"/>
    <cellStyle name="Ezres 2 4" xfId="688" xr:uid="{00000000-0005-0000-0000-000080040000}"/>
    <cellStyle name="Ezres 2 4 2" xfId="1322" xr:uid="{00000000-0005-0000-0000-000081040000}"/>
    <cellStyle name="Ezres 2 4 2 2" xfId="1508" xr:uid="{00000000-0005-0000-0000-000082040000}"/>
    <cellStyle name="Ezres 2 4 2 2 2" xfId="2336" xr:uid="{00000000-0005-0000-0000-0000B0040000}"/>
    <cellStyle name="Ezres 2 4 2 2 3" xfId="1922" xr:uid="{00000000-0005-0000-0000-0000AF040000}"/>
    <cellStyle name="Ezres 2 4 2 3" xfId="2150" xr:uid="{00000000-0005-0000-0000-0000B1040000}"/>
    <cellStyle name="Ezres 2 4 2 4" xfId="1736" xr:uid="{00000000-0005-0000-0000-0000AE040000}"/>
    <cellStyle name="Ezres 2 4 3" xfId="1384" xr:uid="{00000000-0005-0000-0000-000083040000}"/>
    <cellStyle name="Ezres 2 4 3 2" xfId="1570" xr:uid="{00000000-0005-0000-0000-000084040000}"/>
    <cellStyle name="Ezres 2 4 3 2 2" xfId="2398" xr:uid="{00000000-0005-0000-0000-0000B4040000}"/>
    <cellStyle name="Ezres 2 4 3 2 3" xfId="1984" xr:uid="{00000000-0005-0000-0000-0000B3040000}"/>
    <cellStyle name="Ezres 2 4 3 3" xfId="2212" xr:uid="{00000000-0005-0000-0000-0000B5040000}"/>
    <cellStyle name="Ezres 2 4 3 4" xfId="1798" xr:uid="{00000000-0005-0000-0000-0000B2040000}"/>
    <cellStyle name="Ezres 2 4 4" xfId="1446" xr:uid="{00000000-0005-0000-0000-000085040000}"/>
    <cellStyle name="Ezres 2 4 4 2" xfId="2274" xr:uid="{00000000-0005-0000-0000-0000B7040000}"/>
    <cellStyle name="Ezres 2 4 4 3" xfId="1860" xr:uid="{00000000-0005-0000-0000-0000B6040000}"/>
    <cellStyle name="Ezres 2 4 5" xfId="1252" xr:uid="{00000000-0005-0000-0000-000086040000}"/>
    <cellStyle name="Ezres 2 4 5 2" xfId="2088" xr:uid="{00000000-0005-0000-0000-0000B9040000}"/>
    <cellStyle name="Ezres 2 4 5 3" xfId="1674" xr:uid="{00000000-0005-0000-0000-0000B8040000}"/>
    <cellStyle name="Ezres 2 4 6" xfId="2036" xr:uid="{00000000-0005-0000-0000-0000BA040000}"/>
    <cellStyle name="Ezres 2 4 7" xfId="1622" xr:uid="{00000000-0005-0000-0000-0000AD040000}"/>
    <cellStyle name="Ezres 2 5" xfId="1291" xr:uid="{00000000-0005-0000-0000-000087040000}"/>
    <cellStyle name="Ezres 2 5 2" xfId="1477" xr:uid="{00000000-0005-0000-0000-000088040000}"/>
    <cellStyle name="Ezres 2 5 2 2" xfId="2305" xr:uid="{00000000-0005-0000-0000-0000BD040000}"/>
    <cellStyle name="Ezres 2 5 2 3" xfId="1891" xr:uid="{00000000-0005-0000-0000-0000BC040000}"/>
    <cellStyle name="Ezres 2 5 3" xfId="2119" xr:uid="{00000000-0005-0000-0000-0000BE040000}"/>
    <cellStyle name="Ezres 2 5 4" xfId="1705" xr:uid="{00000000-0005-0000-0000-0000BB040000}"/>
    <cellStyle name="Ezres 2 6" xfId="1353" xr:uid="{00000000-0005-0000-0000-000089040000}"/>
    <cellStyle name="Ezres 2 6 2" xfId="1539" xr:uid="{00000000-0005-0000-0000-00008A040000}"/>
    <cellStyle name="Ezres 2 6 2 2" xfId="2367" xr:uid="{00000000-0005-0000-0000-0000C1040000}"/>
    <cellStyle name="Ezres 2 6 2 3" xfId="1953" xr:uid="{00000000-0005-0000-0000-0000C0040000}"/>
    <cellStyle name="Ezres 2 6 3" xfId="2181" xr:uid="{00000000-0005-0000-0000-0000C2040000}"/>
    <cellStyle name="Ezres 2 6 4" xfId="1767" xr:uid="{00000000-0005-0000-0000-0000BF040000}"/>
    <cellStyle name="Ezres 2 7" xfId="1415" xr:uid="{00000000-0005-0000-0000-00008B040000}"/>
    <cellStyle name="Ezres 2 7 2" xfId="2243" xr:uid="{00000000-0005-0000-0000-0000C4040000}"/>
    <cellStyle name="Ezres 2 7 3" xfId="1829" xr:uid="{00000000-0005-0000-0000-0000C3040000}"/>
    <cellStyle name="Ezres 2 8" xfId="1054" xr:uid="{00000000-0005-0000-0000-00008C040000}"/>
    <cellStyle name="Ezres 2 8 2" xfId="2057" xr:uid="{00000000-0005-0000-0000-0000C6040000}"/>
    <cellStyle name="Ezres 2 8 3" xfId="1643" xr:uid="{00000000-0005-0000-0000-0000C5040000}"/>
    <cellStyle name="Ezres 2 9" xfId="2015" xr:uid="{00000000-0005-0000-0000-0000C7040000}"/>
    <cellStyle name="Ezres 3" xfId="438" xr:uid="{00000000-0005-0000-0000-00008D040000}"/>
    <cellStyle name="Ezres 3 2" xfId="439" xr:uid="{00000000-0005-0000-0000-00008E040000}"/>
    <cellStyle name="Ezres 3 2 2" xfId="692" xr:uid="{00000000-0005-0000-0000-00008F040000}"/>
    <cellStyle name="Ezres 3 2 2 2" xfId="1327" xr:uid="{00000000-0005-0000-0000-000090040000}"/>
    <cellStyle name="Ezres 3 2 2 2 2" xfId="1513" xr:uid="{00000000-0005-0000-0000-000091040000}"/>
    <cellStyle name="Ezres 3 2 2 2 2 2" xfId="2341" xr:uid="{00000000-0005-0000-0000-0000CD040000}"/>
    <cellStyle name="Ezres 3 2 2 2 2 3" xfId="1927" xr:uid="{00000000-0005-0000-0000-0000CC040000}"/>
    <cellStyle name="Ezres 3 2 2 2 3" xfId="2155" xr:uid="{00000000-0005-0000-0000-0000CE040000}"/>
    <cellStyle name="Ezres 3 2 2 2 4" xfId="1741" xr:uid="{00000000-0005-0000-0000-0000CB040000}"/>
    <cellStyle name="Ezres 3 2 2 3" xfId="1389" xr:uid="{00000000-0005-0000-0000-000092040000}"/>
    <cellStyle name="Ezres 3 2 2 3 2" xfId="1575" xr:uid="{00000000-0005-0000-0000-000093040000}"/>
    <cellStyle name="Ezres 3 2 2 3 2 2" xfId="2403" xr:uid="{00000000-0005-0000-0000-0000D1040000}"/>
    <cellStyle name="Ezres 3 2 2 3 2 3" xfId="1989" xr:uid="{00000000-0005-0000-0000-0000D0040000}"/>
    <cellStyle name="Ezres 3 2 2 3 3" xfId="2217" xr:uid="{00000000-0005-0000-0000-0000D2040000}"/>
    <cellStyle name="Ezres 3 2 2 3 4" xfId="1803" xr:uid="{00000000-0005-0000-0000-0000CF040000}"/>
    <cellStyle name="Ezres 3 2 2 4" xfId="1451" xr:uid="{00000000-0005-0000-0000-000094040000}"/>
    <cellStyle name="Ezres 3 2 2 4 2" xfId="2279" xr:uid="{00000000-0005-0000-0000-0000D4040000}"/>
    <cellStyle name="Ezres 3 2 2 4 3" xfId="1865" xr:uid="{00000000-0005-0000-0000-0000D3040000}"/>
    <cellStyle name="Ezres 3 2 2 5" xfId="1257" xr:uid="{00000000-0005-0000-0000-000095040000}"/>
    <cellStyle name="Ezres 3 2 2 5 2" xfId="2093" xr:uid="{00000000-0005-0000-0000-0000D6040000}"/>
    <cellStyle name="Ezres 3 2 2 5 3" xfId="1679" xr:uid="{00000000-0005-0000-0000-0000D5040000}"/>
    <cellStyle name="Ezres 3 2 2 6" xfId="2040" xr:uid="{00000000-0005-0000-0000-0000D7040000}"/>
    <cellStyle name="Ezres 3 2 2 7" xfId="1626" xr:uid="{00000000-0005-0000-0000-0000CA040000}"/>
    <cellStyle name="Ezres 3 2 3" xfId="1296" xr:uid="{00000000-0005-0000-0000-000096040000}"/>
    <cellStyle name="Ezres 3 2 3 2" xfId="1482" xr:uid="{00000000-0005-0000-0000-000097040000}"/>
    <cellStyle name="Ezres 3 2 3 2 2" xfId="2310" xr:uid="{00000000-0005-0000-0000-0000DA040000}"/>
    <cellStyle name="Ezres 3 2 3 2 3" xfId="1896" xr:uid="{00000000-0005-0000-0000-0000D9040000}"/>
    <cellStyle name="Ezres 3 2 3 3" xfId="2124" xr:uid="{00000000-0005-0000-0000-0000DB040000}"/>
    <cellStyle name="Ezres 3 2 3 4" xfId="1710" xr:uid="{00000000-0005-0000-0000-0000D8040000}"/>
    <cellStyle name="Ezres 3 2 4" xfId="1358" xr:uid="{00000000-0005-0000-0000-000098040000}"/>
    <cellStyle name="Ezres 3 2 4 2" xfId="1544" xr:uid="{00000000-0005-0000-0000-000099040000}"/>
    <cellStyle name="Ezres 3 2 4 2 2" xfId="2372" xr:uid="{00000000-0005-0000-0000-0000DE040000}"/>
    <cellStyle name="Ezres 3 2 4 2 3" xfId="1958" xr:uid="{00000000-0005-0000-0000-0000DD040000}"/>
    <cellStyle name="Ezres 3 2 4 3" xfId="2186" xr:uid="{00000000-0005-0000-0000-0000DF040000}"/>
    <cellStyle name="Ezres 3 2 4 4" xfId="1772" xr:uid="{00000000-0005-0000-0000-0000DC040000}"/>
    <cellStyle name="Ezres 3 2 5" xfId="1420" xr:uid="{00000000-0005-0000-0000-00009A040000}"/>
    <cellStyle name="Ezres 3 2 5 2" xfId="2248" xr:uid="{00000000-0005-0000-0000-0000E1040000}"/>
    <cellStyle name="Ezres 3 2 5 3" xfId="1834" xr:uid="{00000000-0005-0000-0000-0000E0040000}"/>
    <cellStyle name="Ezres 3 2 6" xfId="1059" xr:uid="{00000000-0005-0000-0000-00009B040000}"/>
    <cellStyle name="Ezres 3 2 6 2" xfId="2062" xr:uid="{00000000-0005-0000-0000-0000E3040000}"/>
    <cellStyle name="Ezres 3 2 6 3" xfId="1648" xr:uid="{00000000-0005-0000-0000-0000E2040000}"/>
    <cellStyle name="Ezres 3 2 7" xfId="2019" xr:uid="{00000000-0005-0000-0000-0000E4040000}"/>
    <cellStyle name="Ezres 3 2 8" xfId="1605" xr:uid="{00000000-0005-0000-0000-0000C9040000}"/>
    <cellStyle name="Ezres 3 3" xfId="691" xr:uid="{00000000-0005-0000-0000-00009C040000}"/>
    <cellStyle name="Ezres 3 3 2" xfId="1326" xr:uid="{00000000-0005-0000-0000-00009D040000}"/>
    <cellStyle name="Ezres 3 3 2 2" xfId="1512" xr:uid="{00000000-0005-0000-0000-00009E040000}"/>
    <cellStyle name="Ezres 3 3 2 2 2" xfId="2340" xr:uid="{00000000-0005-0000-0000-0000E8040000}"/>
    <cellStyle name="Ezres 3 3 2 2 3" xfId="1926" xr:uid="{00000000-0005-0000-0000-0000E7040000}"/>
    <cellStyle name="Ezres 3 3 2 3" xfId="2154" xr:uid="{00000000-0005-0000-0000-0000E9040000}"/>
    <cellStyle name="Ezres 3 3 2 4" xfId="1740" xr:uid="{00000000-0005-0000-0000-0000E6040000}"/>
    <cellStyle name="Ezres 3 3 3" xfId="1388" xr:uid="{00000000-0005-0000-0000-00009F040000}"/>
    <cellStyle name="Ezres 3 3 3 2" xfId="1574" xr:uid="{00000000-0005-0000-0000-0000A0040000}"/>
    <cellStyle name="Ezres 3 3 3 2 2" xfId="2402" xr:uid="{00000000-0005-0000-0000-0000EC040000}"/>
    <cellStyle name="Ezres 3 3 3 2 3" xfId="1988" xr:uid="{00000000-0005-0000-0000-0000EB040000}"/>
    <cellStyle name="Ezres 3 3 3 3" xfId="2216" xr:uid="{00000000-0005-0000-0000-0000ED040000}"/>
    <cellStyle name="Ezres 3 3 3 4" xfId="1802" xr:uid="{00000000-0005-0000-0000-0000EA040000}"/>
    <cellStyle name="Ezres 3 3 4" xfId="1450" xr:uid="{00000000-0005-0000-0000-0000A1040000}"/>
    <cellStyle name="Ezres 3 3 4 2" xfId="2278" xr:uid="{00000000-0005-0000-0000-0000EF040000}"/>
    <cellStyle name="Ezres 3 3 4 3" xfId="1864" xr:uid="{00000000-0005-0000-0000-0000EE040000}"/>
    <cellStyle name="Ezres 3 3 5" xfId="1256" xr:uid="{00000000-0005-0000-0000-0000A2040000}"/>
    <cellStyle name="Ezres 3 3 5 2" xfId="2092" xr:uid="{00000000-0005-0000-0000-0000F1040000}"/>
    <cellStyle name="Ezres 3 3 5 3" xfId="1678" xr:uid="{00000000-0005-0000-0000-0000F0040000}"/>
    <cellStyle name="Ezres 3 3 6" xfId="2039" xr:uid="{00000000-0005-0000-0000-0000F2040000}"/>
    <cellStyle name="Ezres 3 3 7" xfId="1625" xr:uid="{00000000-0005-0000-0000-0000E5040000}"/>
    <cellStyle name="Ezres 3 4" xfId="1295" xr:uid="{00000000-0005-0000-0000-0000A3040000}"/>
    <cellStyle name="Ezres 3 4 2" xfId="1481" xr:uid="{00000000-0005-0000-0000-0000A4040000}"/>
    <cellStyle name="Ezres 3 4 2 2" xfId="2309" xr:uid="{00000000-0005-0000-0000-0000F5040000}"/>
    <cellStyle name="Ezres 3 4 2 3" xfId="1895" xr:uid="{00000000-0005-0000-0000-0000F4040000}"/>
    <cellStyle name="Ezres 3 4 3" xfId="2123" xr:uid="{00000000-0005-0000-0000-0000F6040000}"/>
    <cellStyle name="Ezres 3 4 4" xfId="1709" xr:uid="{00000000-0005-0000-0000-0000F3040000}"/>
    <cellStyle name="Ezres 3 5" xfId="1357" xr:uid="{00000000-0005-0000-0000-0000A5040000}"/>
    <cellStyle name="Ezres 3 5 2" xfId="1543" xr:uid="{00000000-0005-0000-0000-0000A6040000}"/>
    <cellStyle name="Ezres 3 5 2 2" xfId="2371" xr:uid="{00000000-0005-0000-0000-0000F9040000}"/>
    <cellStyle name="Ezres 3 5 2 3" xfId="1957" xr:uid="{00000000-0005-0000-0000-0000F8040000}"/>
    <cellStyle name="Ezres 3 5 3" xfId="2185" xr:uid="{00000000-0005-0000-0000-0000FA040000}"/>
    <cellStyle name="Ezres 3 5 4" xfId="1771" xr:uid="{00000000-0005-0000-0000-0000F7040000}"/>
    <cellStyle name="Ezres 3 6" xfId="1419" xr:uid="{00000000-0005-0000-0000-0000A7040000}"/>
    <cellStyle name="Ezres 3 6 2" xfId="2247" xr:uid="{00000000-0005-0000-0000-0000FC040000}"/>
    <cellStyle name="Ezres 3 6 3" xfId="1833" xr:uid="{00000000-0005-0000-0000-0000FB040000}"/>
    <cellStyle name="Ezres 3 7" xfId="1058" xr:uid="{00000000-0005-0000-0000-0000A8040000}"/>
    <cellStyle name="Ezres 3 7 2" xfId="2061" xr:uid="{00000000-0005-0000-0000-0000FE040000}"/>
    <cellStyle name="Ezres 3 7 3" xfId="1647" xr:uid="{00000000-0005-0000-0000-0000FD040000}"/>
    <cellStyle name="Ezres 3 8" xfId="2018" xr:uid="{00000000-0005-0000-0000-0000FF040000}"/>
    <cellStyle name="Ezres 3 9" xfId="1604" xr:uid="{00000000-0005-0000-0000-0000C8040000}"/>
    <cellStyle name="Ezres 4" xfId="440" xr:uid="{00000000-0005-0000-0000-0000A9040000}"/>
    <cellStyle name="Ezres 4 2" xfId="441" xr:uid="{00000000-0005-0000-0000-0000AA040000}"/>
    <cellStyle name="Ezres 4 2 2" xfId="694" xr:uid="{00000000-0005-0000-0000-0000AB040000}"/>
    <cellStyle name="Ezres 4 2 2 2" xfId="1514" xr:uid="{00000000-0005-0000-0000-0000AC040000}"/>
    <cellStyle name="Ezres 4 2 2 2 2" xfId="2342" xr:uid="{00000000-0005-0000-0000-000004050000}"/>
    <cellStyle name="Ezres 4 2 2 2 3" xfId="1928" xr:uid="{00000000-0005-0000-0000-000003050000}"/>
    <cellStyle name="Ezres 4 2 2 3" xfId="1328" xr:uid="{00000000-0005-0000-0000-0000AD040000}"/>
    <cellStyle name="Ezres 4 2 2 3 2" xfId="2156" xr:uid="{00000000-0005-0000-0000-000006050000}"/>
    <cellStyle name="Ezres 4 2 2 3 3" xfId="1742" xr:uid="{00000000-0005-0000-0000-000005050000}"/>
    <cellStyle name="Ezres 4 2 2 4" xfId="2042" xr:uid="{00000000-0005-0000-0000-000007050000}"/>
    <cellStyle name="Ezres 4 2 2 5" xfId="1628" xr:uid="{00000000-0005-0000-0000-000002050000}"/>
    <cellStyle name="Ezres 4 2 3" xfId="1390" xr:uid="{00000000-0005-0000-0000-0000AE040000}"/>
    <cellStyle name="Ezres 4 2 3 2" xfId="1576" xr:uid="{00000000-0005-0000-0000-0000AF040000}"/>
    <cellStyle name="Ezres 4 2 3 2 2" xfId="2404" xr:uid="{00000000-0005-0000-0000-00000A050000}"/>
    <cellStyle name="Ezres 4 2 3 2 3" xfId="1990" xr:uid="{00000000-0005-0000-0000-000009050000}"/>
    <cellStyle name="Ezres 4 2 3 3" xfId="2218" xr:uid="{00000000-0005-0000-0000-00000B050000}"/>
    <cellStyle name="Ezres 4 2 3 4" xfId="1804" xr:uid="{00000000-0005-0000-0000-000008050000}"/>
    <cellStyle name="Ezres 4 2 4" xfId="1452" xr:uid="{00000000-0005-0000-0000-0000B0040000}"/>
    <cellStyle name="Ezres 4 2 4 2" xfId="2280" xr:uid="{00000000-0005-0000-0000-00000D050000}"/>
    <cellStyle name="Ezres 4 2 4 3" xfId="1866" xr:uid="{00000000-0005-0000-0000-00000C050000}"/>
    <cellStyle name="Ezres 4 2 5" xfId="1258" xr:uid="{00000000-0005-0000-0000-0000B1040000}"/>
    <cellStyle name="Ezres 4 2 5 2" xfId="2094" xr:uid="{00000000-0005-0000-0000-00000F050000}"/>
    <cellStyle name="Ezres 4 2 5 3" xfId="1680" xr:uid="{00000000-0005-0000-0000-00000E050000}"/>
    <cellStyle name="Ezres 4 2 6" xfId="2021" xr:uid="{00000000-0005-0000-0000-000010050000}"/>
    <cellStyle name="Ezres 4 2 7" xfId="1607" xr:uid="{00000000-0005-0000-0000-000001050000}"/>
    <cellStyle name="Ezres 4 3" xfId="693" xr:uid="{00000000-0005-0000-0000-0000B2040000}"/>
    <cellStyle name="Ezres 4 3 2" xfId="1483" xr:uid="{00000000-0005-0000-0000-0000B3040000}"/>
    <cellStyle name="Ezres 4 3 2 2" xfId="2311" xr:uid="{00000000-0005-0000-0000-000013050000}"/>
    <cellStyle name="Ezres 4 3 2 3" xfId="1897" xr:uid="{00000000-0005-0000-0000-000012050000}"/>
    <cellStyle name="Ezres 4 3 3" xfId="1297" xr:uid="{00000000-0005-0000-0000-0000B4040000}"/>
    <cellStyle name="Ezres 4 3 3 2" xfId="2125" xr:uid="{00000000-0005-0000-0000-000015050000}"/>
    <cellStyle name="Ezres 4 3 3 3" xfId="1711" xr:uid="{00000000-0005-0000-0000-000014050000}"/>
    <cellStyle name="Ezres 4 3 4" xfId="2041" xr:uid="{00000000-0005-0000-0000-000016050000}"/>
    <cellStyle name="Ezres 4 3 5" xfId="1627" xr:uid="{00000000-0005-0000-0000-000011050000}"/>
    <cellStyle name="Ezres 4 4" xfId="1359" xr:uid="{00000000-0005-0000-0000-0000B5040000}"/>
    <cellStyle name="Ezres 4 4 2" xfId="1545" xr:uid="{00000000-0005-0000-0000-0000B6040000}"/>
    <cellStyle name="Ezres 4 4 2 2" xfId="2373" xr:uid="{00000000-0005-0000-0000-000019050000}"/>
    <cellStyle name="Ezres 4 4 2 3" xfId="1959" xr:uid="{00000000-0005-0000-0000-000018050000}"/>
    <cellStyle name="Ezres 4 4 3" xfId="2187" xr:uid="{00000000-0005-0000-0000-00001A050000}"/>
    <cellStyle name="Ezres 4 4 4" xfId="1773" xr:uid="{00000000-0005-0000-0000-000017050000}"/>
    <cellStyle name="Ezres 4 5" xfId="1421" xr:uid="{00000000-0005-0000-0000-0000B7040000}"/>
    <cellStyle name="Ezres 4 5 2" xfId="2249" xr:uid="{00000000-0005-0000-0000-00001C050000}"/>
    <cellStyle name="Ezres 4 5 3" xfId="1835" xr:uid="{00000000-0005-0000-0000-00001B050000}"/>
    <cellStyle name="Ezres 4 6" xfId="1060" xr:uid="{00000000-0005-0000-0000-0000B8040000}"/>
    <cellStyle name="Ezres 4 6 2" xfId="2063" xr:uid="{00000000-0005-0000-0000-00001E050000}"/>
    <cellStyle name="Ezres 4 6 3" xfId="1649" xr:uid="{00000000-0005-0000-0000-00001D050000}"/>
    <cellStyle name="Ezres 4 7" xfId="2020" xr:uid="{00000000-0005-0000-0000-00001F050000}"/>
    <cellStyle name="Ezres 4 8" xfId="1606" xr:uid="{00000000-0005-0000-0000-000000050000}"/>
    <cellStyle name="Ezres 5" xfId="442" xr:uid="{00000000-0005-0000-0000-0000B9040000}"/>
    <cellStyle name="Ezres 5 2" xfId="695" xr:uid="{00000000-0005-0000-0000-0000BA040000}"/>
    <cellStyle name="Ezres 5 2 2" xfId="1260" xr:uid="{00000000-0005-0000-0000-0000BB040000}"/>
    <cellStyle name="Ezres 5 2 2 2" xfId="1330" xr:uid="{00000000-0005-0000-0000-0000BC040000}"/>
    <cellStyle name="Ezres 5 2 2 2 2" xfId="1516" xr:uid="{00000000-0005-0000-0000-0000BD040000}"/>
    <cellStyle name="Ezres 5 2 2 2 2 2" xfId="2344" xr:uid="{00000000-0005-0000-0000-000025050000}"/>
    <cellStyle name="Ezres 5 2 2 2 2 3" xfId="1930" xr:uid="{00000000-0005-0000-0000-000024050000}"/>
    <cellStyle name="Ezres 5 2 2 2 3" xfId="2158" xr:uid="{00000000-0005-0000-0000-000026050000}"/>
    <cellStyle name="Ezres 5 2 2 2 4" xfId="1744" xr:uid="{00000000-0005-0000-0000-000023050000}"/>
    <cellStyle name="Ezres 5 2 2 3" xfId="1392" xr:uid="{00000000-0005-0000-0000-0000BE040000}"/>
    <cellStyle name="Ezres 5 2 2 3 2" xfId="1578" xr:uid="{00000000-0005-0000-0000-0000BF040000}"/>
    <cellStyle name="Ezres 5 2 2 3 2 2" xfId="2406" xr:uid="{00000000-0005-0000-0000-000029050000}"/>
    <cellStyle name="Ezres 5 2 2 3 2 3" xfId="1992" xr:uid="{00000000-0005-0000-0000-000028050000}"/>
    <cellStyle name="Ezres 5 2 2 3 3" xfId="2220" xr:uid="{00000000-0005-0000-0000-00002A050000}"/>
    <cellStyle name="Ezres 5 2 2 3 4" xfId="1806" xr:uid="{00000000-0005-0000-0000-000027050000}"/>
    <cellStyle name="Ezres 5 2 2 4" xfId="1454" xr:uid="{00000000-0005-0000-0000-0000C0040000}"/>
    <cellStyle name="Ezres 5 2 2 4 2" xfId="2282" xr:uid="{00000000-0005-0000-0000-00002C050000}"/>
    <cellStyle name="Ezres 5 2 2 4 3" xfId="1868" xr:uid="{00000000-0005-0000-0000-00002B050000}"/>
    <cellStyle name="Ezres 5 2 2 5" xfId="2096" xr:uid="{00000000-0005-0000-0000-00002D050000}"/>
    <cellStyle name="Ezres 5 2 2 6" xfId="1682" xr:uid="{00000000-0005-0000-0000-000022050000}"/>
    <cellStyle name="Ezres 5 2 3" xfId="1299" xr:uid="{00000000-0005-0000-0000-0000C1040000}"/>
    <cellStyle name="Ezres 5 2 3 2" xfId="1485" xr:uid="{00000000-0005-0000-0000-0000C2040000}"/>
    <cellStyle name="Ezres 5 2 3 2 2" xfId="2313" xr:uid="{00000000-0005-0000-0000-000030050000}"/>
    <cellStyle name="Ezres 5 2 3 2 3" xfId="1899" xr:uid="{00000000-0005-0000-0000-00002F050000}"/>
    <cellStyle name="Ezres 5 2 3 3" xfId="2127" xr:uid="{00000000-0005-0000-0000-000031050000}"/>
    <cellStyle name="Ezres 5 2 3 4" xfId="1713" xr:uid="{00000000-0005-0000-0000-00002E050000}"/>
    <cellStyle name="Ezres 5 2 4" xfId="1361" xr:uid="{00000000-0005-0000-0000-0000C3040000}"/>
    <cellStyle name="Ezres 5 2 4 2" xfId="1547" xr:uid="{00000000-0005-0000-0000-0000C4040000}"/>
    <cellStyle name="Ezres 5 2 4 2 2" xfId="2375" xr:uid="{00000000-0005-0000-0000-000034050000}"/>
    <cellStyle name="Ezres 5 2 4 2 3" xfId="1961" xr:uid="{00000000-0005-0000-0000-000033050000}"/>
    <cellStyle name="Ezres 5 2 4 3" xfId="2189" xr:uid="{00000000-0005-0000-0000-000035050000}"/>
    <cellStyle name="Ezres 5 2 4 4" xfId="1775" xr:uid="{00000000-0005-0000-0000-000032050000}"/>
    <cellStyle name="Ezres 5 2 5" xfId="1423" xr:uid="{00000000-0005-0000-0000-0000C5040000}"/>
    <cellStyle name="Ezres 5 2 5 2" xfId="2251" xr:uid="{00000000-0005-0000-0000-000037050000}"/>
    <cellStyle name="Ezres 5 2 5 3" xfId="1837" xr:uid="{00000000-0005-0000-0000-000036050000}"/>
    <cellStyle name="Ezres 5 2 6" xfId="1062" xr:uid="{00000000-0005-0000-0000-0000C6040000}"/>
    <cellStyle name="Ezres 5 2 6 2" xfId="2065" xr:uid="{00000000-0005-0000-0000-000039050000}"/>
    <cellStyle name="Ezres 5 2 6 3" xfId="1651" xr:uid="{00000000-0005-0000-0000-000038050000}"/>
    <cellStyle name="Ezres 5 2 7" xfId="2043" xr:uid="{00000000-0005-0000-0000-00003A050000}"/>
    <cellStyle name="Ezres 5 2 8" xfId="1629" xr:uid="{00000000-0005-0000-0000-000021050000}"/>
    <cellStyle name="Ezres 5 3" xfId="1259" xr:uid="{00000000-0005-0000-0000-0000C7040000}"/>
    <cellStyle name="Ezres 5 3 2" xfId="1329" xr:uid="{00000000-0005-0000-0000-0000C8040000}"/>
    <cellStyle name="Ezres 5 3 2 2" xfId="1515" xr:uid="{00000000-0005-0000-0000-0000C9040000}"/>
    <cellStyle name="Ezres 5 3 2 2 2" xfId="2343" xr:uid="{00000000-0005-0000-0000-00003E050000}"/>
    <cellStyle name="Ezres 5 3 2 2 3" xfId="1929" xr:uid="{00000000-0005-0000-0000-00003D050000}"/>
    <cellStyle name="Ezres 5 3 2 3" xfId="2157" xr:uid="{00000000-0005-0000-0000-00003F050000}"/>
    <cellStyle name="Ezres 5 3 2 4" xfId="1743" xr:uid="{00000000-0005-0000-0000-00003C050000}"/>
    <cellStyle name="Ezres 5 3 3" xfId="1391" xr:uid="{00000000-0005-0000-0000-0000CA040000}"/>
    <cellStyle name="Ezres 5 3 3 2" xfId="1577" xr:uid="{00000000-0005-0000-0000-0000CB040000}"/>
    <cellStyle name="Ezres 5 3 3 2 2" xfId="2405" xr:uid="{00000000-0005-0000-0000-000042050000}"/>
    <cellStyle name="Ezres 5 3 3 2 3" xfId="1991" xr:uid="{00000000-0005-0000-0000-000041050000}"/>
    <cellStyle name="Ezres 5 3 3 3" xfId="2219" xr:uid="{00000000-0005-0000-0000-000043050000}"/>
    <cellStyle name="Ezres 5 3 3 4" xfId="1805" xr:uid="{00000000-0005-0000-0000-000040050000}"/>
    <cellStyle name="Ezres 5 3 4" xfId="1453" xr:uid="{00000000-0005-0000-0000-0000CC040000}"/>
    <cellStyle name="Ezres 5 3 4 2" xfId="2281" xr:uid="{00000000-0005-0000-0000-000045050000}"/>
    <cellStyle name="Ezres 5 3 4 3" xfId="1867" xr:uid="{00000000-0005-0000-0000-000044050000}"/>
    <cellStyle name="Ezres 5 3 5" xfId="2095" xr:uid="{00000000-0005-0000-0000-000046050000}"/>
    <cellStyle name="Ezres 5 3 6" xfId="1681" xr:uid="{00000000-0005-0000-0000-00003B050000}"/>
    <cellStyle name="Ezres 5 4" xfId="1298" xr:uid="{00000000-0005-0000-0000-0000CD040000}"/>
    <cellStyle name="Ezres 5 4 2" xfId="1484" xr:uid="{00000000-0005-0000-0000-0000CE040000}"/>
    <cellStyle name="Ezres 5 4 2 2" xfId="2312" xr:uid="{00000000-0005-0000-0000-000049050000}"/>
    <cellStyle name="Ezres 5 4 2 3" xfId="1898" xr:uid="{00000000-0005-0000-0000-000048050000}"/>
    <cellStyle name="Ezres 5 4 3" xfId="2126" xr:uid="{00000000-0005-0000-0000-00004A050000}"/>
    <cellStyle name="Ezres 5 4 4" xfId="1712" xr:uid="{00000000-0005-0000-0000-000047050000}"/>
    <cellStyle name="Ezres 5 5" xfId="1360" xr:uid="{00000000-0005-0000-0000-0000CF040000}"/>
    <cellStyle name="Ezres 5 5 2" xfId="1546" xr:uid="{00000000-0005-0000-0000-0000D0040000}"/>
    <cellStyle name="Ezres 5 5 2 2" xfId="2374" xr:uid="{00000000-0005-0000-0000-00004D050000}"/>
    <cellStyle name="Ezres 5 5 2 3" xfId="1960" xr:uid="{00000000-0005-0000-0000-00004C050000}"/>
    <cellStyle name="Ezres 5 5 3" xfId="2188" xr:uid="{00000000-0005-0000-0000-00004E050000}"/>
    <cellStyle name="Ezres 5 5 4" xfId="1774" xr:uid="{00000000-0005-0000-0000-00004B050000}"/>
    <cellStyle name="Ezres 5 6" xfId="1422" xr:uid="{00000000-0005-0000-0000-0000D1040000}"/>
    <cellStyle name="Ezres 5 6 2" xfId="2250" xr:uid="{00000000-0005-0000-0000-000050050000}"/>
    <cellStyle name="Ezres 5 6 3" xfId="1836" xr:uid="{00000000-0005-0000-0000-00004F050000}"/>
    <cellStyle name="Ezres 5 7" xfId="1061" xr:uid="{00000000-0005-0000-0000-0000D2040000}"/>
    <cellStyle name="Ezres 5 7 2" xfId="2064" xr:uid="{00000000-0005-0000-0000-000052050000}"/>
    <cellStyle name="Ezres 5 7 3" xfId="1650" xr:uid="{00000000-0005-0000-0000-000051050000}"/>
    <cellStyle name="Ezres 5 8" xfId="2022" xr:uid="{00000000-0005-0000-0000-000053050000}"/>
    <cellStyle name="Ezres 5 9" xfId="1608" xr:uid="{00000000-0005-0000-0000-000020050000}"/>
    <cellStyle name="Ezres 6" xfId="443" xr:uid="{00000000-0005-0000-0000-0000D3040000}"/>
    <cellStyle name="Ezres 6 2" xfId="696" xr:uid="{00000000-0005-0000-0000-0000D4040000}"/>
    <cellStyle name="Ezres 6 2 2" xfId="1262" xr:uid="{00000000-0005-0000-0000-0000D5040000}"/>
    <cellStyle name="Ezres 6 2 2 2" xfId="1332" xr:uid="{00000000-0005-0000-0000-0000D6040000}"/>
    <cellStyle name="Ezres 6 2 2 2 2" xfId="1518" xr:uid="{00000000-0005-0000-0000-0000D7040000}"/>
    <cellStyle name="Ezres 6 2 2 2 2 2" xfId="2346" xr:uid="{00000000-0005-0000-0000-000059050000}"/>
    <cellStyle name="Ezres 6 2 2 2 2 3" xfId="1932" xr:uid="{00000000-0005-0000-0000-000058050000}"/>
    <cellStyle name="Ezres 6 2 2 2 3" xfId="2160" xr:uid="{00000000-0005-0000-0000-00005A050000}"/>
    <cellStyle name="Ezres 6 2 2 2 4" xfId="1746" xr:uid="{00000000-0005-0000-0000-000057050000}"/>
    <cellStyle name="Ezres 6 2 2 3" xfId="1394" xr:uid="{00000000-0005-0000-0000-0000D8040000}"/>
    <cellStyle name="Ezres 6 2 2 3 2" xfId="1580" xr:uid="{00000000-0005-0000-0000-0000D9040000}"/>
    <cellStyle name="Ezres 6 2 2 3 2 2" xfId="2408" xr:uid="{00000000-0005-0000-0000-00005D050000}"/>
    <cellStyle name="Ezres 6 2 2 3 2 3" xfId="1994" xr:uid="{00000000-0005-0000-0000-00005C050000}"/>
    <cellStyle name="Ezres 6 2 2 3 3" xfId="2222" xr:uid="{00000000-0005-0000-0000-00005E050000}"/>
    <cellStyle name="Ezres 6 2 2 3 4" xfId="1808" xr:uid="{00000000-0005-0000-0000-00005B050000}"/>
    <cellStyle name="Ezres 6 2 2 4" xfId="1456" xr:uid="{00000000-0005-0000-0000-0000DA040000}"/>
    <cellStyle name="Ezres 6 2 2 4 2" xfId="2284" xr:uid="{00000000-0005-0000-0000-000060050000}"/>
    <cellStyle name="Ezres 6 2 2 4 3" xfId="1870" xr:uid="{00000000-0005-0000-0000-00005F050000}"/>
    <cellStyle name="Ezres 6 2 2 5" xfId="2098" xr:uid="{00000000-0005-0000-0000-000061050000}"/>
    <cellStyle name="Ezres 6 2 2 6" xfId="1684" xr:uid="{00000000-0005-0000-0000-000056050000}"/>
    <cellStyle name="Ezres 6 2 3" xfId="1301" xr:uid="{00000000-0005-0000-0000-0000DB040000}"/>
    <cellStyle name="Ezres 6 2 3 2" xfId="1487" xr:uid="{00000000-0005-0000-0000-0000DC040000}"/>
    <cellStyle name="Ezres 6 2 3 2 2" xfId="2315" xr:uid="{00000000-0005-0000-0000-000064050000}"/>
    <cellStyle name="Ezres 6 2 3 2 3" xfId="1901" xr:uid="{00000000-0005-0000-0000-000063050000}"/>
    <cellStyle name="Ezres 6 2 3 3" xfId="2129" xr:uid="{00000000-0005-0000-0000-000065050000}"/>
    <cellStyle name="Ezres 6 2 3 4" xfId="1715" xr:uid="{00000000-0005-0000-0000-000062050000}"/>
    <cellStyle name="Ezres 6 2 4" xfId="1363" xr:uid="{00000000-0005-0000-0000-0000DD040000}"/>
    <cellStyle name="Ezres 6 2 4 2" xfId="1549" xr:uid="{00000000-0005-0000-0000-0000DE040000}"/>
    <cellStyle name="Ezres 6 2 4 2 2" xfId="2377" xr:uid="{00000000-0005-0000-0000-000068050000}"/>
    <cellStyle name="Ezres 6 2 4 2 3" xfId="1963" xr:uid="{00000000-0005-0000-0000-000067050000}"/>
    <cellStyle name="Ezres 6 2 4 3" xfId="2191" xr:uid="{00000000-0005-0000-0000-000069050000}"/>
    <cellStyle name="Ezres 6 2 4 4" xfId="1777" xr:uid="{00000000-0005-0000-0000-000066050000}"/>
    <cellStyle name="Ezres 6 2 5" xfId="1425" xr:uid="{00000000-0005-0000-0000-0000DF040000}"/>
    <cellStyle name="Ezres 6 2 5 2" xfId="2253" xr:uid="{00000000-0005-0000-0000-00006B050000}"/>
    <cellStyle name="Ezres 6 2 5 3" xfId="1839" xr:uid="{00000000-0005-0000-0000-00006A050000}"/>
    <cellStyle name="Ezres 6 2 6" xfId="1064" xr:uid="{00000000-0005-0000-0000-0000E0040000}"/>
    <cellStyle name="Ezres 6 2 6 2" xfId="2067" xr:uid="{00000000-0005-0000-0000-00006D050000}"/>
    <cellStyle name="Ezres 6 2 6 3" xfId="1653" xr:uid="{00000000-0005-0000-0000-00006C050000}"/>
    <cellStyle name="Ezres 6 2 7" xfId="2044" xr:uid="{00000000-0005-0000-0000-00006E050000}"/>
    <cellStyle name="Ezres 6 2 8" xfId="1630" xr:uid="{00000000-0005-0000-0000-000055050000}"/>
    <cellStyle name="Ezres 6 3" xfId="1261" xr:uid="{00000000-0005-0000-0000-0000E1040000}"/>
    <cellStyle name="Ezres 6 3 2" xfId="1331" xr:uid="{00000000-0005-0000-0000-0000E2040000}"/>
    <cellStyle name="Ezres 6 3 2 2" xfId="1517" xr:uid="{00000000-0005-0000-0000-0000E3040000}"/>
    <cellStyle name="Ezres 6 3 2 2 2" xfId="2345" xr:uid="{00000000-0005-0000-0000-000072050000}"/>
    <cellStyle name="Ezres 6 3 2 2 3" xfId="1931" xr:uid="{00000000-0005-0000-0000-000071050000}"/>
    <cellStyle name="Ezres 6 3 2 3" xfId="2159" xr:uid="{00000000-0005-0000-0000-000073050000}"/>
    <cellStyle name="Ezres 6 3 2 4" xfId="1745" xr:uid="{00000000-0005-0000-0000-000070050000}"/>
    <cellStyle name="Ezres 6 3 3" xfId="1393" xr:uid="{00000000-0005-0000-0000-0000E4040000}"/>
    <cellStyle name="Ezres 6 3 3 2" xfId="1579" xr:uid="{00000000-0005-0000-0000-0000E5040000}"/>
    <cellStyle name="Ezres 6 3 3 2 2" xfId="2407" xr:uid="{00000000-0005-0000-0000-000076050000}"/>
    <cellStyle name="Ezres 6 3 3 2 3" xfId="1993" xr:uid="{00000000-0005-0000-0000-000075050000}"/>
    <cellStyle name="Ezres 6 3 3 3" xfId="2221" xr:uid="{00000000-0005-0000-0000-000077050000}"/>
    <cellStyle name="Ezres 6 3 3 4" xfId="1807" xr:uid="{00000000-0005-0000-0000-000074050000}"/>
    <cellStyle name="Ezres 6 3 4" xfId="1455" xr:uid="{00000000-0005-0000-0000-0000E6040000}"/>
    <cellStyle name="Ezres 6 3 4 2" xfId="2283" xr:uid="{00000000-0005-0000-0000-000079050000}"/>
    <cellStyle name="Ezres 6 3 4 3" xfId="1869" xr:uid="{00000000-0005-0000-0000-000078050000}"/>
    <cellStyle name="Ezres 6 3 5" xfId="2097" xr:uid="{00000000-0005-0000-0000-00007A050000}"/>
    <cellStyle name="Ezres 6 3 6" xfId="1683" xr:uid="{00000000-0005-0000-0000-00006F050000}"/>
    <cellStyle name="Ezres 6 4" xfId="1300" xr:uid="{00000000-0005-0000-0000-0000E7040000}"/>
    <cellStyle name="Ezres 6 4 2" xfId="1486" xr:uid="{00000000-0005-0000-0000-0000E8040000}"/>
    <cellStyle name="Ezres 6 4 2 2" xfId="2314" xr:uid="{00000000-0005-0000-0000-00007D050000}"/>
    <cellStyle name="Ezres 6 4 2 3" xfId="1900" xr:uid="{00000000-0005-0000-0000-00007C050000}"/>
    <cellStyle name="Ezres 6 4 3" xfId="2128" xr:uid="{00000000-0005-0000-0000-00007E050000}"/>
    <cellStyle name="Ezres 6 4 4" xfId="1714" xr:uid="{00000000-0005-0000-0000-00007B050000}"/>
    <cellStyle name="Ezres 6 5" xfId="1362" xr:uid="{00000000-0005-0000-0000-0000E9040000}"/>
    <cellStyle name="Ezres 6 5 2" xfId="1548" xr:uid="{00000000-0005-0000-0000-0000EA040000}"/>
    <cellStyle name="Ezres 6 5 2 2" xfId="2376" xr:uid="{00000000-0005-0000-0000-000081050000}"/>
    <cellStyle name="Ezres 6 5 2 3" xfId="1962" xr:uid="{00000000-0005-0000-0000-000080050000}"/>
    <cellStyle name="Ezres 6 5 3" xfId="2190" xr:uid="{00000000-0005-0000-0000-000082050000}"/>
    <cellStyle name="Ezres 6 5 4" xfId="1776" xr:uid="{00000000-0005-0000-0000-00007F050000}"/>
    <cellStyle name="Ezres 6 6" xfId="1424" xr:uid="{00000000-0005-0000-0000-0000EB040000}"/>
    <cellStyle name="Ezres 6 6 2" xfId="2252" xr:uid="{00000000-0005-0000-0000-000084050000}"/>
    <cellStyle name="Ezres 6 6 3" xfId="1838" xr:uid="{00000000-0005-0000-0000-000083050000}"/>
    <cellStyle name="Ezres 6 7" xfId="1063" xr:uid="{00000000-0005-0000-0000-0000EC040000}"/>
    <cellStyle name="Ezres 6 7 2" xfId="2066" xr:uid="{00000000-0005-0000-0000-000086050000}"/>
    <cellStyle name="Ezres 6 7 3" xfId="1652" xr:uid="{00000000-0005-0000-0000-000085050000}"/>
    <cellStyle name="Ezres 6 8" xfId="2023" xr:uid="{00000000-0005-0000-0000-000087050000}"/>
    <cellStyle name="Ezres 6 9" xfId="1609" xr:uid="{00000000-0005-0000-0000-000054050000}"/>
    <cellStyle name="Ezres 7" xfId="444" xr:uid="{00000000-0005-0000-0000-0000ED040000}"/>
    <cellStyle name="Ezres 7 2" xfId="697" xr:uid="{00000000-0005-0000-0000-0000EE040000}"/>
    <cellStyle name="Ezres 7 2 2" xfId="1333" xr:uid="{00000000-0005-0000-0000-0000EF040000}"/>
    <cellStyle name="Ezres 7 2 2 2" xfId="1519" xr:uid="{00000000-0005-0000-0000-0000F0040000}"/>
    <cellStyle name="Ezres 7 2 2 2 2" xfId="2347" xr:uid="{00000000-0005-0000-0000-00008C050000}"/>
    <cellStyle name="Ezres 7 2 2 2 3" xfId="1933" xr:uid="{00000000-0005-0000-0000-00008B050000}"/>
    <cellStyle name="Ezres 7 2 2 3" xfId="2161" xr:uid="{00000000-0005-0000-0000-00008D050000}"/>
    <cellStyle name="Ezres 7 2 2 4" xfId="1747" xr:uid="{00000000-0005-0000-0000-00008A050000}"/>
    <cellStyle name="Ezres 7 2 3" xfId="1395" xr:uid="{00000000-0005-0000-0000-0000F1040000}"/>
    <cellStyle name="Ezres 7 2 3 2" xfId="1581" xr:uid="{00000000-0005-0000-0000-0000F2040000}"/>
    <cellStyle name="Ezres 7 2 3 2 2" xfId="2409" xr:uid="{00000000-0005-0000-0000-000090050000}"/>
    <cellStyle name="Ezres 7 2 3 2 3" xfId="1995" xr:uid="{00000000-0005-0000-0000-00008F050000}"/>
    <cellStyle name="Ezres 7 2 3 3" xfId="2223" xr:uid="{00000000-0005-0000-0000-000091050000}"/>
    <cellStyle name="Ezres 7 2 3 4" xfId="1809" xr:uid="{00000000-0005-0000-0000-00008E050000}"/>
    <cellStyle name="Ezres 7 2 4" xfId="1457" xr:uid="{00000000-0005-0000-0000-0000F3040000}"/>
    <cellStyle name="Ezres 7 2 4 2" xfId="2285" xr:uid="{00000000-0005-0000-0000-000093050000}"/>
    <cellStyle name="Ezres 7 2 4 3" xfId="1871" xr:uid="{00000000-0005-0000-0000-000092050000}"/>
    <cellStyle name="Ezres 7 2 5" xfId="1263" xr:uid="{00000000-0005-0000-0000-0000F4040000}"/>
    <cellStyle name="Ezres 7 2 5 2" xfId="2099" xr:uid="{00000000-0005-0000-0000-000095050000}"/>
    <cellStyle name="Ezres 7 2 5 3" xfId="1685" xr:uid="{00000000-0005-0000-0000-000094050000}"/>
    <cellStyle name="Ezres 7 2 6" xfId="2045" xr:uid="{00000000-0005-0000-0000-000096050000}"/>
    <cellStyle name="Ezres 7 2 7" xfId="1631" xr:uid="{00000000-0005-0000-0000-000089050000}"/>
    <cellStyle name="Ezres 7 3" xfId="1302" xr:uid="{00000000-0005-0000-0000-0000F5040000}"/>
    <cellStyle name="Ezres 7 3 2" xfId="1488" xr:uid="{00000000-0005-0000-0000-0000F6040000}"/>
    <cellStyle name="Ezres 7 3 2 2" xfId="2316" xr:uid="{00000000-0005-0000-0000-000099050000}"/>
    <cellStyle name="Ezres 7 3 2 3" xfId="1902" xr:uid="{00000000-0005-0000-0000-000098050000}"/>
    <cellStyle name="Ezres 7 3 3" xfId="2130" xr:uid="{00000000-0005-0000-0000-00009A050000}"/>
    <cellStyle name="Ezres 7 3 4" xfId="1716" xr:uid="{00000000-0005-0000-0000-000097050000}"/>
    <cellStyle name="Ezres 7 4" xfId="1364" xr:uid="{00000000-0005-0000-0000-0000F7040000}"/>
    <cellStyle name="Ezres 7 4 2" xfId="1550" xr:uid="{00000000-0005-0000-0000-0000F8040000}"/>
    <cellStyle name="Ezres 7 4 2 2" xfId="2378" xr:uid="{00000000-0005-0000-0000-00009D050000}"/>
    <cellStyle name="Ezres 7 4 2 3" xfId="1964" xr:uid="{00000000-0005-0000-0000-00009C050000}"/>
    <cellStyle name="Ezres 7 4 3" xfId="2192" xr:uid="{00000000-0005-0000-0000-00009E050000}"/>
    <cellStyle name="Ezres 7 4 4" xfId="1778" xr:uid="{00000000-0005-0000-0000-00009B050000}"/>
    <cellStyle name="Ezres 7 5" xfId="1426" xr:uid="{00000000-0005-0000-0000-0000F9040000}"/>
    <cellStyle name="Ezres 7 5 2" xfId="2254" xr:uid="{00000000-0005-0000-0000-0000A0050000}"/>
    <cellStyle name="Ezres 7 5 3" xfId="1840" xr:uid="{00000000-0005-0000-0000-00009F050000}"/>
    <cellStyle name="Ezres 7 6" xfId="1065" xr:uid="{00000000-0005-0000-0000-0000FA040000}"/>
    <cellStyle name="Ezres 7 6 2" xfId="2068" xr:uid="{00000000-0005-0000-0000-0000A2050000}"/>
    <cellStyle name="Ezres 7 6 3" xfId="1654" xr:uid="{00000000-0005-0000-0000-0000A1050000}"/>
    <cellStyle name="Ezres 7 7" xfId="2024" xr:uid="{00000000-0005-0000-0000-0000A3050000}"/>
    <cellStyle name="Ezres 7 8" xfId="1610" xr:uid="{00000000-0005-0000-0000-000088050000}"/>
    <cellStyle name="Ezres 8" xfId="445" xr:uid="{00000000-0005-0000-0000-0000FB040000}"/>
    <cellStyle name="Ezres 8 2" xfId="446" xr:uid="{00000000-0005-0000-0000-0000FC040000}"/>
    <cellStyle name="Ezres 8 2 2" xfId="699" xr:uid="{00000000-0005-0000-0000-0000FD040000}"/>
    <cellStyle name="Ezres 8 2 2 2" xfId="1507" xr:uid="{00000000-0005-0000-0000-0000FE040000}"/>
    <cellStyle name="Ezres 8 2 2 2 2" xfId="2335" xr:uid="{00000000-0005-0000-0000-0000A8050000}"/>
    <cellStyle name="Ezres 8 2 2 2 3" xfId="1921" xr:uid="{00000000-0005-0000-0000-0000A7050000}"/>
    <cellStyle name="Ezres 8 2 2 3" xfId="2047" xr:uid="{00000000-0005-0000-0000-0000A9050000}"/>
    <cellStyle name="Ezres 8 2 2 4" xfId="1633" xr:uid="{00000000-0005-0000-0000-0000A6050000}"/>
    <cellStyle name="Ezres 8 2 3" xfId="1321" xr:uid="{00000000-0005-0000-0000-0000FF040000}"/>
    <cellStyle name="Ezres 8 2 3 2" xfId="2149" xr:uid="{00000000-0005-0000-0000-0000AB050000}"/>
    <cellStyle name="Ezres 8 2 3 3" xfId="1735" xr:uid="{00000000-0005-0000-0000-0000AA050000}"/>
    <cellStyle name="Ezres 8 2 4" xfId="2026" xr:uid="{00000000-0005-0000-0000-0000AC050000}"/>
    <cellStyle name="Ezres 8 2 5" xfId="1612" xr:uid="{00000000-0005-0000-0000-0000A5050000}"/>
    <cellStyle name="Ezres 8 3" xfId="698" xr:uid="{00000000-0005-0000-0000-000000050000}"/>
    <cellStyle name="Ezres 8 3 2" xfId="1569" xr:uid="{00000000-0005-0000-0000-000001050000}"/>
    <cellStyle name="Ezres 8 3 2 2" xfId="2397" xr:uid="{00000000-0005-0000-0000-0000AF050000}"/>
    <cellStyle name="Ezres 8 3 2 3" xfId="1983" xr:uid="{00000000-0005-0000-0000-0000AE050000}"/>
    <cellStyle name="Ezres 8 3 3" xfId="1383" xr:uid="{00000000-0005-0000-0000-000002050000}"/>
    <cellStyle name="Ezres 8 3 3 2" xfId="2211" xr:uid="{00000000-0005-0000-0000-0000B1050000}"/>
    <cellStyle name="Ezres 8 3 3 3" xfId="1797" xr:uid="{00000000-0005-0000-0000-0000B0050000}"/>
    <cellStyle name="Ezres 8 3 4" xfId="2046" xr:uid="{00000000-0005-0000-0000-0000B2050000}"/>
    <cellStyle name="Ezres 8 3 5" xfId="1632" xr:uid="{00000000-0005-0000-0000-0000AD050000}"/>
    <cellStyle name="Ezres 8 4" xfId="1445" xr:uid="{00000000-0005-0000-0000-000003050000}"/>
    <cellStyle name="Ezres 8 4 2" xfId="2273" xr:uid="{00000000-0005-0000-0000-0000B4050000}"/>
    <cellStyle name="Ezres 8 4 3" xfId="1859" xr:uid="{00000000-0005-0000-0000-0000B3050000}"/>
    <cellStyle name="Ezres 8 5" xfId="1251" xr:uid="{00000000-0005-0000-0000-000004050000}"/>
    <cellStyle name="Ezres 8 5 2" xfId="2087" xr:uid="{00000000-0005-0000-0000-0000B6050000}"/>
    <cellStyle name="Ezres 8 5 3" xfId="1673" xr:uid="{00000000-0005-0000-0000-0000B5050000}"/>
    <cellStyle name="Ezres 8 6" xfId="2025" xr:uid="{00000000-0005-0000-0000-0000B7050000}"/>
    <cellStyle name="Ezres 8 7" xfId="1611" xr:uid="{00000000-0005-0000-0000-0000A4050000}"/>
    <cellStyle name="Ezres 9" xfId="687" xr:uid="{00000000-0005-0000-0000-000005050000}"/>
    <cellStyle name="Ezres 9 2" xfId="1476" xr:uid="{00000000-0005-0000-0000-000006050000}"/>
    <cellStyle name="Ezres 9 2 2" xfId="2304" xr:uid="{00000000-0005-0000-0000-0000BA050000}"/>
    <cellStyle name="Ezres 9 2 3" xfId="1890" xr:uid="{00000000-0005-0000-0000-0000B9050000}"/>
    <cellStyle name="Ezres 9 3" xfId="1290" xr:uid="{00000000-0005-0000-0000-000007050000}"/>
    <cellStyle name="Ezres 9 3 2" xfId="2118" xr:uid="{00000000-0005-0000-0000-0000BC050000}"/>
    <cellStyle name="Ezres 9 3 3" xfId="1704" xr:uid="{00000000-0005-0000-0000-0000BB050000}"/>
    <cellStyle name="Ezres 9 4" xfId="2035" xr:uid="{00000000-0005-0000-0000-0000BD050000}"/>
    <cellStyle name="Ezres 9 5" xfId="1621" xr:uid="{00000000-0005-0000-0000-0000B8050000}"/>
    <cellStyle name="Good" xfId="1066" xr:uid="{00000000-0005-0000-0000-000008050000}"/>
    <cellStyle name="Heading 1" xfId="1067" xr:uid="{00000000-0005-0000-0000-000009050000}"/>
    <cellStyle name="Heading 2" xfId="1068" xr:uid="{00000000-0005-0000-0000-00000A050000}"/>
    <cellStyle name="Heading 3" xfId="1069" xr:uid="{00000000-0005-0000-0000-00000B050000}"/>
    <cellStyle name="Heading 4" xfId="1070" xr:uid="{00000000-0005-0000-0000-00000C050000}"/>
    <cellStyle name="Input" xfId="1071" xr:uid="{00000000-0005-0000-0000-00000D050000}"/>
    <cellStyle name="Linked Cell" xfId="1072" xr:uid="{00000000-0005-0000-0000-00000E050000}"/>
    <cellStyle name="Neutral" xfId="1073" xr:uid="{00000000-0005-0000-0000-00000F050000}"/>
    <cellStyle name="Normál" xfId="0" builtinId="0"/>
    <cellStyle name="Normál 2" xfId="447" xr:uid="{00000000-0005-0000-0000-000011050000}"/>
    <cellStyle name="Normál 2 2" xfId="448" xr:uid="{00000000-0005-0000-0000-000012050000}"/>
    <cellStyle name="Normál 2 2 2" xfId="449" xr:uid="{00000000-0005-0000-0000-000013050000}"/>
    <cellStyle name="Normál 2 2 2 2" xfId="701" xr:uid="{00000000-0005-0000-0000-000014050000}"/>
    <cellStyle name="Normál 2 2 3" xfId="1074" xr:uid="{00000000-0005-0000-0000-000015050000}"/>
    <cellStyle name="Normál 2 3" xfId="450" xr:uid="{00000000-0005-0000-0000-000016050000}"/>
    <cellStyle name="Normál 2 3 2" xfId="702" xr:uid="{00000000-0005-0000-0000-000017050000}"/>
    <cellStyle name="Normál 2 3 2 2" xfId="1265" xr:uid="{00000000-0005-0000-0000-000018050000}"/>
    <cellStyle name="Normál 2 3 2 3" xfId="2048" xr:uid="{00000000-0005-0000-0000-0000CF050000}"/>
    <cellStyle name="Normál 2 3 2 4" xfId="1634" xr:uid="{00000000-0005-0000-0000-0000CD050000}"/>
    <cellStyle name="Normál 2 3 3" xfId="1075" xr:uid="{00000000-0005-0000-0000-000019050000}"/>
    <cellStyle name="Normál 2 3 4" xfId="2027" xr:uid="{00000000-0005-0000-0000-0000D1050000}"/>
    <cellStyle name="Normál 2 3 5" xfId="1613" xr:uid="{00000000-0005-0000-0000-0000CC050000}"/>
    <cellStyle name="Normál 2 4" xfId="700" xr:uid="{00000000-0005-0000-0000-00001A050000}"/>
    <cellStyle name="Normál 2 4 2" xfId="1076" xr:uid="{00000000-0005-0000-0000-00001B050000}"/>
    <cellStyle name="Normál 2 5" xfId="1264" xr:uid="{00000000-0005-0000-0000-00001C050000}"/>
    <cellStyle name="Normál 2_melléklet_3_kiadás_9000_121221_penzugy" xfId="451" xr:uid="{00000000-0005-0000-0000-00001D050000}"/>
    <cellStyle name="Normál 3" xfId="452" xr:uid="{00000000-0005-0000-0000-00001E050000}"/>
    <cellStyle name="Normál 3 2" xfId="453" xr:uid="{00000000-0005-0000-0000-00001F050000}"/>
    <cellStyle name="Normál 3 2 2" xfId="703" xr:uid="{00000000-0005-0000-0000-000020050000}"/>
    <cellStyle name="Normál 3 3" xfId="1077" xr:uid="{00000000-0005-0000-0000-000021050000}"/>
    <cellStyle name="Normál 4" xfId="454" xr:uid="{00000000-0005-0000-0000-000022050000}"/>
    <cellStyle name="Normál 4 2" xfId="455" xr:uid="{00000000-0005-0000-0000-000023050000}"/>
    <cellStyle name="Normál 4 2 2" xfId="705" xr:uid="{00000000-0005-0000-0000-000024050000}"/>
    <cellStyle name="Normál 4 3" xfId="456" xr:uid="{00000000-0005-0000-0000-000025050000}"/>
    <cellStyle name="Normál 4 4" xfId="704" xr:uid="{00000000-0005-0000-0000-000026050000}"/>
    <cellStyle name="Normál 5" xfId="457" xr:uid="{00000000-0005-0000-0000-000027050000}"/>
    <cellStyle name="Normál 5 2" xfId="458" xr:uid="{00000000-0005-0000-0000-000028050000}"/>
    <cellStyle name="Normál 5 2 2" xfId="706" xr:uid="{00000000-0005-0000-0000-000029050000}"/>
    <cellStyle name="Normál 5 3" xfId="1266" xr:uid="{00000000-0005-0000-0000-00002A050000}"/>
    <cellStyle name="Normál 6" xfId="459" xr:uid="{00000000-0005-0000-0000-00002B050000}"/>
    <cellStyle name="Normál 6 2" xfId="460" xr:uid="{00000000-0005-0000-0000-00002C050000}"/>
    <cellStyle name="Normál 6 2 2" xfId="707" xr:uid="{00000000-0005-0000-0000-00002D050000}"/>
    <cellStyle name="Normál 6 2 3" xfId="1079" xr:uid="{00000000-0005-0000-0000-00002E050000}"/>
    <cellStyle name="Normál 6 3" xfId="1078" xr:uid="{00000000-0005-0000-0000-00002F050000}"/>
    <cellStyle name="Normál 7" xfId="461" xr:uid="{00000000-0005-0000-0000-000030050000}"/>
    <cellStyle name="Normál 7 2" xfId="462" xr:uid="{00000000-0005-0000-0000-000031050000}"/>
    <cellStyle name="Normál 7 3" xfId="1107" xr:uid="{00000000-0005-0000-0000-000032050000}"/>
    <cellStyle name="Normál 8" xfId="463" xr:uid="{00000000-0005-0000-0000-000033050000}"/>
    <cellStyle name="Normál 8 2" xfId="464" xr:uid="{00000000-0005-0000-0000-000034050000}"/>
    <cellStyle name="Normál 8 2 2" xfId="708" xr:uid="{00000000-0005-0000-0000-000035050000}"/>
    <cellStyle name="Normal_APUT202" xfId="465" xr:uid="{00000000-0005-0000-0000-000036050000}"/>
    <cellStyle name="Note" xfId="1080" xr:uid="{00000000-0005-0000-0000-000037050000}"/>
    <cellStyle name="Output" xfId="1081" xr:uid="{00000000-0005-0000-0000-000038050000}"/>
    <cellStyle name="Pénznem 10" xfId="1365" xr:uid="{00000000-0005-0000-0000-000039050000}"/>
    <cellStyle name="Pénznem 10 2" xfId="1551" xr:uid="{00000000-0005-0000-0000-00003A050000}"/>
    <cellStyle name="Pénznem 10 2 2" xfId="2379" xr:uid="{00000000-0005-0000-0000-0000F3050000}"/>
    <cellStyle name="Pénznem 10 2 3" xfId="1965" xr:uid="{00000000-0005-0000-0000-0000F2050000}"/>
    <cellStyle name="Pénznem 10 3" xfId="2193" xr:uid="{00000000-0005-0000-0000-0000F4050000}"/>
    <cellStyle name="Pénznem 10 4" xfId="1779" xr:uid="{00000000-0005-0000-0000-0000F1050000}"/>
    <cellStyle name="Pénznem 11" xfId="1427" xr:uid="{00000000-0005-0000-0000-00003B050000}"/>
    <cellStyle name="Pénznem 11 2" xfId="2255" xr:uid="{00000000-0005-0000-0000-0000F6050000}"/>
    <cellStyle name="Pénznem 11 3" xfId="1841" xr:uid="{00000000-0005-0000-0000-0000F5050000}"/>
    <cellStyle name="Pénznem 12" xfId="1082" xr:uid="{00000000-0005-0000-0000-00003C050000}"/>
    <cellStyle name="Pénznem 12 2" xfId="2069" xr:uid="{00000000-0005-0000-0000-0000F8050000}"/>
    <cellStyle name="Pénznem 12 3" xfId="1655" xr:uid="{00000000-0005-0000-0000-0000F7050000}"/>
    <cellStyle name="Pénznem 2" xfId="466" xr:uid="{00000000-0005-0000-0000-00003D050000}"/>
    <cellStyle name="Pénznem 2 10" xfId="2028" xr:uid="{00000000-0005-0000-0000-0000FA050000}"/>
    <cellStyle name="Pénznem 2 11" xfId="1614" xr:uid="{00000000-0005-0000-0000-0000F9050000}"/>
    <cellStyle name="Pénznem 2 2" xfId="467" xr:uid="{00000000-0005-0000-0000-00003E050000}"/>
    <cellStyle name="Pénznem 2 2 2" xfId="710" xr:uid="{00000000-0005-0000-0000-00003F050000}"/>
    <cellStyle name="Pénznem 2 2 2 2" xfId="1270" xr:uid="{00000000-0005-0000-0000-000040050000}"/>
    <cellStyle name="Pénznem 2 2 2 2 2" xfId="1337" xr:uid="{00000000-0005-0000-0000-000041050000}"/>
    <cellStyle name="Pénznem 2 2 2 2 2 2" xfId="1523" xr:uid="{00000000-0005-0000-0000-000042050000}"/>
    <cellStyle name="Pénznem 2 2 2 2 2 2 2" xfId="2351" xr:uid="{00000000-0005-0000-0000-000000060000}"/>
    <cellStyle name="Pénznem 2 2 2 2 2 2 3" xfId="1937" xr:uid="{00000000-0005-0000-0000-0000FF050000}"/>
    <cellStyle name="Pénznem 2 2 2 2 2 3" xfId="2165" xr:uid="{00000000-0005-0000-0000-000001060000}"/>
    <cellStyle name="Pénznem 2 2 2 2 2 4" xfId="1751" xr:uid="{00000000-0005-0000-0000-0000FE050000}"/>
    <cellStyle name="Pénznem 2 2 2 2 3" xfId="1399" xr:uid="{00000000-0005-0000-0000-000043050000}"/>
    <cellStyle name="Pénznem 2 2 2 2 3 2" xfId="1585" xr:uid="{00000000-0005-0000-0000-000044050000}"/>
    <cellStyle name="Pénznem 2 2 2 2 3 2 2" xfId="2413" xr:uid="{00000000-0005-0000-0000-000004060000}"/>
    <cellStyle name="Pénznem 2 2 2 2 3 2 3" xfId="1999" xr:uid="{00000000-0005-0000-0000-000003060000}"/>
    <cellStyle name="Pénznem 2 2 2 2 3 3" xfId="2227" xr:uid="{00000000-0005-0000-0000-000005060000}"/>
    <cellStyle name="Pénznem 2 2 2 2 3 4" xfId="1813" xr:uid="{00000000-0005-0000-0000-000002060000}"/>
    <cellStyle name="Pénznem 2 2 2 2 4" xfId="1461" xr:uid="{00000000-0005-0000-0000-000045050000}"/>
    <cellStyle name="Pénznem 2 2 2 2 4 2" xfId="2289" xr:uid="{00000000-0005-0000-0000-000007060000}"/>
    <cellStyle name="Pénznem 2 2 2 2 4 3" xfId="1875" xr:uid="{00000000-0005-0000-0000-000006060000}"/>
    <cellStyle name="Pénznem 2 2 2 2 5" xfId="2103" xr:uid="{00000000-0005-0000-0000-000008060000}"/>
    <cellStyle name="Pénznem 2 2 2 2 6" xfId="1689" xr:uid="{00000000-0005-0000-0000-0000FD050000}"/>
    <cellStyle name="Pénznem 2 2 2 3" xfId="1306" xr:uid="{00000000-0005-0000-0000-000046050000}"/>
    <cellStyle name="Pénznem 2 2 2 3 2" xfId="1492" xr:uid="{00000000-0005-0000-0000-000047050000}"/>
    <cellStyle name="Pénznem 2 2 2 3 2 2" xfId="2320" xr:uid="{00000000-0005-0000-0000-00000B060000}"/>
    <cellStyle name="Pénznem 2 2 2 3 2 3" xfId="1906" xr:uid="{00000000-0005-0000-0000-00000A060000}"/>
    <cellStyle name="Pénznem 2 2 2 3 3" xfId="2134" xr:uid="{00000000-0005-0000-0000-00000C060000}"/>
    <cellStyle name="Pénznem 2 2 2 3 4" xfId="1720" xr:uid="{00000000-0005-0000-0000-000009060000}"/>
    <cellStyle name="Pénznem 2 2 2 4" xfId="1368" xr:uid="{00000000-0005-0000-0000-000048050000}"/>
    <cellStyle name="Pénznem 2 2 2 4 2" xfId="1554" xr:uid="{00000000-0005-0000-0000-000049050000}"/>
    <cellStyle name="Pénznem 2 2 2 4 2 2" xfId="2382" xr:uid="{00000000-0005-0000-0000-00000F060000}"/>
    <cellStyle name="Pénznem 2 2 2 4 2 3" xfId="1968" xr:uid="{00000000-0005-0000-0000-00000E060000}"/>
    <cellStyle name="Pénznem 2 2 2 4 3" xfId="2196" xr:uid="{00000000-0005-0000-0000-000010060000}"/>
    <cellStyle name="Pénznem 2 2 2 4 4" xfId="1782" xr:uid="{00000000-0005-0000-0000-00000D060000}"/>
    <cellStyle name="Pénznem 2 2 2 5" xfId="1430" xr:uid="{00000000-0005-0000-0000-00004A050000}"/>
    <cellStyle name="Pénznem 2 2 2 5 2" xfId="2258" xr:uid="{00000000-0005-0000-0000-000012060000}"/>
    <cellStyle name="Pénznem 2 2 2 5 3" xfId="1844" xr:uid="{00000000-0005-0000-0000-000011060000}"/>
    <cellStyle name="Pénznem 2 2 2 6" xfId="1085" xr:uid="{00000000-0005-0000-0000-00004B050000}"/>
    <cellStyle name="Pénznem 2 2 2 6 2" xfId="2072" xr:uid="{00000000-0005-0000-0000-000014060000}"/>
    <cellStyle name="Pénznem 2 2 2 6 3" xfId="1658" xr:uid="{00000000-0005-0000-0000-000013060000}"/>
    <cellStyle name="Pénznem 2 2 2 7" xfId="2050" xr:uid="{00000000-0005-0000-0000-000015060000}"/>
    <cellStyle name="Pénznem 2 2 2 8" xfId="1636" xr:uid="{00000000-0005-0000-0000-0000FC050000}"/>
    <cellStyle name="Pénznem 2 2 3" xfId="1269" xr:uid="{00000000-0005-0000-0000-00004C050000}"/>
    <cellStyle name="Pénznem 2 2 3 2" xfId="1336" xr:uid="{00000000-0005-0000-0000-00004D050000}"/>
    <cellStyle name="Pénznem 2 2 3 2 2" xfId="1522" xr:uid="{00000000-0005-0000-0000-00004E050000}"/>
    <cellStyle name="Pénznem 2 2 3 2 2 2" xfId="2350" xr:uid="{00000000-0005-0000-0000-000019060000}"/>
    <cellStyle name="Pénznem 2 2 3 2 2 3" xfId="1936" xr:uid="{00000000-0005-0000-0000-000018060000}"/>
    <cellStyle name="Pénznem 2 2 3 2 3" xfId="2164" xr:uid="{00000000-0005-0000-0000-00001A060000}"/>
    <cellStyle name="Pénznem 2 2 3 2 4" xfId="1750" xr:uid="{00000000-0005-0000-0000-000017060000}"/>
    <cellStyle name="Pénznem 2 2 3 3" xfId="1398" xr:uid="{00000000-0005-0000-0000-00004F050000}"/>
    <cellStyle name="Pénznem 2 2 3 3 2" xfId="1584" xr:uid="{00000000-0005-0000-0000-000050050000}"/>
    <cellStyle name="Pénznem 2 2 3 3 2 2" xfId="2412" xr:uid="{00000000-0005-0000-0000-00001D060000}"/>
    <cellStyle name="Pénznem 2 2 3 3 2 3" xfId="1998" xr:uid="{00000000-0005-0000-0000-00001C060000}"/>
    <cellStyle name="Pénznem 2 2 3 3 3" xfId="2226" xr:uid="{00000000-0005-0000-0000-00001E060000}"/>
    <cellStyle name="Pénznem 2 2 3 3 4" xfId="1812" xr:uid="{00000000-0005-0000-0000-00001B060000}"/>
    <cellStyle name="Pénznem 2 2 3 4" xfId="1460" xr:uid="{00000000-0005-0000-0000-000051050000}"/>
    <cellStyle name="Pénznem 2 2 3 4 2" xfId="2288" xr:uid="{00000000-0005-0000-0000-000020060000}"/>
    <cellStyle name="Pénznem 2 2 3 4 3" xfId="1874" xr:uid="{00000000-0005-0000-0000-00001F060000}"/>
    <cellStyle name="Pénznem 2 2 3 5" xfId="2102" xr:uid="{00000000-0005-0000-0000-000021060000}"/>
    <cellStyle name="Pénznem 2 2 3 6" xfId="1688" xr:uid="{00000000-0005-0000-0000-000016060000}"/>
    <cellStyle name="Pénznem 2 2 4" xfId="1305" xr:uid="{00000000-0005-0000-0000-000052050000}"/>
    <cellStyle name="Pénznem 2 2 4 2" xfId="1491" xr:uid="{00000000-0005-0000-0000-000053050000}"/>
    <cellStyle name="Pénznem 2 2 4 2 2" xfId="2319" xr:uid="{00000000-0005-0000-0000-000024060000}"/>
    <cellStyle name="Pénznem 2 2 4 2 3" xfId="1905" xr:uid="{00000000-0005-0000-0000-000023060000}"/>
    <cellStyle name="Pénznem 2 2 4 3" xfId="2133" xr:uid="{00000000-0005-0000-0000-000025060000}"/>
    <cellStyle name="Pénznem 2 2 4 4" xfId="1719" xr:uid="{00000000-0005-0000-0000-000022060000}"/>
    <cellStyle name="Pénznem 2 2 5" xfId="1367" xr:uid="{00000000-0005-0000-0000-000054050000}"/>
    <cellStyle name="Pénznem 2 2 5 2" xfId="1553" xr:uid="{00000000-0005-0000-0000-000055050000}"/>
    <cellStyle name="Pénznem 2 2 5 2 2" xfId="2381" xr:uid="{00000000-0005-0000-0000-000028060000}"/>
    <cellStyle name="Pénznem 2 2 5 2 3" xfId="1967" xr:uid="{00000000-0005-0000-0000-000027060000}"/>
    <cellStyle name="Pénznem 2 2 5 3" xfId="2195" xr:uid="{00000000-0005-0000-0000-000029060000}"/>
    <cellStyle name="Pénznem 2 2 5 4" xfId="1781" xr:uid="{00000000-0005-0000-0000-000026060000}"/>
    <cellStyle name="Pénznem 2 2 6" xfId="1429" xr:uid="{00000000-0005-0000-0000-000056050000}"/>
    <cellStyle name="Pénznem 2 2 6 2" xfId="2257" xr:uid="{00000000-0005-0000-0000-00002B060000}"/>
    <cellStyle name="Pénznem 2 2 6 3" xfId="1843" xr:uid="{00000000-0005-0000-0000-00002A060000}"/>
    <cellStyle name="Pénznem 2 2 7" xfId="1084" xr:uid="{00000000-0005-0000-0000-000057050000}"/>
    <cellStyle name="Pénznem 2 2 7 2" xfId="2071" xr:uid="{00000000-0005-0000-0000-00002D060000}"/>
    <cellStyle name="Pénznem 2 2 7 3" xfId="1657" xr:uid="{00000000-0005-0000-0000-00002C060000}"/>
    <cellStyle name="Pénznem 2 2 8" xfId="2029" xr:uid="{00000000-0005-0000-0000-00002E060000}"/>
    <cellStyle name="Pénznem 2 2 9" xfId="1615" xr:uid="{00000000-0005-0000-0000-0000FB050000}"/>
    <cellStyle name="Pénznem 2 3" xfId="709" xr:uid="{00000000-0005-0000-0000-000058050000}"/>
    <cellStyle name="Pénznem 2 3 2" xfId="1271" xr:uid="{00000000-0005-0000-0000-000059050000}"/>
    <cellStyle name="Pénznem 2 3 2 2" xfId="1338" xr:uid="{00000000-0005-0000-0000-00005A050000}"/>
    <cellStyle name="Pénznem 2 3 2 2 2" xfId="1524" xr:uid="{00000000-0005-0000-0000-00005B050000}"/>
    <cellStyle name="Pénznem 2 3 2 2 2 2" xfId="2352" xr:uid="{00000000-0005-0000-0000-000033060000}"/>
    <cellStyle name="Pénznem 2 3 2 2 2 3" xfId="1938" xr:uid="{00000000-0005-0000-0000-000032060000}"/>
    <cellStyle name="Pénznem 2 3 2 2 3" xfId="2166" xr:uid="{00000000-0005-0000-0000-000034060000}"/>
    <cellStyle name="Pénznem 2 3 2 2 4" xfId="1752" xr:uid="{00000000-0005-0000-0000-000031060000}"/>
    <cellStyle name="Pénznem 2 3 2 3" xfId="1400" xr:uid="{00000000-0005-0000-0000-00005C050000}"/>
    <cellStyle name="Pénznem 2 3 2 3 2" xfId="1586" xr:uid="{00000000-0005-0000-0000-00005D050000}"/>
    <cellStyle name="Pénznem 2 3 2 3 2 2" xfId="2414" xr:uid="{00000000-0005-0000-0000-000037060000}"/>
    <cellStyle name="Pénznem 2 3 2 3 2 3" xfId="2000" xr:uid="{00000000-0005-0000-0000-000036060000}"/>
    <cellStyle name="Pénznem 2 3 2 3 3" xfId="2228" xr:uid="{00000000-0005-0000-0000-000038060000}"/>
    <cellStyle name="Pénznem 2 3 2 3 4" xfId="1814" xr:uid="{00000000-0005-0000-0000-000035060000}"/>
    <cellStyle name="Pénznem 2 3 2 4" xfId="1462" xr:uid="{00000000-0005-0000-0000-00005E050000}"/>
    <cellStyle name="Pénznem 2 3 2 4 2" xfId="2290" xr:uid="{00000000-0005-0000-0000-00003A060000}"/>
    <cellStyle name="Pénznem 2 3 2 4 3" xfId="1876" xr:uid="{00000000-0005-0000-0000-000039060000}"/>
    <cellStyle name="Pénznem 2 3 2 5" xfId="2104" xr:uid="{00000000-0005-0000-0000-00003B060000}"/>
    <cellStyle name="Pénznem 2 3 2 6" xfId="1690" xr:uid="{00000000-0005-0000-0000-000030060000}"/>
    <cellStyle name="Pénznem 2 3 3" xfId="1307" xr:uid="{00000000-0005-0000-0000-00005F050000}"/>
    <cellStyle name="Pénznem 2 3 3 2" xfId="1493" xr:uid="{00000000-0005-0000-0000-000060050000}"/>
    <cellStyle name="Pénznem 2 3 3 2 2" xfId="2321" xr:uid="{00000000-0005-0000-0000-00003E060000}"/>
    <cellStyle name="Pénznem 2 3 3 2 3" xfId="1907" xr:uid="{00000000-0005-0000-0000-00003D060000}"/>
    <cellStyle name="Pénznem 2 3 3 3" xfId="2135" xr:uid="{00000000-0005-0000-0000-00003F060000}"/>
    <cellStyle name="Pénznem 2 3 3 4" xfId="1721" xr:uid="{00000000-0005-0000-0000-00003C060000}"/>
    <cellStyle name="Pénznem 2 3 4" xfId="1369" xr:uid="{00000000-0005-0000-0000-000061050000}"/>
    <cellStyle name="Pénznem 2 3 4 2" xfId="1555" xr:uid="{00000000-0005-0000-0000-000062050000}"/>
    <cellStyle name="Pénznem 2 3 4 2 2" xfId="2383" xr:uid="{00000000-0005-0000-0000-000042060000}"/>
    <cellStyle name="Pénznem 2 3 4 2 3" xfId="1969" xr:uid="{00000000-0005-0000-0000-000041060000}"/>
    <cellStyle name="Pénznem 2 3 4 3" xfId="2197" xr:uid="{00000000-0005-0000-0000-000043060000}"/>
    <cellStyle name="Pénznem 2 3 4 4" xfId="1783" xr:uid="{00000000-0005-0000-0000-000040060000}"/>
    <cellStyle name="Pénznem 2 3 5" xfId="1431" xr:uid="{00000000-0005-0000-0000-000063050000}"/>
    <cellStyle name="Pénznem 2 3 5 2" xfId="2259" xr:uid="{00000000-0005-0000-0000-000045060000}"/>
    <cellStyle name="Pénznem 2 3 5 3" xfId="1845" xr:uid="{00000000-0005-0000-0000-000044060000}"/>
    <cellStyle name="Pénznem 2 3 6" xfId="1086" xr:uid="{00000000-0005-0000-0000-000064050000}"/>
    <cellStyle name="Pénznem 2 3 6 2" xfId="2073" xr:uid="{00000000-0005-0000-0000-000047060000}"/>
    <cellStyle name="Pénznem 2 3 6 3" xfId="1659" xr:uid="{00000000-0005-0000-0000-000046060000}"/>
    <cellStyle name="Pénznem 2 3 7" xfId="2049" xr:uid="{00000000-0005-0000-0000-000048060000}"/>
    <cellStyle name="Pénznem 2 3 8" xfId="1635" xr:uid="{00000000-0005-0000-0000-00002F060000}"/>
    <cellStyle name="Pénznem 2 4" xfId="1087" xr:uid="{00000000-0005-0000-0000-000065050000}"/>
    <cellStyle name="Pénznem 2 4 2" xfId="1088" xr:uid="{00000000-0005-0000-0000-000066050000}"/>
    <cellStyle name="Pénznem 2 4 2 2" xfId="1273" xr:uid="{00000000-0005-0000-0000-000067050000}"/>
    <cellStyle name="Pénznem 2 4 2 2 2" xfId="1340" xr:uid="{00000000-0005-0000-0000-000068050000}"/>
    <cellStyle name="Pénznem 2 4 2 2 2 2" xfId="1526" xr:uid="{00000000-0005-0000-0000-000069050000}"/>
    <cellStyle name="Pénznem 2 4 2 2 2 2 2" xfId="2354" xr:uid="{00000000-0005-0000-0000-00004E060000}"/>
    <cellStyle name="Pénznem 2 4 2 2 2 2 3" xfId="1940" xr:uid="{00000000-0005-0000-0000-00004D060000}"/>
    <cellStyle name="Pénznem 2 4 2 2 2 3" xfId="2168" xr:uid="{00000000-0005-0000-0000-00004F060000}"/>
    <cellStyle name="Pénznem 2 4 2 2 2 4" xfId="1754" xr:uid="{00000000-0005-0000-0000-00004C060000}"/>
    <cellStyle name="Pénznem 2 4 2 2 3" xfId="1402" xr:uid="{00000000-0005-0000-0000-00006A050000}"/>
    <cellStyle name="Pénznem 2 4 2 2 3 2" xfId="1588" xr:uid="{00000000-0005-0000-0000-00006B050000}"/>
    <cellStyle name="Pénznem 2 4 2 2 3 2 2" xfId="2416" xr:uid="{00000000-0005-0000-0000-000052060000}"/>
    <cellStyle name="Pénznem 2 4 2 2 3 2 3" xfId="2002" xr:uid="{00000000-0005-0000-0000-000051060000}"/>
    <cellStyle name="Pénznem 2 4 2 2 3 3" xfId="2230" xr:uid="{00000000-0005-0000-0000-000053060000}"/>
    <cellStyle name="Pénznem 2 4 2 2 3 4" xfId="1816" xr:uid="{00000000-0005-0000-0000-000050060000}"/>
    <cellStyle name="Pénznem 2 4 2 2 4" xfId="1464" xr:uid="{00000000-0005-0000-0000-00006C050000}"/>
    <cellStyle name="Pénznem 2 4 2 2 4 2" xfId="2292" xr:uid="{00000000-0005-0000-0000-000055060000}"/>
    <cellStyle name="Pénznem 2 4 2 2 4 3" xfId="1878" xr:uid="{00000000-0005-0000-0000-000054060000}"/>
    <cellStyle name="Pénznem 2 4 2 2 5" xfId="2106" xr:uid="{00000000-0005-0000-0000-000056060000}"/>
    <cellStyle name="Pénznem 2 4 2 2 6" xfId="1692" xr:uid="{00000000-0005-0000-0000-00004B060000}"/>
    <cellStyle name="Pénznem 2 4 2 3" xfId="1309" xr:uid="{00000000-0005-0000-0000-00006D050000}"/>
    <cellStyle name="Pénznem 2 4 2 3 2" xfId="1495" xr:uid="{00000000-0005-0000-0000-00006E050000}"/>
    <cellStyle name="Pénznem 2 4 2 3 2 2" xfId="2323" xr:uid="{00000000-0005-0000-0000-000059060000}"/>
    <cellStyle name="Pénznem 2 4 2 3 2 3" xfId="1909" xr:uid="{00000000-0005-0000-0000-000058060000}"/>
    <cellStyle name="Pénznem 2 4 2 3 3" xfId="2137" xr:uid="{00000000-0005-0000-0000-00005A060000}"/>
    <cellStyle name="Pénznem 2 4 2 3 4" xfId="1723" xr:uid="{00000000-0005-0000-0000-000057060000}"/>
    <cellStyle name="Pénznem 2 4 2 4" xfId="1371" xr:uid="{00000000-0005-0000-0000-00006F050000}"/>
    <cellStyle name="Pénznem 2 4 2 4 2" xfId="1557" xr:uid="{00000000-0005-0000-0000-000070050000}"/>
    <cellStyle name="Pénznem 2 4 2 4 2 2" xfId="2385" xr:uid="{00000000-0005-0000-0000-00005D060000}"/>
    <cellStyle name="Pénznem 2 4 2 4 2 3" xfId="1971" xr:uid="{00000000-0005-0000-0000-00005C060000}"/>
    <cellStyle name="Pénznem 2 4 2 4 3" xfId="2199" xr:uid="{00000000-0005-0000-0000-00005E060000}"/>
    <cellStyle name="Pénznem 2 4 2 4 4" xfId="1785" xr:uid="{00000000-0005-0000-0000-00005B060000}"/>
    <cellStyle name="Pénznem 2 4 2 5" xfId="1433" xr:uid="{00000000-0005-0000-0000-000071050000}"/>
    <cellStyle name="Pénznem 2 4 2 5 2" xfId="2261" xr:uid="{00000000-0005-0000-0000-000060060000}"/>
    <cellStyle name="Pénznem 2 4 2 5 3" xfId="1847" xr:uid="{00000000-0005-0000-0000-00005F060000}"/>
    <cellStyle name="Pénznem 2 4 2 6" xfId="2075" xr:uid="{00000000-0005-0000-0000-000061060000}"/>
    <cellStyle name="Pénznem 2 4 2 7" xfId="1661" xr:uid="{00000000-0005-0000-0000-00004A060000}"/>
    <cellStyle name="Pénznem 2 4 3" xfId="1272" xr:uid="{00000000-0005-0000-0000-000072050000}"/>
    <cellStyle name="Pénznem 2 4 3 2" xfId="1339" xr:uid="{00000000-0005-0000-0000-000073050000}"/>
    <cellStyle name="Pénznem 2 4 3 2 2" xfId="1525" xr:uid="{00000000-0005-0000-0000-000074050000}"/>
    <cellStyle name="Pénznem 2 4 3 2 2 2" xfId="2353" xr:uid="{00000000-0005-0000-0000-000065060000}"/>
    <cellStyle name="Pénznem 2 4 3 2 2 3" xfId="1939" xr:uid="{00000000-0005-0000-0000-000064060000}"/>
    <cellStyle name="Pénznem 2 4 3 2 3" xfId="2167" xr:uid="{00000000-0005-0000-0000-000066060000}"/>
    <cellStyle name="Pénznem 2 4 3 2 4" xfId="1753" xr:uid="{00000000-0005-0000-0000-000063060000}"/>
    <cellStyle name="Pénznem 2 4 3 3" xfId="1401" xr:uid="{00000000-0005-0000-0000-000075050000}"/>
    <cellStyle name="Pénznem 2 4 3 3 2" xfId="1587" xr:uid="{00000000-0005-0000-0000-000076050000}"/>
    <cellStyle name="Pénznem 2 4 3 3 2 2" xfId="2415" xr:uid="{00000000-0005-0000-0000-000069060000}"/>
    <cellStyle name="Pénznem 2 4 3 3 2 3" xfId="2001" xr:uid="{00000000-0005-0000-0000-000068060000}"/>
    <cellStyle name="Pénznem 2 4 3 3 3" xfId="2229" xr:uid="{00000000-0005-0000-0000-00006A060000}"/>
    <cellStyle name="Pénznem 2 4 3 3 4" xfId="1815" xr:uid="{00000000-0005-0000-0000-000067060000}"/>
    <cellStyle name="Pénznem 2 4 3 4" xfId="1463" xr:uid="{00000000-0005-0000-0000-000077050000}"/>
    <cellStyle name="Pénznem 2 4 3 4 2" xfId="2291" xr:uid="{00000000-0005-0000-0000-00006C060000}"/>
    <cellStyle name="Pénznem 2 4 3 4 3" xfId="1877" xr:uid="{00000000-0005-0000-0000-00006B060000}"/>
    <cellStyle name="Pénznem 2 4 3 5" xfId="2105" xr:uid="{00000000-0005-0000-0000-00006D060000}"/>
    <cellStyle name="Pénznem 2 4 3 6" xfId="1691" xr:uid="{00000000-0005-0000-0000-000062060000}"/>
    <cellStyle name="Pénznem 2 4 4" xfId="1308" xr:uid="{00000000-0005-0000-0000-000078050000}"/>
    <cellStyle name="Pénznem 2 4 4 2" xfId="1494" xr:uid="{00000000-0005-0000-0000-000079050000}"/>
    <cellStyle name="Pénznem 2 4 4 2 2" xfId="2322" xr:uid="{00000000-0005-0000-0000-000070060000}"/>
    <cellStyle name="Pénznem 2 4 4 2 3" xfId="1908" xr:uid="{00000000-0005-0000-0000-00006F060000}"/>
    <cellStyle name="Pénznem 2 4 4 3" xfId="2136" xr:uid="{00000000-0005-0000-0000-000071060000}"/>
    <cellStyle name="Pénznem 2 4 4 4" xfId="1722" xr:uid="{00000000-0005-0000-0000-00006E060000}"/>
    <cellStyle name="Pénznem 2 4 5" xfId="1370" xr:uid="{00000000-0005-0000-0000-00007A050000}"/>
    <cellStyle name="Pénznem 2 4 5 2" xfId="1556" xr:uid="{00000000-0005-0000-0000-00007B050000}"/>
    <cellStyle name="Pénznem 2 4 5 2 2" xfId="2384" xr:uid="{00000000-0005-0000-0000-000074060000}"/>
    <cellStyle name="Pénznem 2 4 5 2 3" xfId="1970" xr:uid="{00000000-0005-0000-0000-000073060000}"/>
    <cellStyle name="Pénznem 2 4 5 3" xfId="2198" xr:uid="{00000000-0005-0000-0000-000075060000}"/>
    <cellStyle name="Pénznem 2 4 5 4" xfId="1784" xr:uid="{00000000-0005-0000-0000-000072060000}"/>
    <cellStyle name="Pénznem 2 4 6" xfId="1432" xr:uid="{00000000-0005-0000-0000-00007C050000}"/>
    <cellStyle name="Pénznem 2 4 6 2" xfId="2260" xr:uid="{00000000-0005-0000-0000-000077060000}"/>
    <cellStyle name="Pénznem 2 4 6 3" xfId="1846" xr:uid="{00000000-0005-0000-0000-000076060000}"/>
    <cellStyle name="Pénznem 2 4 7" xfId="2074" xr:uid="{00000000-0005-0000-0000-000078060000}"/>
    <cellStyle name="Pénznem 2 4 8" xfId="1660" xr:uid="{00000000-0005-0000-0000-000049060000}"/>
    <cellStyle name="Pénznem 2 5" xfId="1268" xr:uid="{00000000-0005-0000-0000-00007D050000}"/>
    <cellStyle name="Pénznem 2 5 2" xfId="1335" xr:uid="{00000000-0005-0000-0000-00007E050000}"/>
    <cellStyle name="Pénznem 2 5 2 2" xfId="1521" xr:uid="{00000000-0005-0000-0000-00007F050000}"/>
    <cellStyle name="Pénznem 2 5 2 2 2" xfId="2349" xr:uid="{00000000-0005-0000-0000-00007C060000}"/>
    <cellStyle name="Pénznem 2 5 2 2 3" xfId="1935" xr:uid="{00000000-0005-0000-0000-00007B060000}"/>
    <cellStyle name="Pénznem 2 5 2 3" xfId="2163" xr:uid="{00000000-0005-0000-0000-00007D060000}"/>
    <cellStyle name="Pénznem 2 5 2 4" xfId="1749" xr:uid="{00000000-0005-0000-0000-00007A060000}"/>
    <cellStyle name="Pénznem 2 5 3" xfId="1397" xr:uid="{00000000-0005-0000-0000-000080050000}"/>
    <cellStyle name="Pénznem 2 5 3 2" xfId="1583" xr:uid="{00000000-0005-0000-0000-000081050000}"/>
    <cellStyle name="Pénznem 2 5 3 2 2" xfId="2411" xr:uid="{00000000-0005-0000-0000-000080060000}"/>
    <cellStyle name="Pénznem 2 5 3 2 3" xfId="1997" xr:uid="{00000000-0005-0000-0000-00007F060000}"/>
    <cellStyle name="Pénznem 2 5 3 3" xfId="2225" xr:uid="{00000000-0005-0000-0000-000081060000}"/>
    <cellStyle name="Pénznem 2 5 3 4" xfId="1811" xr:uid="{00000000-0005-0000-0000-00007E060000}"/>
    <cellStyle name="Pénznem 2 5 4" xfId="1459" xr:uid="{00000000-0005-0000-0000-000082050000}"/>
    <cellStyle name="Pénznem 2 5 4 2" xfId="2287" xr:uid="{00000000-0005-0000-0000-000083060000}"/>
    <cellStyle name="Pénznem 2 5 4 3" xfId="1873" xr:uid="{00000000-0005-0000-0000-000082060000}"/>
    <cellStyle name="Pénznem 2 5 5" xfId="2101" xr:uid="{00000000-0005-0000-0000-000084060000}"/>
    <cellStyle name="Pénznem 2 5 6" xfId="1687" xr:uid="{00000000-0005-0000-0000-000079060000}"/>
    <cellStyle name="Pénznem 2 6" xfId="1304" xr:uid="{00000000-0005-0000-0000-000083050000}"/>
    <cellStyle name="Pénznem 2 6 2" xfId="1490" xr:uid="{00000000-0005-0000-0000-000084050000}"/>
    <cellStyle name="Pénznem 2 6 2 2" xfId="2318" xr:uid="{00000000-0005-0000-0000-000087060000}"/>
    <cellStyle name="Pénznem 2 6 2 3" xfId="1904" xr:uid="{00000000-0005-0000-0000-000086060000}"/>
    <cellStyle name="Pénznem 2 6 3" xfId="2132" xr:uid="{00000000-0005-0000-0000-000088060000}"/>
    <cellStyle name="Pénznem 2 6 4" xfId="1718" xr:uid="{00000000-0005-0000-0000-000085060000}"/>
    <cellStyle name="Pénznem 2 7" xfId="1366" xr:uid="{00000000-0005-0000-0000-000085050000}"/>
    <cellStyle name="Pénznem 2 7 2" xfId="1552" xr:uid="{00000000-0005-0000-0000-000086050000}"/>
    <cellStyle name="Pénznem 2 7 2 2" xfId="2380" xr:uid="{00000000-0005-0000-0000-00008B060000}"/>
    <cellStyle name="Pénznem 2 7 2 3" xfId="1966" xr:uid="{00000000-0005-0000-0000-00008A060000}"/>
    <cellStyle name="Pénznem 2 7 3" xfId="2194" xr:uid="{00000000-0005-0000-0000-00008C060000}"/>
    <cellStyle name="Pénznem 2 7 4" xfId="1780" xr:uid="{00000000-0005-0000-0000-000089060000}"/>
    <cellStyle name="Pénznem 2 8" xfId="1428" xr:uid="{00000000-0005-0000-0000-000087050000}"/>
    <cellStyle name="Pénznem 2 8 2" xfId="2256" xr:uid="{00000000-0005-0000-0000-00008E060000}"/>
    <cellStyle name="Pénznem 2 8 3" xfId="1842" xr:uid="{00000000-0005-0000-0000-00008D060000}"/>
    <cellStyle name="Pénznem 2 9" xfId="1083" xr:uid="{00000000-0005-0000-0000-000088050000}"/>
    <cellStyle name="Pénznem 2 9 2" xfId="2070" xr:uid="{00000000-0005-0000-0000-000090060000}"/>
    <cellStyle name="Pénznem 2 9 3" xfId="1656" xr:uid="{00000000-0005-0000-0000-00008F060000}"/>
    <cellStyle name="Pénznem 3" xfId="468" xr:uid="{00000000-0005-0000-0000-000089050000}"/>
    <cellStyle name="Pénznem 3 10" xfId="2030" xr:uid="{00000000-0005-0000-0000-000092060000}"/>
    <cellStyle name="Pénznem 3 11" xfId="1616" xr:uid="{00000000-0005-0000-0000-000091060000}"/>
    <cellStyle name="Pénznem 3 2" xfId="711" xr:uid="{00000000-0005-0000-0000-00008A050000}"/>
    <cellStyle name="Pénznem 3 2 2" xfId="1275" xr:uid="{00000000-0005-0000-0000-00008B050000}"/>
    <cellStyle name="Pénznem 3 2 2 2" xfId="1342" xr:uid="{00000000-0005-0000-0000-00008C050000}"/>
    <cellStyle name="Pénznem 3 2 2 2 2" xfId="1528" xr:uid="{00000000-0005-0000-0000-00008D050000}"/>
    <cellStyle name="Pénznem 3 2 2 2 2 2" xfId="2356" xr:uid="{00000000-0005-0000-0000-000097060000}"/>
    <cellStyle name="Pénznem 3 2 2 2 2 3" xfId="1942" xr:uid="{00000000-0005-0000-0000-000096060000}"/>
    <cellStyle name="Pénznem 3 2 2 2 3" xfId="2170" xr:uid="{00000000-0005-0000-0000-000098060000}"/>
    <cellStyle name="Pénznem 3 2 2 2 4" xfId="1756" xr:uid="{00000000-0005-0000-0000-000095060000}"/>
    <cellStyle name="Pénznem 3 2 2 3" xfId="1404" xr:uid="{00000000-0005-0000-0000-00008E050000}"/>
    <cellStyle name="Pénznem 3 2 2 3 2" xfId="1590" xr:uid="{00000000-0005-0000-0000-00008F050000}"/>
    <cellStyle name="Pénznem 3 2 2 3 2 2" xfId="2418" xr:uid="{00000000-0005-0000-0000-00009B060000}"/>
    <cellStyle name="Pénznem 3 2 2 3 2 3" xfId="2004" xr:uid="{00000000-0005-0000-0000-00009A060000}"/>
    <cellStyle name="Pénznem 3 2 2 3 3" xfId="2232" xr:uid="{00000000-0005-0000-0000-00009C060000}"/>
    <cellStyle name="Pénznem 3 2 2 3 4" xfId="1818" xr:uid="{00000000-0005-0000-0000-000099060000}"/>
    <cellStyle name="Pénznem 3 2 2 4" xfId="1466" xr:uid="{00000000-0005-0000-0000-000090050000}"/>
    <cellStyle name="Pénznem 3 2 2 4 2" xfId="2294" xr:uid="{00000000-0005-0000-0000-00009E060000}"/>
    <cellStyle name="Pénznem 3 2 2 4 3" xfId="1880" xr:uid="{00000000-0005-0000-0000-00009D060000}"/>
    <cellStyle name="Pénznem 3 2 2 5" xfId="2108" xr:uid="{00000000-0005-0000-0000-00009F060000}"/>
    <cellStyle name="Pénznem 3 2 2 6" xfId="1694" xr:uid="{00000000-0005-0000-0000-000094060000}"/>
    <cellStyle name="Pénznem 3 2 3" xfId="1311" xr:uid="{00000000-0005-0000-0000-000091050000}"/>
    <cellStyle name="Pénznem 3 2 3 2" xfId="1497" xr:uid="{00000000-0005-0000-0000-000092050000}"/>
    <cellStyle name="Pénznem 3 2 3 2 2" xfId="2325" xr:uid="{00000000-0005-0000-0000-0000A2060000}"/>
    <cellStyle name="Pénznem 3 2 3 2 3" xfId="1911" xr:uid="{00000000-0005-0000-0000-0000A1060000}"/>
    <cellStyle name="Pénznem 3 2 3 3" xfId="2139" xr:uid="{00000000-0005-0000-0000-0000A3060000}"/>
    <cellStyle name="Pénznem 3 2 3 4" xfId="1725" xr:uid="{00000000-0005-0000-0000-0000A0060000}"/>
    <cellStyle name="Pénznem 3 2 4" xfId="1373" xr:uid="{00000000-0005-0000-0000-000093050000}"/>
    <cellStyle name="Pénznem 3 2 4 2" xfId="1559" xr:uid="{00000000-0005-0000-0000-000094050000}"/>
    <cellStyle name="Pénznem 3 2 4 2 2" xfId="2387" xr:uid="{00000000-0005-0000-0000-0000A6060000}"/>
    <cellStyle name="Pénznem 3 2 4 2 3" xfId="1973" xr:uid="{00000000-0005-0000-0000-0000A5060000}"/>
    <cellStyle name="Pénznem 3 2 4 3" xfId="2201" xr:uid="{00000000-0005-0000-0000-0000A7060000}"/>
    <cellStyle name="Pénznem 3 2 4 4" xfId="1787" xr:uid="{00000000-0005-0000-0000-0000A4060000}"/>
    <cellStyle name="Pénznem 3 2 5" xfId="1435" xr:uid="{00000000-0005-0000-0000-000095050000}"/>
    <cellStyle name="Pénznem 3 2 5 2" xfId="2263" xr:uid="{00000000-0005-0000-0000-0000A9060000}"/>
    <cellStyle name="Pénznem 3 2 5 3" xfId="1849" xr:uid="{00000000-0005-0000-0000-0000A8060000}"/>
    <cellStyle name="Pénznem 3 2 6" xfId="1090" xr:uid="{00000000-0005-0000-0000-000096050000}"/>
    <cellStyle name="Pénznem 3 2 6 2" xfId="2077" xr:uid="{00000000-0005-0000-0000-0000AB060000}"/>
    <cellStyle name="Pénznem 3 2 6 3" xfId="1663" xr:uid="{00000000-0005-0000-0000-0000AA060000}"/>
    <cellStyle name="Pénznem 3 2 7" xfId="2051" xr:uid="{00000000-0005-0000-0000-0000AC060000}"/>
    <cellStyle name="Pénznem 3 2 8" xfId="1637" xr:uid="{00000000-0005-0000-0000-000093060000}"/>
    <cellStyle name="Pénznem 3 3" xfId="1091" xr:uid="{00000000-0005-0000-0000-000097050000}"/>
    <cellStyle name="Pénznem 3 3 2" xfId="1276" xr:uid="{00000000-0005-0000-0000-000098050000}"/>
    <cellStyle name="Pénznem 3 3 2 2" xfId="1343" xr:uid="{00000000-0005-0000-0000-000099050000}"/>
    <cellStyle name="Pénznem 3 3 2 2 2" xfId="1529" xr:uid="{00000000-0005-0000-0000-00009A050000}"/>
    <cellStyle name="Pénznem 3 3 2 2 2 2" xfId="2357" xr:uid="{00000000-0005-0000-0000-0000B1060000}"/>
    <cellStyle name="Pénznem 3 3 2 2 2 3" xfId="1943" xr:uid="{00000000-0005-0000-0000-0000B0060000}"/>
    <cellStyle name="Pénznem 3 3 2 2 3" xfId="2171" xr:uid="{00000000-0005-0000-0000-0000B2060000}"/>
    <cellStyle name="Pénznem 3 3 2 2 4" xfId="1757" xr:uid="{00000000-0005-0000-0000-0000AF060000}"/>
    <cellStyle name="Pénznem 3 3 2 3" xfId="1405" xr:uid="{00000000-0005-0000-0000-00009B050000}"/>
    <cellStyle name="Pénznem 3 3 2 3 2" xfId="1591" xr:uid="{00000000-0005-0000-0000-00009C050000}"/>
    <cellStyle name="Pénznem 3 3 2 3 2 2" xfId="2419" xr:uid="{00000000-0005-0000-0000-0000B5060000}"/>
    <cellStyle name="Pénznem 3 3 2 3 2 3" xfId="2005" xr:uid="{00000000-0005-0000-0000-0000B4060000}"/>
    <cellStyle name="Pénznem 3 3 2 3 3" xfId="2233" xr:uid="{00000000-0005-0000-0000-0000B6060000}"/>
    <cellStyle name="Pénznem 3 3 2 3 4" xfId="1819" xr:uid="{00000000-0005-0000-0000-0000B3060000}"/>
    <cellStyle name="Pénznem 3 3 2 4" xfId="1467" xr:uid="{00000000-0005-0000-0000-00009D050000}"/>
    <cellStyle name="Pénznem 3 3 2 4 2" xfId="2295" xr:uid="{00000000-0005-0000-0000-0000B8060000}"/>
    <cellStyle name="Pénznem 3 3 2 4 3" xfId="1881" xr:uid="{00000000-0005-0000-0000-0000B7060000}"/>
    <cellStyle name="Pénznem 3 3 2 5" xfId="2109" xr:uid="{00000000-0005-0000-0000-0000B9060000}"/>
    <cellStyle name="Pénznem 3 3 2 6" xfId="1695" xr:uid="{00000000-0005-0000-0000-0000AE060000}"/>
    <cellStyle name="Pénznem 3 3 3" xfId="1312" xr:uid="{00000000-0005-0000-0000-00009E050000}"/>
    <cellStyle name="Pénznem 3 3 3 2" xfId="1498" xr:uid="{00000000-0005-0000-0000-00009F050000}"/>
    <cellStyle name="Pénznem 3 3 3 2 2" xfId="2326" xr:uid="{00000000-0005-0000-0000-0000BC060000}"/>
    <cellStyle name="Pénznem 3 3 3 2 3" xfId="1912" xr:uid="{00000000-0005-0000-0000-0000BB060000}"/>
    <cellStyle name="Pénznem 3 3 3 3" xfId="2140" xr:uid="{00000000-0005-0000-0000-0000BD060000}"/>
    <cellStyle name="Pénznem 3 3 3 4" xfId="1726" xr:uid="{00000000-0005-0000-0000-0000BA060000}"/>
    <cellStyle name="Pénznem 3 3 4" xfId="1374" xr:uid="{00000000-0005-0000-0000-0000A0050000}"/>
    <cellStyle name="Pénznem 3 3 4 2" xfId="1560" xr:uid="{00000000-0005-0000-0000-0000A1050000}"/>
    <cellStyle name="Pénznem 3 3 4 2 2" xfId="2388" xr:uid="{00000000-0005-0000-0000-0000C0060000}"/>
    <cellStyle name="Pénznem 3 3 4 2 3" xfId="1974" xr:uid="{00000000-0005-0000-0000-0000BF060000}"/>
    <cellStyle name="Pénznem 3 3 4 3" xfId="2202" xr:uid="{00000000-0005-0000-0000-0000C1060000}"/>
    <cellStyle name="Pénznem 3 3 4 4" xfId="1788" xr:uid="{00000000-0005-0000-0000-0000BE060000}"/>
    <cellStyle name="Pénznem 3 3 5" xfId="1436" xr:uid="{00000000-0005-0000-0000-0000A2050000}"/>
    <cellStyle name="Pénznem 3 3 5 2" xfId="2264" xr:uid="{00000000-0005-0000-0000-0000C3060000}"/>
    <cellStyle name="Pénznem 3 3 5 3" xfId="1850" xr:uid="{00000000-0005-0000-0000-0000C2060000}"/>
    <cellStyle name="Pénznem 3 3 6" xfId="2078" xr:uid="{00000000-0005-0000-0000-0000C4060000}"/>
    <cellStyle name="Pénznem 3 3 7" xfId="1664" xr:uid="{00000000-0005-0000-0000-0000AD060000}"/>
    <cellStyle name="Pénznem 3 4" xfId="1092" xr:uid="{00000000-0005-0000-0000-0000A3050000}"/>
    <cellStyle name="Pénznem 3 4 2" xfId="1093" xr:uid="{00000000-0005-0000-0000-0000A4050000}"/>
    <cellStyle name="Pénznem 3 4 2 2" xfId="1278" xr:uid="{00000000-0005-0000-0000-0000A5050000}"/>
    <cellStyle name="Pénznem 3 4 2 2 2" xfId="1345" xr:uid="{00000000-0005-0000-0000-0000A6050000}"/>
    <cellStyle name="Pénznem 3 4 2 2 2 2" xfId="1531" xr:uid="{00000000-0005-0000-0000-0000A7050000}"/>
    <cellStyle name="Pénznem 3 4 2 2 2 2 2" xfId="2359" xr:uid="{00000000-0005-0000-0000-0000CA060000}"/>
    <cellStyle name="Pénznem 3 4 2 2 2 2 3" xfId="1945" xr:uid="{00000000-0005-0000-0000-0000C9060000}"/>
    <cellStyle name="Pénznem 3 4 2 2 2 3" xfId="2173" xr:uid="{00000000-0005-0000-0000-0000CB060000}"/>
    <cellStyle name="Pénznem 3 4 2 2 2 4" xfId="1759" xr:uid="{00000000-0005-0000-0000-0000C8060000}"/>
    <cellStyle name="Pénznem 3 4 2 2 3" xfId="1407" xr:uid="{00000000-0005-0000-0000-0000A8050000}"/>
    <cellStyle name="Pénznem 3 4 2 2 3 2" xfId="1593" xr:uid="{00000000-0005-0000-0000-0000A9050000}"/>
    <cellStyle name="Pénznem 3 4 2 2 3 2 2" xfId="2421" xr:uid="{00000000-0005-0000-0000-0000CE060000}"/>
    <cellStyle name="Pénznem 3 4 2 2 3 2 3" xfId="2007" xr:uid="{00000000-0005-0000-0000-0000CD060000}"/>
    <cellStyle name="Pénznem 3 4 2 2 3 3" xfId="2235" xr:uid="{00000000-0005-0000-0000-0000CF060000}"/>
    <cellStyle name="Pénznem 3 4 2 2 3 4" xfId="1821" xr:uid="{00000000-0005-0000-0000-0000CC060000}"/>
    <cellStyle name="Pénznem 3 4 2 2 4" xfId="1469" xr:uid="{00000000-0005-0000-0000-0000AA050000}"/>
    <cellStyle name="Pénznem 3 4 2 2 4 2" xfId="2297" xr:uid="{00000000-0005-0000-0000-0000D1060000}"/>
    <cellStyle name="Pénznem 3 4 2 2 4 3" xfId="1883" xr:uid="{00000000-0005-0000-0000-0000D0060000}"/>
    <cellStyle name="Pénznem 3 4 2 2 5" xfId="2111" xr:uid="{00000000-0005-0000-0000-0000D2060000}"/>
    <cellStyle name="Pénznem 3 4 2 2 6" xfId="1697" xr:uid="{00000000-0005-0000-0000-0000C7060000}"/>
    <cellStyle name="Pénznem 3 4 2 3" xfId="1314" xr:uid="{00000000-0005-0000-0000-0000AB050000}"/>
    <cellStyle name="Pénznem 3 4 2 3 2" xfId="1500" xr:uid="{00000000-0005-0000-0000-0000AC050000}"/>
    <cellStyle name="Pénznem 3 4 2 3 2 2" xfId="2328" xr:uid="{00000000-0005-0000-0000-0000D5060000}"/>
    <cellStyle name="Pénznem 3 4 2 3 2 3" xfId="1914" xr:uid="{00000000-0005-0000-0000-0000D4060000}"/>
    <cellStyle name="Pénznem 3 4 2 3 3" xfId="2142" xr:uid="{00000000-0005-0000-0000-0000D6060000}"/>
    <cellStyle name="Pénznem 3 4 2 3 4" xfId="1728" xr:uid="{00000000-0005-0000-0000-0000D3060000}"/>
    <cellStyle name="Pénznem 3 4 2 4" xfId="1376" xr:uid="{00000000-0005-0000-0000-0000AD050000}"/>
    <cellStyle name="Pénznem 3 4 2 4 2" xfId="1562" xr:uid="{00000000-0005-0000-0000-0000AE050000}"/>
    <cellStyle name="Pénznem 3 4 2 4 2 2" xfId="2390" xr:uid="{00000000-0005-0000-0000-0000D9060000}"/>
    <cellStyle name="Pénznem 3 4 2 4 2 3" xfId="1976" xr:uid="{00000000-0005-0000-0000-0000D8060000}"/>
    <cellStyle name="Pénznem 3 4 2 4 3" xfId="2204" xr:uid="{00000000-0005-0000-0000-0000DA060000}"/>
    <cellStyle name="Pénznem 3 4 2 4 4" xfId="1790" xr:uid="{00000000-0005-0000-0000-0000D7060000}"/>
    <cellStyle name="Pénznem 3 4 2 5" xfId="1438" xr:uid="{00000000-0005-0000-0000-0000AF050000}"/>
    <cellStyle name="Pénznem 3 4 2 5 2" xfId="2266" xr:uid="{00000000-0005-0000-0000-0000DC060000}"/>
    <cellStyle name="Pénznem 3 4 2 5 3" xfId="1852" xr:uid="{00000000-0005-0000-0000-0000DB060000}"/>
    <cellStyle name="Pénznem 3 4 2 6" xfId="2080" xr:uid="{00000000-0005-0000-0000-0000DD060000}"/>
    <cellStyle name="Pénznem 3 4 2 7" xfId="1666" xr:uid="{00000000-0005-0000-0000-0000C6060000}"/>
    <cellStyle name="Pénznem 3 4 3" xfId="1277" xr:uid="{00000000-0005-0000-0000-0000B0050000}"/>
    <cellStyle name="Pénznem 3 4 3 2" xfId="1344" xr:uid="{00000000-0005-0000-0000-0000B1050000}"/>
    <cellStyle name="Pénznem 3 4 3 2 2" xfId="1530" xr:uid="{00000000-0005-0000-0000-0000B2050000}"/>
    <cellStyle name="Pénznem 3 4 3 2 2 2" xfId="2358" xr:uid="{00000000-0005-0000-0000-0000E1060000}"/>
    <cellStyle name="Pénznem 3 4 3 2 2 3" xfId="1944" xr:uid="{00000000-0005-0000-0000-0000E0060000}"/>
    <cellStyle name="Pénznem 3 4 3 2 3" xfId="2172" xr:uid="{00000000-0005-0000-0000-0000E2060000}"/>
    <cellStyle name="Pénznem 3 4 3 2 4" xfId="1758" xr:uid="{00000000-0005-0000-0000-0000DF060000}"/>
    <cellStyle name="Pénznem 3 4 3 3" xfId="1406" xr:uid="{00000000-0005-0000-0000-0000B3050000}"/>
    <cellStyle name="Pénznem 3 4 3 3 2" xfId="1592" xr:uid="{00000000-0005-0000-0000-0000B4050000}"/>
    <cellStyle name="Pénznem 3 4 3 3 2 2" xfId="2420" xr:uid="{00000000-0005-0000-0000-0000E5060000}"/>
    <cellStyle name="Pénznem 3 4 3 3 2 3" xfId="2006" xr:uid="{00000000-0005-0000-0000-0000E4060000}"/>
    <cellStyle name="Pénznem 3 4 3 3 3" xfId="2234" xr:uid="{00000000-0005-0000-0000-0000E6060000}"/>
    <cellStyle name="Pénznem 3 4 3 3 4" xfId="1820" xr:uid="{00000000-0005-0000-0000-0000E3060000}"/>
    <cellStyle name="Pénznem 3 4 3 4" xfId="1468" xr:uid="{00000000-0005-0000-0000-0000B5050000}"/>
    <cellStyle name="Pénznem 3 4 3 4 2" xfId="2296" xr:uid="{00000000-0005-0000-0000-0000E8060000}"/>
    <cellStyle name="Pénznem 3 4 3 4 3" xfId="1882" xr:uid="{00000000-0005-0000-0000-0000E7060000}"/>
    <cellStyle name="Pénznem 3 4 3 5" xfId="2110" xr:uid="{00000000-0005-0000-0000-0000E9060000}"/>
    <cellStyle name="Pénznem 3 4 3 6" xfId="1696" xr:uid="{00000000-0005-0000-0000-0000DE060000}"/>
    <cellStyle name="Pénznem 3 4 4" xfId="1313" xr:uid="{00000000-0005-0000-0000-0000B6050000}"/>
    <cellStyle name="Pénznem 3 4 4 2" xfId="1499" xr:uid="{00000000-0005-0000-0000-0000B7050000}"/>
    <cellStyle name="Pénznem 3 4 4 2 2" xfId="2327" xr:uid="{00000000-0005-0000-0000-0000EC060000}"/>
    <cellStyle name="Pénznem 3 4 4 2 3" xfId="1913" xr:uid="{00000000-0005-0000-0000-0000EB060000}"/>
    <cellStyle name="Pénznem 3 4 4 3" xfId="2141" xr:uid="{00000000-0005-0000-0000-0000ED060000}"/>
    <cellStyle name="Pénznem 3 4 4 4" xfId="1727" xr:uid="{00000000-0005-0000-0000-0000EA060000}"/>
    <cellStyle name="Pénznem 3 4 5" xfId="1375" xr:uid="{00000000-0005-0000-0000-0000B8050000}"/>
    <cellStyle name="Pénznem 3 4 5 2" xfId="1561" xr:uid="{00000000-0005-0000-0000-0000B9050000}"/>
    <cellStyle name="Pénznem 3 4 5 2 2" xfId="2389" xr:uid="{00000000-0005-0000-0000-0000F0060000}"/>
    <cellStyle name="Pénznem 3 4 5 2 3" xfId="1975" xr:uid="{00000000-0005-0000-0000-0000EF060000}"/>
    <cellStyle name="Pénznem 3 4 5 3" xfId="2203" xr:uid="{00000000-0005-0000-0000-0000F1060000}"/>
    <cellStyle name="Pénznem 3 4 5 4" xfId="1789" xr:uid="{00000000-0005-0000-0000-0000EE060000}"/>
    <cellStyle name="Pénznem 3 4 6" xfId="1437" xr:uid="{00000000-0005-0000-0000-0000BA050000}"/>
    <cellStyle name="Pénznem 3 4 6 2" xfId="2265" xr:uid="{00000000-0005-0000-0000-0000F3060000}"/>
    <cellStyle name="Pénznem 3 4 6 3" xfId="1851" xr:uid="{00000000-0005-0000-0000-0000F2060000}"/>
    <cellStyle name="Pénznem 3 4 7" xfId="2079" xr:uid="{00000000-0005-0000-0000-0000F4060000}"/>
    <cellStyle name="Pénznem 3 4 8" xfId="1665" xr:uid="{00000000-0005-0000-0000-0000C5060000}"/>
    <cellStyle name="Pénznem 3 5" xfId="1274" xr:uid="{00000000-0005-0000-0000-0000BB050000}"/>
    <cellStyle name="Pénznem 3 5 2" xfId="1341" xr:uid="{00000000-0005-0000-0000-0000BC050000}"/>
    <cellStyle name="Pénznem 3 5 2 2" xfId="1527" xr:uid="{00000000-0005-0000-0000-0000BD050000}"/>
    <cellStyle name="Pénznem 3 5 2 2 2" xfId="2355" xr:uid="{00000000-0005-0000-0000-0000F8060000}"/>
    <cellStyle name="Pénznem 3 5 2 2 3" xfId="1941" xr:uid="{00000000-0005-0000-0000-0000F7060000}"/>
    <cellStyle name="Pénznem 3 5 2 3" xfId="2169" xr:uid="{00000000-0005-0000-0000-0000F9060000}"/>
    <cellStyle name="Pénznem 3 5 2 4" xfId="1755" xr:uid="{00000000-0005-0000-0000-0000F6060000}"/>
    <cellStyle name="Pénznem 3 5 3" xfId="1403" xr:uid="{00000000-0005-0000-0000-0000BE050000}"/>
    <cellStyle name="Pénznem 3 5 3 2" xfId="1589" xr:uid="{00000000-0005-0000-0000-0000BF050000}"/>
    <cellStyle name="Pénznem 3 5 3 2 2" xfId="2417" xr:uid="{00000000-0005-0000-0000-0000FC060000}"/>
    <cellStyle name="Pénznem 3 5 3 2 3" xfId="2003" xr:uid="{00000000-0005-0000-0000-0000FB060000}"/>
    <cellStyle name="Pénznem 3 5 3 3" xfId="2231" xr:uid="{00000000-0005-0000-0000-0000FD060000}"/>
    <cellStyle name="Pénznem 3 5 3 4" xfId="1817" xr:uid="{00000000-0005-0000-0000-0000FA060000}"/>
    <cellStyle name="Pénznem 3 5 4" xfId="1465" xr:uid="{00000000-0005-0000-0000-0000C0050000}"/>
    <cellStyle name="Pénznem 3 5 4 2" xfId="2293" xr:uid="{00000000-0005-0000-0000-0000FF060000}"/>
    <cellStyle name="Pénznem 3 5 4 3" xfId="1879" xr:uid="{00000000-0005-0000-0000-0000FE060000}"/>
    <cellStyle name="Pénznem 3 5 5" xfId="2107" xr:uid="{00000000-0005-0000-0000-000000070000}"/>
    <cellStyle name="Pénznem 3 5 6" xfId="1693" xr:uid="{00000000-0005-0000-0000-0000F5060000}"/>
    <cellStyle name="Pénznem 3 6" xfId="1310" xr:uid="{00000000-0005-0000-0000-0000C1050000}"/>
    <cellStyle name="Pénznem 3 6 2" xfId="1496" xr:uid="{00000000-0005-0000-0000-0000C2050000}"/>
    <cellStyle name="Pénznem 3 6 2 2" xfId="2324" xr:uid="{00000000-0005-0000-0000-000003070000}"/>
    <cellStyle name="Pénznem 3 6 2 3" xfId="1910" xr:uid="{00000000-0005-0000-0000-000002070000}"/>
    <cellStyle name="Pénznem 3 6 3" xfId="2138" xr:uid="{00000000-0005-0000-0000-000004070000}"/>
    <cellStyle name="Pénznem 3 6 4" xfId="1724" xr:uid="{00000000-0005-0000-0000-000001070000}"/>
    <cellStyle name="Pénznem 3 7" xfId="1372" xr:uid="{00000000-0005-0000-0000-0000C3050000}"/>
    <cellStyle name="Pénznem 3 7 2" xfId="1558" xr:uid="{00000000-0005-0000-0000-0000C4050000}"/>
    <cellStyle name="Pénznem 3 7 2 2" xfId="2386" xr:uid="{00000000-0005-0000-0000-000007070000}"/>
    <cellStyle name="Pénznem 3 7 2 3" xfId="1972" xr:uid="{00000000-0005-0000-0000-000006070000}"/>
    <cellStyle name="Pénznem 3 7 3" xfId="2200" xr:uid="{00000000-0005-0000-0000-000008070000}"/>
    <cellStyle name="Pénznem 3 7 4" xfId="1786" xr:uid="{00000000-0005-0000-0000-000005070000}"/>
    <cellStyle name="Pénznem 3 8" xfId="1434" xr:uid="{00000000-0005-0000-0000-0000C5050000}"/>
    <cellStyle name="Pénznem 3 8 2" xfId="2262" xr:uid="{00000000-0005-0000-0000-00000A070000}"/>
    <cellStyle name="Pénznem 3 8 3" xfId="1848" xr:uid="{00000000-0005-0000-0000-000009070000}"/>
    <cellStyle name="Pénznem 3 9" xfId="1089" xr:uid="{00000000-0005-0000-0000-0000C6050000}"/>
    <cellStyle name="Pénznem 3 9 2" xfId="2076" xr:uid="{00000000-0005-0000-0000-00000C070000}"/>
    <cellStyle name="Pénznem 3 9 3" xfId="1662" xr:uid="{00000000-0005-0000-0000-00000B070000}"/>
    <cellStyle name="Pénznem 4" xfId="469" xr:uid="{00000000-0005-0000-0000-0000C7050000}"/>
    <cellStyle name="Pénznem 4 2" xfId="470" xr:uid="{00000000-0005-0000-0000-0000C8050000}"/>
    <cellStyle name="Pénznem 4 2 2" xfId="713" xr:uid="{00000000-0005-0000-0000-0000C9050000}"/>
    <cellStyle name="Pénznem 4 2 2 2" xfId="1532" xr:uid="{00000000-0005-0000-0000-0000CA050000}"/>
    <cellStyle name="Pénznem 4 2 2 2 2" xfId="2360" xr:uid="{00000000-0005-0000-0000-000011070000}"/>
    <cellStyle name="Pénznem 4 2 2 2 3" xfId="1946" xr:uid="{00000000-0005-0000-0000-000010070000}"/>
    <cellStyle name="Pénznem 4 2 2 3" xfId="1346" xr:uid="{00000000-0005-0000-0000-0000CB050000}"/>
    <cellStyle name="Pénznem 4 2 2 3 2" xfId="2174" xr:uid="{00000000-0005-0000-0000-000013070000}"/>
    <cellStyle name="Pénznem 4 2 2 3 3" xfId="1760" xr:uid="{00000000-0005-0000-0000-000012070000}"/>
    <cellStyle name="Pénznem 4 2 2 4" xfId="2053" xr:uid="{00000000-0005-0000-0000-000014070000}"/>
    <cellStyle name="Pénznem 4 2 2 5" xfId="1639" xr:uid="{00000000-0005-0000-0000-00000F070000}"/>
    <cellStyle name="Pénznem 4 2 3" xfId="1408" xr:uid="{00000000-0005-0000-0000-0000CC050000}"/>
    <cellStyle name="Pénznem 4 2 3 2" xfId="1594" xr:uid="{00000000-0005-0000-0000-0000CD050000}"/>
    <cellStyle name="Pénznem 4 2 3 2 2" xfId="2422" xr:uid="{00000000-0005-0000-0000-000017070000}"/>
    <cellStyle name="Pénznem 4 2 3 2 3" xfId="2008" xr:uid="{00000000-0005-0000-0000-000016070000}"/>
    <cellStyle name="Pénznem 4 2 3 3" xfId="2236" xr:uid="{00000000-0005-0000-0000-000018070000}"/>
    <cellStyle name="Pénznem 4 2 3 4" xfId="1822" xr:uid="{00000000-0005-0000-0000-000015070000}"/>
    <cellStyle name="Pénznem 4 2 4" xfId="1470" xr:uid="{00000000-0005-0000-0000-0000CE050000}"/>
    <cellStyle name="Pénznem 4 2 4 2" xfId="2298" xr:uid="{00000000-0005-0000-0000-00001A070000}"/>
    <cellStyle name="Pénznem 4 2 4 3" xfId="1884" xr:uid="{00000000-0005-0000-0000-000019070000}"/>
    <cellStyle name="Pénznem 4 2 5" xfId="1279" xr:uid="{00000000-0005-0000-0000-0000CF050000}"/>
    <cellStyle name="Pénznem 4 2 5 2" xfId="2112" xr:uid="{00000000-0005-0000-0000-00001C070000}"/>
    <cellStyle name="Pénznem 4 2 5 3" xfId="1698" xr:uid="{00000000-0005-0000-0000-00001B070000}"/>
    <cellStyle name="Pénznem 4 2 6" xfId="2032" xr:uid="{00000000-0005-0000-0000-00001D070000}"/>
    <cellStyle name="Pénznem 4 2 7" xfId="1618" xr:uid="{00000000-0005-0000-0000-00000E070000}"/>
    <cellStyle name="Pénznem 4 3" xfId="712" xr:uid="{00000000-0005-0000-0000-0000D0050000}"/>
    <cellStyle name="Pénznem 4 3 2" xfId="1501" xr:uid="{00000000-0005-0000-0000-0000D1050000}"/>
    <cellStyle name="Pénznem 4 3 2 2" xfId="2329" xr:uid="{00000000-0005-0000-0000-000020070000}"/>
    <cellStyle name="Pénznem 4 3 2 3" xfId="1915" xr:uid="{00000000-0005-0000-0000-00001F070000}"/>
    <cellStyle name="Pénznem 4 3 3" xfId="1315" xr:uid="{00000000-0005-0000-0000-0000D2050000}"/>
    <cellStyle name="Pénznem 4 3 3 2" xfId="2143" xr:uid="{00000000-0005-0000-0000-000022070000}"/>
    <cellStyle name="Pénznem 4 3 3 3" xfId="1729" xr:uid="{00000000-0005-0000-0000-000021070000}"/>
    <cellStyle name="Pénznem 4 3 4" xfId="2052" xr:uid="{00000000-0005-0000-0000-000023070000}"/>
    <cellStyle name="Pénznem 4 3 5" xfId="1638" xr:uid="{00000000-0005-0000-0000-00001E070000}"/>
    <cellStyle name="Pénznem 4 4" xfId="1377" xr:uid="{00000000-0005-0000-0000-0000D3050000}"/>
    <cellStyle name="Pénznem 4 4 2" xfId="1563" xr:uid="{00000000-0005-0000-0000-0000D4050000}"/>
    <cellStyle name="Pénznem 4 4 2 2" xfId="2391" xr:uid="{00000000-0005-0000-0000-000026070000}"/>
    <cellStyle name="Pénznem 4 4 2 3" xfId="1977" xr:uid="{00000000-0005-0000-0000-000025070000}"/>
    <cellStyle name="Pénznem 4 4 3" xfId="2205" xr:uid="{00000000-0005-0000-0000-000027070000}"/>
    <cellStyle name="Pénznem 4 4 4" xfId="1791" xr:uid="{00000000-0005-0000-0000-000024070000}"/>
    <cellStyle name="Pénznem 4 5" xfId="1439" xr:uid="{00000000-0005-0000-0000-0000D5050000}"/>
    <cellStyle name="Pénznem 4 5 2" xfId="2267" xr:uid="{00000000-0005-0000-0000-000029070000}"/>
    <cellStyle name="Pénznem 4 5 3" xfId="1853" xr:uid="{00000000-0005-0000-0000-000028070000}"/>
    <cellStyle name="Pénznem 4 6" xfId="1094" xr:uid="{00000000-0005-0000-0000-0000D6050000}"/>
    <cellStyle name="Pénznem 4 6 2" xfId="2081" xr:uid="{00000000-0005-0000-0000-00002B070000}"/>
    <cellStyle name="Pénznem 4 6 3" xfId="1667" xr:uid="{00000000-0005-0000-0000-00002A070000}"/>
    <cellStyle name="Pénznem 4 7" xfId="2031" xr:uid="{00000000-0005-0000-0000-00002C070000}"/>
    <cellStyle name="Pénznem 4 8" xfId="1617" xr:uid="{00000000-0005-0000-0000-00000D070000}"/>
    <cellStyle name="Pénznem 5" xfId="471" xr:uid="{00000000-0005-0000-0000-0000D7050000}"/>
    <cellStyle name="Pénznem 5 2" xfId="714" xr:uid="{00000000-0005-0000-0000-0000D8050000}"/>
    <cellStyle name="Pénznem 5 2 2" xfId="1281" xr:uid="{00000000-0005-0000-0000-0000D9050000}"/>
    <cellStyle name="Pénznem 5 2 2 2" xfId="1348" xr:uid="{00000000-0005-0000-0000-0000DA050000}"/>
    <cellStyle name="Pénznem 5 2 2 2 2" xfId="1534" xr:uid="{00000000-0005-0000-0000-0000DB050000}"/>
    <cellStyle name="Pénznem 5 2 2 2 2 2" xfId="2362" xr:uid="{00000000-0005-0000-0000-000032070000}"/>
    <cellStyle name="Pénznem 5 2 2 2 2 3" xfId="1948" xr:uid="{00000000-0005-0000-0000-000031070000}"/>
    <cellStyle name="Pénznem 5 2 2 2 3" xfId="2176" xr:uid="{00000000-0005-0000-0000-000033070000}"/>
    <cellStyle name="Pénznem 5 2 2 2 4" xfId="1762" xr:uid="{00000000-0005-0000-0000-000030070000}"/>
    <cellStyle name="Pénznem 5 2 2 3" xfId="1410" xr:uid="{00000000-0005-0000-0000-0000DC050000}"/>
    <cellStyle name="Pénznem 5 2 2 3 2" xfId="1596" xr:uid="{00000000-0005-0000-0000-0000DD050000}"/>
    <cellStyle name="Pénznem 5 2 2 3 2 2" xfId="2424" xr:uid="{00000000-0005-0000-0000-000036070000}"/>
    <cellStyle name="Pénznem 5 2 2 3 2 3" xfId="2010" xr:uid="{00000000-0005-0000-0000-000035070000}"/>
    <cellStyle name="Pénznem 5 2 2 3 3" xfId="2238" xr:uid="{00000000-0005-0000-0000-000037070000}"/>
    <cellStyle name="Pénznem 5 2 2 3 4" xfId="1824" xr:uid="{00000000-0005-0000-0000-000034070000}"/>
    <cellStyle name="Pénznem 5 2 2 4" xfId="1472" xr:uid="{00000000-0005-0000-0000-0000DE050000}"/>
    <cellStyle name="Pénznem 5 2 2 4 2" xfId="2300" xr:uid="{00000000-0005-0000-0000-000039070000}"/>
    <cellStyle name="Pénznem 5 2 2 4 3" xfId="1886" xr:uid="{00000000-0005-0000-0000-000038070000}"/>
    <cellStyle name="Pénznem 5 2 2 5" xfId="2114" xr:uid="{00000000-0005-0000-0000-00003A070000}"/>
    <cellStyle name="Pénznem 5 2 2 6" xfId="1700" xr:uid="{00000000-0005-0000-0000-00002F070000}"/>
    <cellStyle name="Pénznem 5 2 3" xfId="1317" xr:uid="{00000000-0005-0000-0000-0000DF050000}"/>
    <cellStyle name="Pénznem 5 2 3 2" xfId="1503" xr:uid="{00000000-0005-0000-0000-0000E0050000}"/>
    <cellStyle name="Pénznem 5 2 3 2 2" xfId="2331" xr:uid="{00000000-0005-0000-0000-00003D070000}"/>
    <cellStyle name="Pénznem 5 2 3 2 3" xfId="1917" xr:uid="{00000000-0005-0000-0000-00003C070000}"/>
    <cellStyle name="Pénznem 5 2 3 3" xfId="2145" xr:uid="{00000000-0005-0000-0000-00003E070000}"/>
    <cellStyle name="Pénznem 5 2 3 4" xfId="1731" xr:uid="{00000000-0005-0000-0000-00003B070000}"/>
    <cellStyle name="Pénznem 5 2 4" xfId="1379" xr:uid="{00000000-0005-0000-0000-0000E1050000}"/>
    <cellStyle name="Pénznem 5 2 4 2" xfId="1565" xr:uid="{00000000-0005-0000-0000-0000E2050000}"/>
    <cellStyle name="Pénznem 5 2 4 2 2" xfId="2393" xr:uid="{00000000-0005-0000-0000-000041070000}"/>
    <cellStyle name="Pénznem 5 2 4 2 3" xfId="1979" xr:uid="{00000000-0005-0000-0000-000040070000}"/>
    <cellStyle name="Pénznem 5 2 4 3" xfId="2207" xr:uid="{00000000-0005-0000-0000-000042070000}"/>
    <cellStyle name="Pénznem 5 2 4 4" xfId="1793" xr:uid="{00000000-0005-0000-0000-00003F070000}"/>
    <cellStyle name="Pénznem 5 2 5" xfId="1441" xr:uid="{00000000-0005-0000-0000-0000E3050000}"/>
    <cellStyle name="Pénznem 5 2 5 2" xfId="2269" xr:uid="{00000000-0005-0000-0000-000044070000}"/>
    <cellStyle name="Pénznem 5 2 5 3" xfId="1855" xr:uid="{00000000-0005-0000-0000-000043070000}"/>
    <cellStyle name="Pénznem 5 2 6" xfId="1096" xr:uid="{00000000-0005-0000-0000-0000E4050000}"/>
    <cellStyle name="Pénznem 5 2 6 2" xfId="2083" xr:uid="{00000000-0005-0000-0000-000046070000}"/>
    <cellStyle name="Pénznem 5 2 6 3" xfId="1669" xr:uid="{00000000-0005-0000-0000-000045070000}"/>
    <cellStyle name="Pénznem 5 2 7" xfId="2054" xr:uid="{00000000-0005-0000-0000-000047070000}"/>
    <cellStyle name="Pénznem 5 2 8" xfId="1640" xr:uid="{00000000-0005-0000-0000-00002E070000}"/>
    <cellStyle name="Pénznem 5 3" xfId="1280" xr:uid="{00000000-0005-0000-0000-0000E5050000}"/>
    <cellStyle name="Pénznem 5 3 2" xfId="1347" xr:uid="{00000000-0005-0000-0000-0000E6050000}"/>
    <cellStyle name="Pénznem 5 3 2 2" xfId="1533" xr:uid="{00000000-0005-0000-0000-0000E7050000}"/>
    <cellStyle name="Pénznem 5 3 2 2 2" xfId="2361" xr:uid="{00000000-0005-0000-0000-00004B070000}"/>
    <cellStyle name="Pénznem 5 3 2 2 3" xfId="1947" xr:uid="{00000000-0005-0000-0000-00004A070000}"/>
    <cellStyle name="Pénznem 5 3 2 3" xfId="2175" xr:uid="{00000000-0005-0000-0000-00004C070000}"/>
    <cellStyle name="Pénznem 5 3 2 4" xfId="1761" xr:uid="{00000000-0005-0000-0000-000049070000}"/>
    <cellStyle name="Pénznem 5 3 3" xfId="1409" xr:uid="{00000000-0005-0000-0000-0000E8050000}"/>
    <cellStyle name="Pénznem 5 3 3 2" xfId="1595" xr:uid="{00000000-0005-0000-0000-0000E9050000}"/>
    <cellStyle name="Pénznem 5 3 3 2 2" xfId="2423" xr:uid="{00000000-0005-0000-0000-00004F070000}"/>
    <cellStyle name="Pénznem 5 3 3 2 3" xfId="2009" xr:uid="{00000000-0005-0000-0000-00004E070000}"/>
    <cellStyle name="Pénznem 5 3 3 3" xfId="2237" xr:uid="{00000000-0005-0000-0000-000050070000}"/>
    <cellStyle name="Pénznem 5 3 3 4" xfId="1823" xr:uid="{00000000-0005-0000-0000-00004D070000}"/>
    <cellStyle name="Pénznem 5 3 4" xfId="1471" xr:uid="{00000000-0005-0000-0000-0000EA050000}"/>
    <cellStyle name="Pénznem 5 3 4 2" xfId="2299" xr:uid="{00000000-0005-0000-0000-000052070000}"/>
    <cellStyle name="Pénznem 5 3 4 3" xfId="1885" xr:uid="{00000000-0005-0000-0000-000051070000}"/>
    <cellStyle name="Pénznem 5 3 5" xfId="2113" xr:uid="{00000000-0005-0000-0000-000053070000}"/>
    <cellStyle name="Pénznem 5 3 6" xfId="1699" xr:uid="{00000000-0005-0000-0000-000048070000}"/>
    <cellStyle name="Pénznem 5 4" xfId="1316" xr:uid="{00000000-0005-0000-0000-0000EB050000}"/>
    <cellStyle name="Pénznem 5 4 2" xfId="1502" xr:uid="{00000000-0005-0000-0000-0000EC050000}"/>
    <cellStyle name="Pénznem 5 4 2 2" xfId="2330" xr:uid="{00000000-0005-0000-0000-000056070000}"/>
    <cellStyle name="Pénznem 5 4 2 3" xfId="1916" xr:uid="{00000000-0005-0000-0000-000055070000}"/>
    <cellStyle name="Pénznem 5 4 3" xfId="2144" xr:uid="{00000000-0005-0000-0000-000057070000}"/>
    <cellStyle name="Pénznem 5 4 4" xfId="1730" xr:uid="{00000000-0005-0000-0000-000054070000}"/>
    <cellStyle name="Pénznem 5 5" xfId="1378" xr:uid="{00000000-0005-0000-0000-0000ED050000}"/>
    <cellStyle name="Pénznem 5 5 2" xfId="1564" xr:uid="{00000000-0005-0000-0000-0000EE050000}"/>
    <cellStyle name="Pénznem 5 5 2 2" xfId="2392" xr:uid="{00000000-0005-0000-0000-00005A070000}"/>
    <cellStyle name="Pénznem 5 5 2 3" xfId="1978" xr:uid="{00000000-0005-0000-0000-000059070000}"/>
    <cellStyle name="Pénznem 5 5 3" xfId="2206" xr:uid="{00000000-0005-0000-0000-00005B070000}"/>
    <cellStyle name="Pénznem 5 5 4" xfId="1792" xr:uid="{00000000-0005-0000-0000-000058070000}"/>
    <cellStyle name="Pénznem 5 6" xfId="1440" xr:uid="{00000000-0005-0000-0000-0000EF050000}"/>
    <cellStyle name="Pénznem 5 6 2" xfId="2268" xr:uid="{00000000-0005-0000-0000-00005D070000}"/>
    <cellStyle name="Pénznem 5 6 3" xfId="1854" xr:uid="{00000000-0005-0000-0000-00005C070000}"/>
    <cellStyle name="Pénznem 5 7" xfId="1095" xr:uid="{00000000-0005-0000-0000-0000F0050000}"/>
    <cellStyle name="Pénznem 5 7 2" xfId="2082" xr:uid="{00000000-0005-0000-0000-00005F070000}"/>
    <cellStyle name="Pénznem 5 7 3" xfId="1668" xr:uid="{00000000-0005-0000-0000-00005E070000}"/>
    <cellStyle name="Pénznem 5 8" xfId="2033" xr:uid="{00000000-0005-0000-0000-000060070000}"/>
    <cellStyle name="Pénznem 5 9" xfId="1619" xr:uid="{00000000-0005-0000-0000-00002D070000}"/>
    <cellStyle name="Pénznem 6" xfId="472" xr:uid="{00000000-0005-0000-0000-0000F1050000}"/>
    <cellStyle name="Pénznem 6 2" xfId="715" xr:uid="{00000000-0005-0000-0000-0000F2050000}"/>
    <cellStyle name="Pénznem 6 2 2" xfId="1283" xr:uid="{00000000-0005-0000-0000-0000F3050000}"/>
    <cellStyle name="Pénznem 6 2 2 2" xfId="1350" xr:uid="{00000000-0005-0000-0000-0000F4050000}"/>
    <cellStyle name="Pénznem 6 2 2 2 2" xfId="1536" xr:uid="{00000000-0005-0000-0000-0000F5050000}"/>
    <cellStyle name="Pénznem 6 2 2 2 2 2" xfId="2364" xr:uid="{00000000-0005-0000-0000-000066070000}"/>
    <cellStyle name="Pénznem 6 2 2 2 2 3" xfId="1950" xr:uid="{00000000-0005-0000-0000-000065070000}"/>
    <cellStyle name="Pénznem 6 2 2 2 3" xfId="2178" xr:uid="{00000000-0005-0000-0000-000067070000}"/>
    <cellStyle name="Pénznem 6 2 2 2 4" xfId="1764" xr:uid="{00000000-0005-0000-0000-000064070000}"/>
    <cellStyle name="Pénznem 6 2 2 3" xfId="1412" xr:uid="{00000000-0005-0000-0000-0000F6050000}"/>
    <cellStyle name="Pénznem 6 2 2 3 2" xfId="1598" xr:uid="{00000000-0005-0000-0000-0000F7050000}"/>
    <cellStyle name="Pénznem 6 2 2 3 2 2" xfId="2426" xr:uid="{00000000-0005-0000-0000-00006A070000}"/>
    <cellStyle name="Pénznem 6 2 2 3 2 3" xfId="2012" xr:uid="{00000000-0005-0000-0000-000069070000}"/>
    <cellStyle name="Pénznem 6 2 2 3 3" xfId="2240" xr:uid="{00000000-0005-0000-0000-00006B070000}"/>
    <cellStyle name="Pénznem 6 2 2 3 4" xfId="1826" xr:uid="{00000000-0005-0000-0000-000068070000}"/>
    <cellStyle name="Pénznem 6 2 2 4" xfId="1474" xr:uid="{00000000-0005-0000-0000-0000F8050000}"/>
    <cellStyle name="Pénznem 6 2 2 4 2" xfId="2302" xr:uid="{00000000-0005-0000-0000-00006D070000}"/>
    <cellStyle name="Pénznem 6 2 2 4 3" xfId="1888" xr:uid="{00000000-0005-0000-0000-00006C070000}"/>
    <cellStyle name="Pénznem 6 2 2 5" xfId="2116" xr:uid="{00000000-0005-0000-0000-00006E070000}"/>
    <cellStyle name="Pénznem 6 2 2 6" xfId="1702" xr:uid="{00000000-0005-0000-0000-000063070000}"/>
    <cellStyle name="Pénznem 6 2 3" xfId="1319" xr:uid="{00000000-0005-0000-0000-0000F9050000}"/>
    <cellStyle name="Pénznem 6 2 3 2" xfId="1505" xr:uid="{00000000-0005-0000-0000-0000FA050000}"/>
    <cellStyle name="Pénznem 6 2 3 2 2" xfId="2333" xr:uid="{00000000-0005-0000-0000-000071070000}"/>
    <cellStyle name="Pénznem 6 2 3 2 3" xfId="1919" xr:uid="{00000000-0005-0000-0000-000070070000}"/>
    <cellStyle name="Pénznem 6 2 3 3" xfId="2147" xr:uid="{00000000-0005-0000-0000-000072070000}"/>
    <cellStyle name="Pénznem 6 2 3 4" xfId="1733" xr:uid="{00000000-0005-0000-0000-00006F070000}"/>
    <cellStyle name="Pénznem 6 2 4" xfId="1381" xr:uid="{00000000-0005-0000-0000-0000FB050000}"/>
    <cellStyle name="Pénznem 6 2 4 2" xfId="1567" xr:uid="{00000000-0005-0000-0000-0000FC050000}"/>
    <cellStyle name="Pénznem 6 2 4 2 2" xfId="2395" xr:uid="{00000000-0005-0000-0000-000075070000}"/>
    <cellStyle name="Pénznem 6 2 4 2 3" xfId="1981" xr:uid="{00000000-0005-0000-0000-000074070000}"/>
    <cellStyle name="Pénznem 6 2 4 3" xfId="2209" xr:uid="{00000000-0005-0000-0000-000076070000}"/>
    <cellStyle name="Pénznem 6 2 4 4" xfId="1795" xr:uid="{00000000-0005-0000-0000-000073070000}"/>
    <cellStyle name="Pénznem 6 2 5" xfId="1443" xr:uid="{00000000-0005-0000-0000-0000FD050000}"/>
    <cellStyle name="Pénznem 6 2 5 2" xfId="2271" xr:uid="{00000000-0005-0000-0000-000078070000}"/>
    <cellStyle name="Pénznem 6 2 5 3" xfId="1857" xr:uid="{00000000-0005-0000-0000-000077070000}"/>
    <cellStyle name="Pénznem 6 2 6" xfId="1098" xr:uid="{00000000-0005-0000-0000-0000FE050000}"/>
    <cellStyle name="Pénznem 6 2 6 2" xfId="2085" xr:uid="{00000000-0005-0000-0000-00007A070000}"/>
    <cellStyle name="Pénznem 6 2 6 3" xfId="1671" xr:uid="{00000000-0005-0000-0000-000079070000}"/>
    <cellStyle name="Pénznem 6 2 7" xfId="2055" xr:uid="{00000000-0005-0000-0000-00007B070000}"/>
    <cellStyle name="Pénznem 6 2 8" xfId="1641" xr:uid="{00000000-0005-0000-0000-000062070000}"/>
    <cellStyle name="Pénznem 6 3" xfId="1282" xr:uid="{00000000-0005-0000-0000-0000FF050000}"/>
    <cellStyle name="Pénznem 6 3 2" xfId="1349" xr:uid="{00000000-0005-0000-0000-000000060000}"/>
    <cellStyle name="Pénznem 6 3 2 2" xfId="1535" xr:uid="{00000000-0005-0000-0000-000001060000}"/>
    <cellStyle name="Pénznem 6 3 2 2 2" xfId="2363" xr:uid="{00000000-0005-0000-0000-00007F070000}"/>
    <cellStyle name="Pénznem 6 3 2 2 3" xfId="1949" xr:uid="{00000000-0005-0000-0000-00007E070000}"/>
    <cellStyle name="Pénznem 6 3 2 3" xfId="2177" xr:uid="{00000000-0005-0000-0000-000080070000}"/>
    <cellStyle name="Pénznem 6 3 2 4" xfId="1763" xr:uid="{00000000-0005-0000-0000-00007D070000}"/>
    <cellStyle name="Pénznem 6 3 3" xfId="1411" xr:uid="{00000000-0005-0000-0000-000002060000}"/>
    <cellStyle name="Pénznem 6 3 3 2" xfId="1597" xr:uid="{00000000-0005-0000-0000-000003060000}"/>
    <cellStyle name="Pénznem 6 3 3 2 2" xfId="2425" xr:uid="{00000000-0005-0000-0000-000083070000}"/>
    <cellStyle name="Pénznem 6 3 3 2 3" xfId="2011" xr:uid="{00000000-0005-0000-0000-000082070000}"/>
    <cellStyle name="Pénznem 6 3 3 3" xfId="2239" xr:uid="{00000000-0005-0000-0000-000084070000}"/>
    <cellStyle name="Pénznem 6 3 3 4" xfId="1825" xr:uid="{00000000-0005-0000-0000-000081070000}"/>
    <cellStyle name="Pénznem 6 3 4" xfId="1473" xr:uid="{00000000-0005-0000-0000-000004060000}"/>
    <cellStyle name="Pénznem 6 3 4 2" xfId="2301" xr:uid="{00000000-0005-0000-0000-000086070000}"/>
    <cellStyle name="Pénznem 6 3 4 3" xfId="1887" xr:uid="{00000000-0005-0000-0000-000085070000}"/>
    <cellStyle name="Pénznem 6 3 5" xfId="2115" xr:uid="{00000000-0005-0000-0000-000087070000}"/>
    <cellStyle name="Pénznem 6 3 6" xfId="1701" xr:uid="{00000000-0005-0000-0000-00007C070000}"/>
    <cellStyle name="Pénznem 6 4" xfId="1318" xr:uid="{00000000-0005-0000-0000-000005060000}"/>
    <cellStyle name="Pénznem 6 4 2" xfId="1504" xr:uid="{00000000-0005-0000-0000-000006060000}"/>
    <cellStyle name="Pénznem 6 4 2 2" xfId="2332" xr:uid="{00000000-0005-0000-0000-00008A070000}"/>
    <cellStyle name="Pénznem 6 4 2 3" xfId="1918" xr:uid="{00000000-0005-0000-0000-000089070000}"/>
    <cellStyle name="Pénznem 6 4 3" xfId="2146" xr:uid="{00000000-0005-0000-0000-00008B070000}"/>
    <cellStyle name="Pénznem 6 4 4" xfId="1732" xr:uid="{00000000-0005-0000-0000-000088070000}"/>
    <cellStyle name="Pénznem 6 5" xfId="1380" xr:uid="{00000000-0005-0000-0000-000007060000}"/>
    <cellStyle name="Pénznem 6 5 2" xfId="1566" xr:uid="{00000000-0005-0000-0000-000008060000}"/>
    <cellStyle name="Pénznem 6 5 2 2" xfId="2394" xr:uid="{00000000-0005-0000-0000-00008E070000}"/>
    <cellStyle name="Pénznem 6 5 2 3" xfId="1980" xr:uid="{00000000-0005-0000-0000-00008D070000}"/>
    <cellStyle name="Pénznem 6 5 3" xfId="2208" xr:uid="{00000000-0005-0000-0000-00008F070000}"/>
    <cellStyle name="Pénznem 6 5 4" xfId="1794" xr:uid="{00000000-0005-0000-0000-00008C070000}"/>
    <cellStyle name="Pénznem 6 6" xfId="1442" xr:uid="{00000000-0005-0000-0000-000009060000}"/>
    <cellStyle name="Pénznem 6 6 2" xfId="2270" xr:uid="{00000000-0005-0000-0000-000091070000}"/>
    <cellStyle name="Pénznem 6 6 3" xfId="1856" xr:uid="{00000000-0005-0000-0000-000090070000}"/>
    <cellStyle name="Pénznem 6 7" xfId="1097" xr:uid="{00000000-0005-0000-0000-00000A060000}"/>
    <cellStyle name="Pénznem 6 7 2" xfId="2084" xr:uid="{00000000-0005-0000-0000-000093070000}"/>
    <cellStyle name="Pénznem 6 7 3" xfId="1670" xr:uid="{00000000-0005-0000-0000-000092070000}"/>
    <cellStyle name="Pénznem 6 8" xfId="2034" xr:uid="{00000000-0005-0000-0000-000094070000}"/>
    <cellStyle name="Pénznem 6 9" xfId="1620" xr:uid="{00000000-0005-0000-0000-000061070000}"/>
    <cellStyle name="Pénznem 7" xfId="1099" xr:uid="{00000000-0005-0000-0000-00000B060000}"/>
    <cellStyle name="Pénznem 7 2" xfId="1284" xr:uid="{00000000-0005-0000-0000-00000C060000}"/>
    <cellStyle name="Pénznem 7 2 2" xfId="1351" xr:uid="{00000000-0005-0000-0000-00000D060000}"/>
    <cellStyle name="Pénznem 7 2 2 2" xfId="1537" xr:uid="{00000000-0005-0000-0000-00000E060000}"/>
    <cellStyle name="Pénznem 7 2 2 2 2" xfId="2365" xr:uid="{00000000-0005-0000-0000-000099070000}"/>
    <cellStyle name="Pénznem 7 2 2 2 3" xfId="1951" xr:uid="{00000000-0005-0000-0000-000098070000}"/>
    <cellStyle name="Pénznem 7 2 2 3" xfId="2179" xr:uid="{00000000-0005-0000-0000-00009A070000}"/>
    <cellStyle name="Pénznem 7 2 2 4" xfId="1765" xr:uid="{00000000-0005-0000-0000-000097070000}"/>
    <cellStyle name="Pénznem 7 2 3" xfId="1413" xr:uid="{00000000-0005-0000-0000-00000F060000}"/>
    <cellStyle name="Pénznem 7 2 3 2" xfId="1599" xr:uid="{00000000-0005-0000-0000-000010060000}"/>
    <cellStyle name="Pénznem 7 2 3 2 2" xfId="2427" xr:uid="{00000000-0005-0000-0000-00009D070000}"/>
    <cellStyle name="Pénznem 7 2 3 2 3" xfId="2013" xr:uid="{00000000-0005-0000-0000-00009C070000}"/>
    <cellStyle name="Pénznem 7 2 3 3" xfId="2241" xr:uid="{00000000-0005-0000-0000-00009E070000}"/>
    <cellStyle name="Pénznem 7 2 3 4" xfId="1827" xr:uid="{00000000-0005-0000-0000-00009B070000}"/>
    <cellStyle name="Pénznem 7 2 4" xfId="1475" xr:uid="{00000000-0005-0000-0000-000011060000}"/>
    <cellStyle name="Pénznem 7 2 4 2" xfId="2303" xr:uid="{00000000-0005-0000-0000-0000A0070000}"/>
    <cellStyle name="Pénznem 7 2 4 3" xfId="1889" xr:uid="{00000000-0005-0000-0000-00009F070000}"/>
    <cellStyle name="Pénznem 7 2 5" xfId="2117" xr:uid="{00000000-0005-0000-0000-0000A1070000}"/>
    <cellStyle name="Pénznem 7 2 6" xfId="1703" xr:uid="{00000000-0005-0000-0000-000096070000}"/>
    <cellStyle name="Pénznem 7 3" xfId="1320" xr:uid="{00000000-0005-0000-0000-000012060000}"/>
    <cellStyle name="Pénznem 7 3 2" xfId="1506" xr:uid="{00000000-0005-0000-0000-000013060000}"/>
    <cellStyle name="Pénznem 7 3 2 2" xfId="2334" xr:uid="{00000000-0005-0000-0000-0000A4070000}"/>
    <cellStyle name="Pénznem 7 3 2 3" xfId="1920" xr:uid="{00000000-0005-0000-0000-0000A3070000}"/>
    <cellStyle name="Pénznem 7 3 3" xfId="2148" xr:uid="{00000000-0005-0000-0000-0000A5070000}"/>
    <cellStyle name="Pénznem 7 3 4" xfId="1734" xr:uid="{00000000-0005-0000-0000-0000A2070000}"/>
    <cellStyle name="Pénznem 7 4" xfId="1382" xr:uid="{00000000-0005-0000-0000-000014060000}"/>
    <cellStyle name="Pénznem 7 4 2" xfId="1568" xr:uid="{00000000-0005-0000-0000-000015060000}"/>
    <cellStyle name="Pénznem 7 4 2 2" xfId="2396" xr:uid="{00000000-0005-0000-0000-0000A8070000}"/>
    <cellStyle name="Pénznem 7 4 2 3" xfId="1982" xr:uid="{00000000-0005-0000-0000-0000A7070000}"/>
    <cellStyle name="Pénznem 7 4 3" xfId="2210" xr:uid="{00000000-0005-0000-0000-0000A9070000}"/>
    <cellStyle name="Pénznem 7 4 4" xfId="1796" xr:uid="{00000000-0005-0000-0000-0000A6070000}"/>
    <cellStyle name="Pénznem 7 5" xfId="1444" xr:uid="{00000000-0005-0000-0000-000016060000}"/>
    <cellStyle name="Pénznem 7 5 2" xfId="2272" xr:uid="{00000000-0005-0000-0000-0000AB070000}"/>
    <cellStyle name="Pénznem 7 5 3" xfId="1858" xr:uid="{00000000-0005-0000-0000-0000AA070000}"/>
    <cellStyle name="Pénznem 7 6" xfId="2086" xr:uid="{00000000-0005-0000-0000-0000AC070000}"/>
    <cellStyle name="Pénznem 7 7" xfId="1672" xr:uid="{00000000-0005-0000-0000-000095070000}"/>
    <cellStyle name="Pénznem 8" xfId="1267" xr:uid="{00000000-0005-0000-0000-000017060000}"/>
    <cellStyle name="Pénznem 8 2" xfId="1334" xr:uid="{00000000-0005-0000-0000-000018060000}"/>
    <cellStyle name="Pénznem 8 2 2" xfId="1520" xr:uid="{00000000-0005-0000-0000-000019060000}"/>
    <cellStyle name="Pénznem 8 2 2 2" xfId="2348" xr:uid="{00000000-0005-0000-0000-0000B0070000}"/>
    <cellStyle name="Pénznem 8 2 2 3" xfId="1934" xr:uid="{00000000-0005-0000-0000-0000AF070000}"/>
    <cellStyle name="Pénznem 8 2 3" xfId="2162" xr:uid="{00000000-0005-0000-0000-0000B1070000}"/>
    <cellStyle name="Pénznem 8 2 4" xfId="1748" xr:uid="{00000000-0005-0000-0000-0000AE070000}"/>
    <cellStyle name="Pénznem 8 3" xfId="1396" xr:uid="{00000000-0005-0000-0000-00001A060000}"/>
    <cellStyle name="Pénznem 8 3 2" xfId="1582" xr:uid="{00000000-0005-0000-0000-00001B060000}"/>
    <cellStyle name="Pénznem 8 3 2 2" xfId="2410" xr:uid="{00000000-0005-0000-0000-0000B4070000}"/>
    <cellStyle name="Pénznem 8 3 2 3" xfId="1996" xr:uid="{00000000-0005-0000-0000-0000B3070000}"/>
    <cellStyle name="Pénznem 8 3 3" xfId="2224" xr:uid="{00000000-0005-0000-0000-0000B5070000}"/>
    <cellStyle name="Pénznem 8 3 4" xfId="1810" xr:uid="{00000000-0005-0000-0000-0000B2070000}"/>
    <cellStyle name="Pénznem 8 4" xfId="1458" xr:uid="{00000000-0005-0000-0000-00001C060000}"/>
    <cellStyle name="Pénznem 8 4 2" xfId="2286" xr:uid="{00000000-0005-0000-0000-0000B7070000}"/>
    <cellStyle name="Pénznem 8 4 3" xfId="1872" xr:uid="{00000000-0005-0000-0000-0000B6070000}"/>
    <cellStyle name="Pénznem 8 5" xfId="2100" xr:uid="{00000000-0005-0000-0000-0000B8070000}"/>
    <cellStyle name="Pénznem 8 6" xfId="1686" xr:uid="{00000000-0005-0000-0000-0000AD070000}"/>
    <cellStyle name="Pénznem 9" xfId="1303" xr:uid="{00000000-0005-0000-0000-00001D060000}"/>
    <cellStyle name="Pénznem 9 2" xfId="1489" xr:uid="{00000000-0005-0000-0000-00001E060000}"/>
    <cellStyle name="Pénznem 9 2 2" xfId="2317" xr:uid="{00000000-0005-0000-0000-0000BB070000}"/>
    <cellStyle name="Pénznem 9 2 3" xfId="1903" xr:uid="{00000000-0005-0000-0000-0000BA070000}"/>
    <cellStyle name="Pénznem 9 3" xfId="2131" xr:uid="{00000000-0005-0000-0000-0000BC070000}"/>
    <cellStyle name="Pénznem 9 4" xfId="1717" xr:uid="{00000000-0005-0000-0000-0000B9070000}"/>
    <cellStyle name="Stílus 1" xfId="473" xr:uid="{00000000-0005-0000-0000-00001F060000}"/>
    <cellStyle name="Stílus 1 2" xfId="1100" xr:uid="{00000000-0005-0000-0000-000020060000}"/>
    <cellStyle name="Stílus 4" xfId="474" xr:uid="{00000000-0005-0000-0000-000021060000}"/>
    <cellStyle name="Stílus 4 2" xfId="475" xr:uid="{00000000-0005-0000-0000-000022060000}"/>
    <cellStyle name="Stílus 4 2 2" xfId="717" xr:uid="{00000000-0005-0000-0000-000023060000}"/>
    <cellStyle name="Stílus 4 3" xfId="476" xr:uid="{00000000-0005-0000-0000-000024060000}"/>
    <cellStyle name="Stílus 4 3 2" xfId="718" xr:uid="{00000000-0005-0000-0000-000025060000}"/>
    <cellStyle name="Stílus 4 4" xfId="716" xr:uid="{00000000-0005-0000-0000-000026060000}"/>
    <cellStyle name="Százalék 2" xfId="477" xr:uid="{00000000-0005-0000-0000-000027060000}"/>
    <cellStyle name="Százalék 2 2" xfId="719" xr:uid="{00000000-0005-0000-0000-000028060000}"/>
    <cellStyle name="Százalék 2 2 2" xfId="1286" xr:uid="{00000000-0005-0000-0000-000029060000}"/>
    <cellStyle name="Százalék 2 3" xfId="1101" xr:uid="{00000000-0005-0000-0000-00002A060000}"/>
    <cellStyle name="Százalék 2 3 2" xfId="1287" xr:uid="{00000000-0005-0000-0000-00002B060000}"/>
    <cellStyle name="Százalék 2 4" xfId="1102" xr:uid="{00000000-0005-0000-0000-00002C060000}"/>
    <cellStyle name="Százalék 2 4 2" xfId="1103" xr:uid="{00000000-0005-0000-0000-00002D060000}"/>
    <cellStyle name="Százalék 2 5" xfId="1285" xr:uid="{00000000-0005-0000-0000-00002E060000}"/>
    <cellStyle name="Százalék 3" xfId="478" xr:uid="{00000000-0005-0000-0000-00002F060000}"/>
    <cellStyle name="Százalék 3 2" xfId="479" xr:uid="{00000000-0005-0000-0000-000030060000}"/>
    <cellStyle name="Százalék 3 2 2" xfId="720" xr:uid="{00000000-0005-0000-0000-000031060000}"/>
    <cellStyle name="Százalék 3 3" xfId="480" xr:uid="{00000000-0005-0000-0000-000032060000}"/>
    <cellStyle name="Százalék 4" xfId="481" xr:uid="{00000000-0005-0000-0000-000033060000}"/>
    <cellStyle name="Százalék 4 2" xfId="721" xr:uid="{00000000-0005-0000-0000-000034060000}"/>
    <cellStyle name="Százalék 5" xfId="482" xr:uid="{00000000-0005-0000-0000-000035060000}"/>
    <cellStyle name="Százalék 5 2" xfId="722" xr:uid="{00000000-0005-0000-0000-000036060000}"/>
    <cellStyle name="Százalék 5 2 2" xfId="1289" xr:uid="{00000000-0005-0000-0000-000037060000}"/>
    <cellStyle name="Százalék 5 3" xfId="1288" xr:uid="{00000000-0005-0000-0000-000038060000}"/>
    <cellStyle name="Százalék 6" xfId="483" xr:uid="{00000000-0005-0000-0000-000039060000}"/>
    <cellStyle name="Százalék 6 2" xfId="484" xr:uid="{00000000-0005-0000-0000-00003A060000}"/>
    <cellStyle name="Százalék 6 2 2" xfId="724" xr:uid="{00000000-0005-0000-0000-00003B060000}"/>
    <cellStyle name="Százalék 6 3" xfId="723" xr:uid="{00000000-0005-0000-0000-00003C060000}"/>
    <cellStyle name="Title" xfId="1104" xr:uid="{00000000-0005-0000-0000-00003D060000}"/>
    <cellStyle name="Total" xfId="1105" xr:uid="{00000000-0005-0000-0000-00003E060000}"/>
    <cellStyle name="Warning Text" xfId="1106" xr:uid="{00000000-0005-0000-0000-00003F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topLeftCell="A55" zoomScale="120" zoomScaleNormal="120" zoomScaleSheetLayoutView="130" workbookViewId="0">
      <selection activeCell="H84" sqref="H84"/>
    </sheetView>
  </sheetViews>
  <sheetFormatPr defaultColWidth="11.42578125" defaultRowHeight="11.25" x14ac:dyDescent="0.2"/>
  <cols>
    <col min="1" max="1" width="2.5703125" style="83" customWidth="1"/>
    <col min="2" max="2" width="2.7109375" style="82" customWidth="1"/>
    <col min="3" max="3" width="64.28515625" style="82" customWidth="1"/>
    <col min="4" max="4" width="17.140625" style="82" hidden="1" customWidth="1"/>
    <col min="5" max="5" width="15.85546875" style="82" customWidth="1"/>
    <col min="6" max="6" width="17.140625" style="82" hidden="1" customWidth="1"/>
    <col min="7" max="7" width="14.5703125" style="82" hidden="1" customWidth="1"/>
    <col min="8" max="8" width="13.85546875" style="82" customWidth="1"/>
    <col min="9" max="9" width="13.5703125" style="82" customWidth="1"/>
    <col min="10" max="10" width="14.85546875" style="82" customWidth="1"/>
    <col min="11" max="11" width="13.7109375" style="82" customWidth="1"/>
    <col min="12" max="16384" width="11.42578125" style="82"/>
  </cols>
  <sheetData>
    <row r="1" spans="1:22" s="80" customFormat="1" ht="15.75" x14ac:dyDescent="0.25">
      <c r="A1" s="79"/>
      <c r="K1" s="81" t="s">
        <v>159</v>
      </c>
    </row>
    <row r="2" spans="1:22" ht="48" customHeight="1" x14ac:dyDescent="0.3">
      <c r="A2" s="203" t="s">
        <v>160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22" ht="15" customHeight="1" x14ac:dyDescent="0.2">
      <c r="A3" s="225" t="s">
        <v>42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22" ht="20.100000000000001" customHeight="1" thickBot="1" x14ac:dyDescent="0.25">
      <c r="K4" s="169" t="s">
        <v>43</v>
      </c>
    </row>
    <row r="5" spans="1:22" s="85" customFormat="1" ht="15" thickBot="1" x14ac:dyDescent="0.2">
      <c r="A5" s="78"/>
      <c r="B5" s="54"/>
      <c r="C5" s="55"/>
      <c r="D5" s="222" t="s">
        <v>76</v>
      </c>
      <c r="E5" s="223"/>
      <c r="F5" s="223"/>
      <c r="G5" s="223"/>
      <c r="H5" s="223"/>
      <c r="I5" s="223"/>
      <c r="J5" s="223"/>
      <c r="K5" s="22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</row>
    <row r="6" spans="1:22" s="86" customFormat="1" ht="47.1" customHeight="1" thickBot="1" x14ac:dyDescent="0.25">
      <c r="A6" s="219" t="s">
        <v>152</v>
      </c>
      <c r="B6" s="220"/>
      <c r="C6" s="221"/>
      <c r="D6" s="222" t="s">
        <v>36</v>
      </c>
      <c r="E6" s="223"/>
      <c r="F6" s="223"/>
      <c r="G6" s="223"/>
      <c r="H6" s="223"/>
      <c r="I6" s="223"/>
      <c r="J6" s="223"/>
      <c r="K6" s="224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</row>
    <row r="7" spans="1:22" s="87" customFormat="1" ht="14.25" x14ac:dyDescent="0.2">
      <c r="A7" s="204" t="s">
        <v>34</v>
      </c>
      <c r="B7" s="205"/>
      <c r="C7" s="206"/>
      <c r="D7" s="210" t="s">
        <v>128</v>
      </c>
      <c r="E7" s="212" t="s">
        <v>158</v>
      </c>
      <c r="F7" s="214" t="s">
        <v>129</v>
      </c>
      <c r="G7" s="212" t="s">
        <v>165</v>
      </c>
      <c r="H7" s="216" t="s">
        <v>161</v>
      </c>
      <c r="I7" s="217"/>
      <c r="J7" s="217"/>
      <c r="K7" s="218"/>
    </row>
    <row r="8" spans="1:22" s="84" customFormat="1" ht="24.75" thickBot="1" x14ac:dyDescent="0.2">
      <c r="A8" s="207"/>
      <c r="B8" s="208"/>
      <c r="C8" s="209"/>
      <c r="D8" s="211"/>
      <c r="E8" s="213"/>
      <c r="F8" s="215"/>
      <c r="G8" s="213"/>
      <c r="H8" s="97" t="s">
        <v>40</v>
      </c>
      <c r="I8" s="98" t="s">
        <v>41</v>
      </c>
      <c r="J8" s="98" t="s">
        <v>94</v>
      </c>
      <c r="K8" s="99" t="s">
        <v>95</v>
      </c>
    </row>
    <row r="9" spans="1:22" s="66" customFormat="1" ht="27.95" customHeight="1" x14ac:dyDescent="0.2">
      <c r="A9" s="227" t="s">
        <v>2</v>
      </c>
      <c r="B9" s="228"/>
      <c r="C9" s="229"/>
      <c r="D9" s="122"/>
      <c r="E9" s="103"/>
      <c r="F9" s="103"/>
      <c r="G9" s="103"/>
      <c r="H9" s="103"/>
      <c r="I9" s="103"/>
      <c r="J9" s="103"/>
      <c r="K9" s="123"/>
    </row>
    <row r="10" spans="1:22" s="84" customFormat="1" ht="10.5" x14ac:dyDescent="0.15">
      <c r="A10" s="67" t="s">
        <v>77</v>
      </c>
      <c r="B10" s="19" t="s">
        <v>150</v>
      </c>
      <c r="C10" s="65"/>
      <c r="D10" s="42">
        <f t="shared" ref="D10:K10" si="0">SUM(D11:D14)</f>
        <v>6291994</v>
      </c>
      <c r="E10" s="21">
        <f t="shared" si="0"/>
        <v>14193193</v>
      </c>
      <c r="F10" s="21">
        <f t="shared" si="0"/>
        <v>0</v>
      </c>
      <c r="G10" s="21"/>
      <c r="H10" s="21">
        <f t="shared" si="0"/>
        <v>14783258</v>
      </c>
      <c r="I10" s="21">
        <f t="shared" si="0"/>
        <v>11472564</v>
      </c>
      <c r="J10" s="21">
        <f t="shared" si="0"/>
        <v>3310694</v>
      </c>
      <c r="K10" s="27">
        <f t="shared" si="0"/>
        <v>0</v>
      </c>
    </row>
    <row r="11" spans="1:22" s="88" customFormat="1" x14ac:dyDescent="0.2">
      <c r="A11" s="68"/>
      <c r="B11" s="1" t="s">
        <v>88</v>
      </c>
      <c r="C11" s="61" t="s">
        <v>25</v>
      </c>
      <c r="D11" s="28">
        <f>'KIADÁSOK_BEVÉTELEK intézményenk'!D11</f>
        <v>4430375</v>
      </c>
      <c r="E11" s="2">
        <f>'KIADÁSOK_BEVÉTELEK intézményenk'!E11</f>
        <v>9488404</v>
      </c>
      <c r="F11" s="2">
        <f>'KIADÁSOK_BEVÉTELEK intézményenk'!F11</f>
        <v>0</v>
      </c>
      <c r="G11" s="2"/>
      <c r="H11" s="2">
        <f>'KIADÁSOK_BEVÉTELEK intézményenk'!H11</f>
        <v>10341202</v>
      </c>
      <c r="I11" s="2">
        <f>'KIADÁSOK_BEVÉTELEK intézményenk'!I11</f>
        <v>10341202</v>
      </c>
      <c r="J11" s="2">
        <f>'KIADÁSOK_BEVÉTELEK intézményenk'!J11</f>
        <v>0</v>
      </c>
      <c r="K11" s="24">
        <f>'KIADÁSOK_BEVÉTELEK intézményenk'!K11</f>
        <v>0</v>
      </c>
    </row>
    <row r="12" spans="1:22" s="88" customFormat="1" x14ac:dyDescent="0.2">
      <c r="A12" s="68"/>
      <c r="B12" s="1" t="s">
        <v>89</v>
      </c>
      <c r="C12" s="61" t="s">
        <v>14</v>
      </c>
      <c r="D12" s="28">
        <f>'KIADÁSOK_BEVÉTELEK intézményenk'!D12</f>
        <v>0</v>
      </c>
      <c r="E12" s="2">
        <f>'KIADÁSOK_BEVÉTELEK intézményenk'!E12</f>
        <v>0</v>
      </c>
      <c r="F12" s="2">
        <f>'KIADÁSOK_BEVÉTELEK intézményenk'!F12</f>
        <v>0</v>
      </c>
      <c r="G12" s="2"/>
      <c r="H12" s="2">
        <f>'KIADÁSOK_BEVÉTELEK intézményenk'!H12</f>
        <v>0</v>
      </c>
      <c r="I12" s="2">
        <f>'KIADÁSOK_BEVÉTELEK intézményenk'!I12</f>
        <v>0</v>
      </c>
      <c r="J12" s="2">
        <f>'KIADÁSOK_BEVÉTELEK intézményenk'!J12</f>
        <v>0</v>
      </c>
      <c r="K12" s="24">
        <f>'KIADÁSOK_BEVÉTELEK intézményenk'!K12</f>
        <v>0</v>
      </c>
    </row>
    <row r="13" spans="1:22" s="88" customFormat="1" x14ac:dyDescent="0.2">
      <c r="A13" s="68"/>
      <c r="B13" s="1" t="s">
        <v>90</v>
      </c>
      <c r="C13" s="61" t="s">
        <v>142</v>
      </c>
      <c r="D13" s="28">
        <f>'KIADÁSOK_BEVÉTELEK intézményenk'!D13</f>
        <v>0</v>
      </c>
      <c r="E13" s="2">
        <f>'KIADÁSOK_BEVÉTELEK intézményenk'!E13</f>
        <v>0</v>
      </c>
      <c r="F13" s="2">
        <f>'KIADÁSOK_BEVÉTELEK intézményenk'!F13</f>
        <v>0</v>
      </c>
      <c r="G13" s="2"/>
      <c r="H13" s="2">
        <f>'KIADÁSOK_BEVÉTELEK intézményenk'!H13</f>
        <v>0</v>
      </c>
      <c r="I13" s="2">
        <f>'KIADÁSOK_BEVÉTELEK intézményenk'!I13</f>
        <v>0</v>
      </c>
      <c r="J13" s="2">
        <f>'KIADÁSOK_BEVÉTELEK intézményenk'!J13</f>
        <v>0</v>
      </c>
      <c r="K13" s="24">
        <f>'KIADÁSOK_BEVÉTELEK intézményenk'!K13</f>
        <v>0</v>
      </c>
    </row>
    <row r="14" spans="1:22" s="88" customFormat="1" x14ac:dyDescent="0.2">
      <c r="A14" s="68"/>
      <c r="B14" s="1" t="s">
        <v>91</v>
      </c>
      <c r="C14" s="61" t="s">
        <v>143</v>
      </c>
      <c r="D14" s="28">
        <f>'KIADÁSOK_BEVÉTELEK intézményenk'!D14</f>
        <v>1861619</v>
      </c>
      <c r="E14" s="2">
        <f>'KIADÁSOK_BEVÉTELEK intézményenk'!E14</f>
        <v>4704789</v>
      </c>
      <c r="F14" s="2">
        <f>'KIADÁSOK_BEVÉTELEK intézményenk'!F14</f>
        <v>0</v>
      </c>
      <c r="G14" s="2"/>
      <c r="H14" s="2">
        <f>'KIADÁSOK_BEVÉTELEK intézményenk'!H14</f>
        <v>4442056</v>
      </c>
      <c r="I14" s="2">
        <f>'KIADÁSOK_BEVÉTELEK intézményenk'!I14</f>
        <v>1131362</v>
      </c>
      <c r="J14" s="2">
        <f>'KIADÁSOK_BEVÉTELEK intézményenk'!J14</f>
        <v>3310694</v>
      </c>
      <c r="K14" s="24">
        <f>'KIADÁSOK_BEVÉTELEK intézményenk'!K14</f>
        <v>0</v>
      </c>
    </row>
    <row r="15" spans="1:22" s="89" customFormat="1" ht="10.5" x14ac:dyDescent="0.2">
      <c r="A15" s="69" t="s">
        <v>78</v>
      </c>
      <c r="B15" s="3" t="s">
        <v>15</v>
      </c>
      <c r="C15" s="63"/>
      <c r="D15" s="29">
        <f t="shared" ref="D15:K15" si="1">SUM(D16:D17)</f>
        <v>11939743</v>
      </c>
      <c r="E15" s="4">
        <f t="shared" si="1"/>
        <v>21269110</v>
      </c>
      <c r="F15" s="4">
        <f t="shared" si="1"/>
        <v>0</v>
      </c>
      <c r="G15" s="4"/>
      <c r="H15" s="4">
        <f>'KIADÁSOK_BEVÉTELEK intézményenk'!H15</f>
        <v>23106881</v>
      </c>
      <c r="I15" s="4">
        <f t="shared" si="1"/>
        <v>19236881</v>
      </c>
      <c r="J15" s="4">
        <f t="shared" si="1"/>
        <v>3870000</v>
      </c>
      <c r="K15" s="23">
        <f t="shared" si="1"/>
        <v>0</v>
      </c>
    </row>
    <row r="16" spans="1:22" s="88" customFormat="1" x14ac:dyDescent="0.2">
      <c r="A16" s="68"/>
      <c r="B16" s="1" t="s">
        <v>88</v>
      </c>
      <c r="C16" s="61" t="s">
        <v>133</v>
      </c>
      <c r="D16" s="28">
        <f>'KIADÁSOK_BEVÉTELEK intézményenk'!D16</f>
        <v>11744076</v>
      </c>
      <c r="E16" s="2">
        <f>'KIADÁSOK_BEVÉTELEK intézményenk'!E16</f>
        <v>20999110</v>
      </c>
      <c r="F16" s="2">
        <f>'KIADÁSOK_BEVÉTELEK intézményenk'!F16</f>
        <v>0</v>
      </c>
      <c r="G16" s="2"/>
      <c r="H16" s="2">
        <f>'KIADÁSOK_BEVÉTELEK intézményenk'!H16</f>
        <v>22836881</v>
      </c>
      <c r="I16" s="2">
        <f>'KIADÁSOK_BEVÉTELEK intézményenk'!I16</f>
        <v>19141881</v>
      </c>
      <c r="J16" s="2">
        <f>'KIADÁSOK_BEVÉTELEK intézményenk'!J16</f>
        <v>3695000</v>
      </c>
      <c r="K16" s="24">
        <f>'KIADÁSOK_BEVÉTELEK intézményenk'!K16</f>
        <v>0</v>
      </c>
    </row>
    <row r="17" spans="1:22" s="88" customFormat="1" x14ac:dyDescent="0.2">
      <c r="A17" s="68"/>
      <c r="B17" s="1" t="s">
        <v>89</v>
      </c>
      <c r="C17" s="61" t="s">
        <v>137</v>
      </c>
      <c r="D17" s="28">
        <f>'KIADÁSOK_BEVÉTELEK intézményenk'!D17</f>
        <v>195667</v>
      </c>
      <c r="E17" s="2">
        <f>'KIADÁSOK_BEVÉTELEK intézményenk'!E17</f>
        <v>270000</v>
      </c>
      <c r="F17" s="2">
        <f>'KIADÁSOK_BEVÉTELEK intézményenk'!F17</f>
        <v>0</v>
      </c>
      <c r="G17" s="2"/>
      <c r="H17" s="2">
        <f>'KIADÁSOK_BEVÉTELEK intézményenk'!H17</f>
        <v>270000</v>
      </c>
      <c r="I17" s="2">
        <f>'KIADÁSOK_BEVÉTELEK intézményenk'!I17</f>
        <v>95000</v>
      </c>
      <c r="J17" s="2">
        <f>'KIADÁSOK_BEVÉTELEK intézményenk'!J17</f>
        <v>175000</v>
      </c>
      <c r="K17" s="24">
        <f>'KIADÁSOK_BEVÉTELEK intézményenk'!K17</f>
        <v>0</v>
      </c>
    </row>
    <row r="18" spans="1:22" s="91" customFormat="1" ht="10.5" x14ac:dyDescent="0.2">
      <c r="A18" s="69" t="s">
        <v>79</v>
      </c>
      <c r="B18" s="13" t="s">
        <v>16</v>
      </c>
      <c r="C18" s="90"/>
      <c r="D18" s="29">
        <f>'KIADÁSOK_BEVÉTELEK intézményenk'!D18</f>
        <v>4745676</v>
      </c>
      <c r="E18" s="4">
        <f>'KIADÁSOK_BEVÉTELEK intézményenk'!E18</f>
        <v>6955601</v>
      </c>
      <c r="F18" s="4">
        <f>'KIADÁSOK_BEVÉTELEK intézményenk'!F18</f>
        <v>0</v>
      </c>
      <c r="G18" s="4"/>
      <c r="H18" s="4">
        <f>'KIADÁSOK_BEVÉTELEK intézményenk'!H18</f>
        <v>7452710</v>
      </c>
      <c r="I18" s="4">
        <f>'KIADÁSOK_BEVÉTELEK intézményenk'!I18</f>
        <v>3799089</v>
      </c>
      <c r="J18" s="4">
        <f>'KIADÁSOK_BEVÉTELEK intézményenk'!J18</f>
        <v>3642621</v>
      </c>
      <c r="K18" s="23">
        <f>'KIADÁSOK_BEVÉTELEK intézményenk'!K18</f>
        <v>11000</v>
      </c>
    </row>
    <row r="19" spans="1:22" s="89" customFormat="1" ht="10.5" x14ac:dyDescent="0.2">
      <c r="A19" s="69" t="s">
        <v>80</v>
      </c>
      <c r="B19" s="3" t="s">
        <v>18</v>
      </c>
      <c r="C19" s="63"/>
      <c r="D19" s="29">
        <f t="shared" ref="D19:K19" si="2">SUM(D20:D21)</f>
        <v>11907</v>
      </c>
      <c r="E19" s="4">
        <f t="shared" si="2"/>
        <v>1000</v>
      </c>
      <c r="F19" s="4">
        <f t="shared" si="2"/>
        <v>0</v>
      </c>
      <c r="G19" s="4"/>
      <c r="H19" s="4">
        <f>'KIADÁSOK_BEVÉTELEK intézményenk'!H19</f>
        <v>606958</v>
      </c>
      <c r="I19" s="4">
        <f t="shared" si="2"/>
        <v>0</v>
      </c>
      <c r="J19" s="4">
        <f t="shared" si="2"/>
        <v>606958</v>
      </c>
      <c r="K19" s="23">
        <f t="shared" si="2"/>
        <v>0</v>
      </c>
    </row>
    <row r="20" spans="1:22" s="88" customFormat="1" x14ac:dyDescent="0.2">
      <c r="A20" s="68"/>
      <c r="B20" s="1" t="s">
        <v>88</v>
      </c>
      <c r="C20" s="61" t="s">
        <v>144</v>
      </c>
      <c r="D20" s="28">
        <f>'KIADÁSOK_BEVÉTELEK intézményenk'!D20</f>
        <v>1069</v>
      </c>
      <c r="E20" s="2">
        <f>'KIADÁSOK_BEVÉTELEK intézményenk'!E20</f>
        <v>1000</v>
      </c>
      <c r="F20" s="2">
        <f>'KIADÁSOK_BEVÉTELEK intézményenk'!F20</f>
        <v>0</v>
      </c>
      <c r="G20" s="2"/>
      <c r="H20" s="2">
        <f>'KIADÁSOK_BEVÉTELEK intézményenk'!H20</f>
        <v>0</v>
      </c>
      <c r="I20" s="2">
        <f>'KIADÁSOK_BEVÉTELEK intézményenk'!I20</f>
        <v>0</v>
      </c>
      <c r="J20" s="2">
        <f>'KIADÁSOK_BEVÉTELEK intézményenk'!J20</f>
        <v>0</v>
      </c>
      <c r="K20" s="24">
        <f>'KIADÁSOK_BEVÉTELEK intézményenk'!K20</f>
        <v>0</v>
      </c>
    </row>
    <row r="21" spans="1:22" s="88" customFormat="1" x14ac:dyDescent="0.2">
      <c r="A21" s="68"/>
      <c r="B21" s="1" t="s">
        <v>89</v>
      </c>
      <c r="C21" s="61" t="s">
        <v>138</v>
      </c>
      <c r="D21" s="28">
        <f>'KIADÁSOK_BEVÉTELEK intézményenk'!D21</f>
        <v>10838</v>
      </c>
      <c r="E21" s="2">
        <f>'KIADÁSOK_BEVÉTELEK intézményenk'!E21</f>
        <v>0</v>
      </c>
      <c r="F21" s="2">
        <f>'KIADÁSOK_BEVÉTELEK intézményenk'!F21</f>
        <v>0</v>
      </c>
      <c r="G21" s="2"/>
      <c r="H21" s="2">
        <f>'KIADÁSOK_BEVÉTELEK intézményenk'!H21</f>
        <v>606958</v>
      </c>
      <c r="I21" s="2">
        <f>'KIADÁSOK_BEVÉTELEK intézményenk'!I21</f>
        <v>0</v>
      </c>
      <c r="J21" s="2">
        <f>'KIADÁSOK_BEVÉTELEK intézményenk'!J21</f>
        <v>606958</v>
      </c>
      <c r="K21" s="24">
        <f>'KIADÁSOK_BEVÉTELEK intézményenk'!K21</f>
        <v>0</v>
      </c>
    </row>
    <row r="22" spans="1:22" s="92" customFormat="1" ht="12" x14ac:dyDescent="0.2">
      <c r="A22" s="139" t="s">
        <v>81</v>
      </c>
      <c r="B22" s="230" t="s">
        <v>96</v>
      </c>
      <c r="C22" s="231"/>
      <c r="D22" s="43">
        <f t="shared" ref="D22:K22" si="3">D10+D15+D18+D19</f>
        <v>22989320</v>
      </c>
      <c r="E22" s="6">
        <f>E10+E15+E18+E19</f>
        <v>42418904</v>
      </c>
      <c r="F22" s="6">
        <f t="shared" si="3"/>
        <v>0</v>
      </c>
      <c r="G22" s="6"/>
      <c r="H22" s="6">
        <f>'KIADÁSOK_BEVÉTELEK intézményenk'!H22</f>
        <v>45949807</v>
      </c>
      <c r="I22" s="6">
        <f t="shared" si="3"/>
        <v>34508534</v>
      </c>
      <c r="J22" s="6">
        <f t="shared" si="3"/>
        <v>11430273</v>
      </c>
      <c r="K22" s="26">
        <f t="shared" si="3"/>
        <v>11000</v>
      </c>
    </row>
    <row r="23" spans="1:22" s="89" customFormat="1" ht="10.5" x14ac:dyDescent="0.2">
      <c r="A23" s="69" t="s">
        <v>82</v>
      </c>
      <c r="B23" s="3" t="s">
        <v>151</v>
      </c>
      <c r="C23" s="63"/>
      <c r="D23" s="29">
        <f>SUM(D24:D26)</f>
        <v>349044</v>
      </c>
      <c r="E23" s="4">
        <f t="shared" ref="E23:K23" si="4">SUM(E24:E26)</f>
        <v>0</v>
      </c>
      <c r="F23" s="4">
        <f t="shared" si="4"/>
        <v>0</v>
      </c>
      <c r="G23" s="4"/>
      <c r="H23" s="4">
        <f>'KIADÁSOK_BEVÉTELEK intézményenk'!H23</f>
        <v>0</v>
      </c>
      <c r="I23" s="4">
        <f t="shared" si="4"/>
        <v>0</v>
      </c>
      <c r="J23" s="4">
        <f t="shared" si="4"/>
        <v>0</v>
      </c>
      <c r="K23" s="23">
        <f t="shared" si="4"/>
        <v>0</v>
      </c>
    </row>
    <row r="24" spans="1:22" s="88" customFormat="1" x14ac:dyDescent="0.2">
      <c r="A24" s="68"/>
      <c r="B24" s="1" t="s">
        <v>88</v>
      </c>
      <c r="C24" s="61" t="s">
        <v>26</v>
      </c>
      <c r="D24" s="28">
        <f>'KIADÁSOK_BEVÉTELEK intézményenk'!D24</f>
        <v>0</v>
      </c>
      <c r="E24" s="2">
        <f>'KIADÁSOK_BEVÉTELEK intézményenk'!E24</f>
        <v>0</v>
      </c>
      <c r="F24" s="2">
        <f>'KIADÁSOK_BEVÉTELEK intézményenk'!F24</f>
        <v>0</v>
      </c>
      <c r="G24" s="2"/>
      <c r="H24" s="2">
        <f>'KIADÁSOK_BEVÉTELEK intézményenk'!H24</f>
        <v>0</v>
      </c>
      <c r="I24" s="2">
        <f>'KIADÁSOK_BEVÉTELEK intézményenk'!I24</f>
        <v>0</v>
      </c>
      <c r="J24" s="2">
        <f>'KIADÁSOK_BEVÉTELEK intézményenk'!J24</f>
        <v>0</v>
      </c>
      <c r="K24" s="24">
        <f>'KIADÁSOK_BEVÉTELEK intézményenk'!K24</f>
        <v>0</v>
      </c>
    </row>
    <row r="25" spans="1:22" s="88" customFormat="1" x14ac:dyDescent="0.2">
      <c r="A25" s="68"/>
      <c r="B25" s="1" t="s">
        <v>89</v>
      </c>
      <c r="C25" s="61" t="s">
        <v>142</v>
      </c>
      <c r="D25" s="28">
        <f>'KIADÁSOK_BEVÉTELEK intézményenk'!D25</f>
        <v>0</v>
      </c>
      <c r="E25" s="2">
        <f>'KIADÁSOK_BEVÉTELEK intézményenk'!E25</f>
        <v>0</v>
      </c>
      <c r="F25" s="2">
        <f>'KIADÁSOK_BEVÉTELEK intézményenk'!F25</f>
        <v>0</v>
      </c>
      <c r="G25" s="2"/>
      <c r="H25" s="2">
        <f>'KIADÁSOK_BEVÉTELEK intézményenk'!H25</f>
        <v>0</v>
      </c>
      <c r="I25" s="2">
        <f>'KIADÁSOK_BEVÉTELEK intézményenk'!I25</f>
        <v>0</v>
      </c>
      <c r="J25" s="2">
        <f>'KIADÁSOK_BEVÉTELEK intézményenk'!J25</f>
        <v>0</v>
      </c>
      <c r="K25" s="24">
        <f>'KIADÁSOK_BEVÉTELEK intézményenk'!K25</f>
        <v>0</v>
      </c>
    </row>
    <row r="26" spans="1:22" s="88" customFormat="1" x14ac:dyDescent="0.2">
      <c r="A26" s="68"/>
      <c r="B26" s="1" t="s">
        <v>90</v>
      </c>
      <c r="C26" s="61" t="s">
        <v>145</v>
      </c>
      <c r="D26" s="28">
        <f>'KIADÁSOK_BEVÉTELEK intézményenk'!D26</f>
        <v>349044</v>
      </c>
      <c r="E26" s="2">
        <f>'KIADÁSOK_BEVÉTELEK intézményenk'!E26</f>
        <v>0</v>
      </c>
      <c r="F26" s="2">
        <f>'KIADÁSOK_BEVÉTELEK intézményenk'!F26</f>
        <v>0</v>
      </c>
      <c r="G26" s="2"/>
      <c r="H26" s="2">
        <f>'KIADÁSOK_BEVÉTELEK intézményenk'!H26</f>
        <v>0</v>
      </c>
      <c r="I26" s="2">
        <f>'KIADÁSOK_BEVÉTELEK intézményenk'!I26</f>
        <v>0</v>
      </c>
      <c r="J26" s="2">
        <f>'KIADÁSOK_BEVÉTELEK intézményenk'!J26</f>
        <v>0</v>
      </c>
      <c r="K26" s="24">
        <f>'KIADÁSOK_BEVÉTELEK intézményenk'!K26</f>
        <v>0</v>
      </c>
    </row>
    <row r="27" spans="1:22" s="89" customFormat="1" ht="10.5" x14ac:dyDescent="0.2">
      <c r="A27" s="69" t="s">
        <v>83</v>
      </c>
      <c r="B27" s="3" t="s">
        <v>17</v>
      </c>
      <c r="C27" s="63"/>
      <c r="D27" s="29">
        <f>'KIADÁSOK_BEVÉTELEK intézményenk'!D27</f>
        <v>286481</v>
      </c>
      <c r="E27" s="4">
        <f>'KIADÁSOK_BEVÉTELEK intézményenk'!E27</f>
        <v>284800</v>
      </c>
      <c r="F27" s="4">
        <f>'KIADÁSOK_BEVÉTELEK intézményenk'!F27</f>
        <v>0</v>
      </c>
      <c r="G27" s="4"/>
      <c r="H27" s="4">
        <f>'KIADÁSOK_BEVÉTELEK intézményenk'!H27</f>
        <v>433000</v>
      </c>
      <c r="I27" s="4">
        <f>'KIADÁSOK_BEVÉTELEK intézményenk'!I27</f>
        <v>0</v>
      </c>
      <c r="J27" s="4">
        <f>'KIADÁSOK_BEVÉTELEK intézményenk'!J27</f>
        <v>433000</v>
      </c>
      <c r="K27" s="23">
        <f>'KIADÁSOK_BEVÉTELEK intézményenk'!K27</f>
        <v>0</v>
      </c>
    </row>
    <row r="28" spans="1:22" s="89" customFormat="1" ht="10.5" x14ac:dyDescent="0.2">
      <c r="A28" s="69" t="s">
        <v>84</v>
      </c>
      <c r="B28" s="3" t="s">
        <v>19</v>
      </c>
      <c r="C28" s="63"/>
      <c r="D28" s="29">
        <f>SUM(D29:D30)</f>
        <v>10988</v>
      </c>
      <c r="E28" s="4">
        <f t="shared" ref="E28:K28" si="5">SUM(E29:E30)</f>
        <v>122000</v>
      </c>
      <c r="F28" s="4">
        <f t="shared" si="5"/>
        <v>0</v>
      </c>
      <c r="G28" s="4"/>
      <c r="H28" s="4">
        <f>'KIADÁSOK_BEVÉTELEK intézményenk'!H28</f>
        <v>325362</v>
      </c>
      <c r="I28" s="4">
        <f t="shared" si="5"/>
        <v>0</v>
      </c>
      <c r="J28" s="4">
        <f t="shared" si="5"/>
        <v>325362</v>
      </c>
      <c r="K28" s="23">
        <f t="shared" si="5"/>
        <v>0</v>
      </c>
    </row>
    <row r="29" spans="1:22" s="88" customFormat="1" x14ac:dyDescent="0.2">
      <c r="A29" s="68"/>
      <c r="B29" s="1" t="s">
        <v>88</v>
      </c>
      <c r="C29" s="61" t="s">
        <v>144</v>
      </c>
      <c r="D29" s="28">
        <f>'KIADÁSOK_BEVÉTELEK intézményenk'!D29</f>
        <v>10970</v>
      </c>
      <c r="E29" s="2">
        <f>'KIADÁSOK_BEVÉTELEK intézményenk'!E29</f>
        <v>2000</v>
      </c>
      <c r="F29" s="2">
        <f>'KIADÁSOK_BEVÉTELEK intézményenk'!F29</f>
        <v>0</v>
      </c>
      <c r="G29" s="2"/>
      <c r="H29" s="2">
        <f>'KIADÁSOK_BEVÉTELEK intézményenk'!H29</f>
        <v>44000</v>
      </c>
      <c r="I29" s="2">
        <f>'KIADÁSOK_BEVÉTELEK intézményenk'!I29</f>
        <v>0</v>
      </c>
      <c r="J29" s="2">
        <f>'KIADÁSOK_BEVÉTELEK intézményenk'!J29</f>
        <v>44000</v>
      </c>
      <c r="K29" s="24">
        <f>'KIADÁSOK_BEVÉTELEK intézményenk'!K29</f>
        <v>0</v>
      </c>
    </row>
    <row r="30" spans="1:22" s="88" customFormat="1" x14ac:dyDescent="0.2">
      <c r="A30" s="68"/>
      <c r="B30" s="1" t="s">
        <v>89</v>
      </c>
      <c r="C30" s="61" t="s">
        <v>138</v>
      </c>
      <c r="D30" s="28">
        <f>'KIADÁSOK_BEVÉTELEK intézményenk'!D30</f>
        <v>18</v>
      </c>
      <c r="E30" s="2">
        <f>'KIADÁSOK_BEVÉTELEK intézményenk'!E30</f>
        <v>120000</v>
      </c>
      <c r="F30" s="2">
        <f>'KIADÁSOK_BEVÉTELEK intézményenk'!F30</f>
        <v>0</v>
      </c>
      <c r="G30" s="2"/>
      <c r="H30" s="2">
        <f>'KIADÁSOK_BEVÉTELEK intézményenk'!H30</f>
        <v>281362</v>
      </c>
      <c r="I30" s="2">
        <f>'KIADÁSOK_BEVÉTELEK intézményenk'!I30</f>
        <v>0</v>
      </c>
      <c r="J30" s="2">
        <f>'KIADÁSOK_BEVÉTELEK intézményenk'!J30</f>
        <v>281362</v>
      </c>
      <c r="K30" s="24">
        <f>'KIADÁSOK_BEVÉTELEK intézményenk'!K30</f>
        <v>0</v>
      </c>
    </row>
    <row r="31" spans="1:22" s="92" customFormat="1" ht="12" x14ac:dyDescent="0.2">
      <c r="A31" s="139" t="s">
        <v>85</v>
      </c>
      <c r="B31" s="5" t="s">
        <v>97</v>
      </c>
      <c r="C31" s="62"/>
      <c r="D31" s="43">
        <f>D23+D27+D28+1</f>
        <v>646514</v>
      </c>
      <c r="E31" s="6">
        <f t="shared" ref="E31:K31" si="6">E23+E27+E28</f>
        <v>406800</v>
      </c>
      <c r="F31" s="6">
        <f t="shared" si="6"/>
        <v>0</v>
      </c>
      <c r="G31" s="6"/>
      <c r="H31" s="6">
        <f>'KIADÁSOK_BEVÉTELEK intézményenk'!H31</f>
        <v>758362</v>
      </c>
      <c r="I31" s="6">
        <f t="shared" si="6"/>
        <v>0</v>
      </c>
      <c r="J31" s="6">
        <f t="shared" si="6"/>
        <v>758362</v>
      </c>
      <c r="K31" s="26">
        <f t="shared" si="6"/>
        <v>0</v>
      </c>
    </row>
    <row r="32" spans="1:22" s="93" customFormat="1" ht="20.100000000000001" customHeight="1" x14ac:dyDescent="0.2">
      <c r="A32" s="72" t="s">
        <v>31</v>
      </c>
      <c r="B32" s="11"/>
      <c r="C32" s="64"/>
      <c r="D32" s="44">
        <f>D22+D31-2</f>
        <v>23635832</v>
      </c>
      <c r="E32" s="12">
        <f t="shared" ref="E32:K32" si="7">E22+E31</f>
        <v>42825704</v>
      </c>
      <c r="F32" s="12">
        <f t="shared" si="7"/>
        <v>0</v>
      </c>
      <c r="G32" s="12"/>
      <c r="H32" s="12">
        <f>'KIADÁSOK_BEVÉTELEK intézményenk'!H32</f>
        <v>46708169</v>
      </c>
      <c r="I32" s="12">
        <f t="shared" si="7"/>
        <v>34508534</v>
      </c>
      <c r="J32" s="12">
        <f t="shared" si="7"/>
        <v>12188635</v>
      </c>
      <c r="K32" s="46">
        <f t="shared" si="7"/>
        <v>11000</v>
      </c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84" customFormat="1" x14ac:dyDescent="0.15">
      <c r="A33" s="69" t="s">
        <v>87</v>
      </c>
      <c r="B33" s="19" t="s">
        <v>20</v>
      </c>
      <c r="C33" s="65"/>
      <c r="D33" s="42"/>
      <c r="E33" s="21"/>
      <c r="F33" s="21"/>
      <c r="G33" s="21"/>
      <c r="H33" s="2">
        <f>'KIADÁSOK_BEVÉTELEK intézményenk'!H33</f>
        <v>0</v>
      </c>
      <c r="I33" s="21"/>
      <c r="J33" s="21"/>
      <c r="K33" s="27"/>
    </row>
    <row r="34" spans="1:22" s="88" customFormat="1" x14ac:dyDescent="0.2">
      <c r="A34" s="68"/>
      <c r="B34" s="1" t="s">
        <v>88</v>
      </c>
      <c r="C34" s="61" t="s">
        <v>134</v>
      </c>
      <c r="D34" s="28">
        <f>'KIADÁSOK_BEVÉTELEK intézményenk'!D34</f>
        <v>1260322</v>
      </c>
      <c r="E34" s="2">
        <f>'KIADÁSOK_BEVÉTELEK intézményenk'!E34</f>
        <v>2000000</v>
      </c>
      <c r="F34" s="2">
        <f>'KIADÁSOK_BEVÉTELEK intézményenk'!F34</f>
        <v>0</v>
      </c>
      <c r="G34" s="2"/>
      <c r="H34" s="2">
        <f>'KIADÁSOK_BEVÉTELEK intézményenk'!H34</f>
        <v>2000000</v>
      </c>
      <c r="I34" s="2">
        <f>'KIADÁSOK_BEVÉTELEK intézményenk'!I34</f>
        <v>0</v>
      </c>
      <c r="J34" s="2">
        <f>'KIADÁSOK_BEVÉTELEK intézményenk'!J34</f>
        <v>2000000</v>
      </c>
      <c r="K34" s="24">
        <f>'KIADÁSOK_BEVÉTELEK intézményenk'!K34</f>
        <v>0</v>
      </c>
    </row>
    <row r="35" spans="1:22" s="88" customFormat="1" x14ac:dyDescent="0.2">
      <c r="A35" s="68"/>
      <c r="B35" s="1" t="s">
        <v>89</v>
      </c>
      <c r="C35" s="61" t="s">
        <v>29</v>
      </c>
      <c r="D35" s="28">
        <f>'KIADÁSOK_BEVÉTELEK intézményenk'!D35</f>
        <v>0</v>
      </c>
      <c r="E35" s="2">
        <f>'KIADÁSOK_BEVÉTELEK intézményenk'!E35</f>
        <v>0</v>
      </c>
      <c r="F35" s="2">
        <f>'KIADÁSOK_BEVÉTELEK intézményenk'!F35</f>
        <v>0</v>
      </c>
      <c r="G35" s="2"/>
      <c r="H35" s="2">
        <f>'KIADÁSOK_BEVÉTELEK intézményenk'!H35</f>
        <v>9600000</v>
      </c>
      <c r="I35" s="2">
        <f>'KIADÁSOK_BEVÉTELEK intézményenk'!I35</f>
        <v>9600000</v>
      </c>
      <c r="J35" s="2">
        <f>'KIADÁSOK_BEVÉTELEK intézményenk'!J35</f>
        <v>0</v>
      </c>
      <c r="K35" s="24">
        <f>'KIADÁSOK_BEVÉTELEK intézményenk'!K35</f>
        <v>0</v>
      </c>
    </row>
    <row r="36" spans="1:22" s="88" customFormat="1" x14ac:dyDescent="0.2">
      <c r="A36" s="68"/>
      <c r="B36" s="1" t="s">
        <v>90</v>
      </c>
      <c r="C36" s="61" t="s">
        <v>32</v>
      </c>
      <c r="D36" s="28">
        <f>'KIADÁSOK_BEVÉTELEK intézményenk'!D36</f>
        <v>0</v>
      </c>
      <c r="E36" s="2">
        <f>'KIADÁSOK_BEVÉTELEK intézményenk'!E36</f>
        <v>0</v>
      </c>
      <c r="F36" s="2">
        <f>'KIADÁSOK_BEVÉTELEK intézményenk'!F36</f>
        <v>0</v>
      </c>
      <c r="G36" s="2"/>
      <c r="H36" s="2">
        <f>'KIADÁSOK_BEVÉTELEK intézményenk'!H36</f>
        <v>0</v>
      </c>
      <c r="I36" s="2">
        <f>'KIADÁSOK_BEVÉTELEK intézményenk'!I36</f>
        <v>0</v>
      </c>
      <c r="J36" s="2">
        <f>'KIADÁSOK_BEVÉTELEK intézményenk'!J36</f>
        <v>0</v>
      </c>
      <c r="K36" s="24">
        <f>'KIADÁSOK_BEVÉTELEK intézményenk'!K36</f>
        <v>0</v>
      </c>
    </row>
    <row r="37" spans="1:22" s="88" customFormat="1" x14ac:dyDescent="0.2">
      <c r="A37" s="68"/>
      <c r="B37" s="1" t="s">
        <v>91</v>
      </c>
      <c r="C37" s="61" t="s">
        <v>139</v>
      </c>
      <c r="D37" s="28">
        <f>'KIADÁSOK_BEVÉTELEK intézményenk'!D37</f>
        <v>941725</v>
      </c>
      <c r="E37" s="2">
        <f>'KIADÁSOK_BEVÉTELEK intézményenk'!E37</f>
        <v>10528940</v>
      </c>
      <c r="F37" s="2">
        <f>'KIADÁSOK_BEVÉTELEK intézményenk'!F37</f>
        <v>0</v>
      </c>
      <c r="G37" s="2"/>
      <c r="H37" s="2">
        <f>'KIADÁSOK_BEVÉTELEK intézményenk'!H37</f>
        <v>2517390</v>
      </c>
      <c r="I37" s="2">
        <f>'KIADÁSOK_BEVÉTELEK intézményenk'!I37</f>
        <v>2517390</v>
      </c>
      <c r="J37" s="2">
        <f>'KIADÁSOK_BEVÉTELEK intézményenk'!J37</f>
        <v>0</v>
      </c>
      <c r="K37" s="24">
        <f>'KIADÁSOK_BEVÉTELEK intézményenk'!K37</f>
        <v>0</v>
      </c>
    </row>
    <row r="38" spans="1:22" s="88" customFormat="1" x14ac:dyDescent="0.2">
      <c r="A38" s="68"/>
      <c r="B38" s="1" t="s">
        <v>92</v>
      </c>
      <c r="C38" s="61" t="s">
        <v>135</v>
      </c>
      <c r="D38" s="28">
        <f>'KIADÁSOK_BEVÉTELEK intézményenk'!D38</f>
        <v>137149</v>
      </c>
      <c r="E38" s="2">
        <f>'KIADÁSOK_BEVÉTELEK intézményenk'!E38</f>
        <v>0</v>
      </c>
      <c r="F38" s="2">
        <f>'KIADÁSOK_BEVÉTELEK intézményenk'!F38</f>
        <v>0</v>
      </c>
      <c r="G38" s="2"/>
      <c r="H38" s="2">
        <f>'KIADÁSOK_BEVÉTELEK intézményenk'!H38</f>
        <v>0</v>
      </c>
      <c r="I38" s="2">
        <f>'KIADÁSOK_BEVÉTELEK intézményenk'!I38</f>
        <v>0</v>
      </c>
      <c r="J38" s="2">
        <f>'KIADÁSOK_BEVÉTELEK intézményenk'!J38</f>
        <v>0</v>
      </c>
      <c r="K38" s="24">
        <f>'KIADÁSOK_BEVÉTELEK intézményenk'!K38</f>
        <v>0</v>
      </c>
    </row>
    <row r="39" spans="1:22" s="88" customFormat="1" x14ac:dyDescent="0.2">
      <c r="A39" s="68"/>
      <c r="B39" s="1" t="s">
        <v>93</v>
      </c>
      <c r="C39" s="61" t="s">
        <v>38</v>
      </c>
      <c r="D39" s="28"/>
      <c r="E39" s="2"/>
      <c r="F39" s="2"/>
      <c r="G39" s="2"/>
      <c r="H39" s="2"/>
      <c r="I39" s="2"/>
      <c r="J39" s="2"/>
      <c r="K39" s="24"/>
    </row>
    <row r="40" spans="1:22" s="93" customFormat="1" ht="20.100000000000001" customHeight="1" x14ac:dyDescent="0.2">
      <c r="A40" s="72" t="s">
        <v>30</v>
      </c>
      <c r="B40" s="172"/>
      <c r="C40" s="173"/>
      <c r="D40" s="44">
        <f>SUM(D34:D39)</f>
        <v>2339196</v>
      </c>
      <c r="E40" s="12">
        <f t="shared" ref="E40:K40" si="8">SUM(E34:E39)</f>
        <v>12528940</v>
      </c>
      <c r="F40" s="12">
        <f t="shared" si="8"/>
        <v>0</v>
      </c>
      <c r="G40" s="12"/>
      <c r="H40" s="12">
        <f>+H38+H37+H34+H35</f>
        <v>14117390</v>
      </c>
      <c r="I40" s="12">
        <f t="shared" si="8"/>
        <v>12117390</v>
      </c>
      <c r="J40" s="12">
        <f t="shared" si="8"/>
        <v>2000000</v>
      </c>
      <c r="K40" s="46">
        <f t="shared" si="8"/>
        <v>0</v>
      </c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</row>
    <row r="41" spans="1:22" s="94" customFormat="1" ht="36.950000000000003" customHeight="1" thickBot="1" x14ac:dyDescent="0.25">
      <c r="A41" s="232" t="s">
        <v>4</v>
      </c>
      <c r="B41" s="233"/>
      <c r="C41" s="234"/>
      <c r="D41" s="45">
        <f>D32+D40</f>
        <v>25975028</v>
      </c>
      <c r="E41" s="31">
        <f t="shared" ref="E41:K41" si="9">E32+E40</f>
        <v>55354644</v>
      </c>
      <c r="F41" s="31">
        <f t="shared" si="9"/>
        <v>0</v>
      </c>
      <c r="G41" s="31"/>
      <c r="H41" s="31">
        <f>+H40+H32</f>
        <v>60825559</v>
      </c>
      <c r="I41" s="31">
        <f t="shared" si="9"/>
        <v>46625924</v>
      </c>
      <c r="J41" s="31">
        <f t="shared" si="9"/>
        <v>14188635</v>
      </c>
      <c r="K41" s="47">
        <f t="shared" si="9"/>
        <v>11000</v>
      </c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</row>
    <row r="42" spans="1:22" s="66" customFormat="1" ht="12.75" x14ac:dyDescent="0.2">
      <c r="A42" s="71"/>
      <c r="D42" s="35"/>
      <c r="E42" s="35"/>
      <c r="F42" s="35"/>
      <c r="G42" s="35"/>
      <c r="H42" s="35"/>
      <c r="I42" s="35"/>
      <c r="J42" s="35"/>
      <c r="K42" s="35"/>
    </row>
    <row r="43" spans="1:22" s="66" customFormat="1" ht="12.75" x14ac:dyDescent="0.2">
      <c r="A43" s="71"/>
      <c r="C43" s="138" t="s">
        <v>44</v>
      </c>
      <c r="D43" s="137">
        <v>1123234</v>
      </c>
      <c r="E43" s="137">
        <f>+E32-E76</f>
        <v>-10528940</v>
      </c>
      <c r="F43" s="137">
        <f>+F32-F76</f>
        <v>0</v>
      </c>
      <c r="G43" s="137"/>
      <c r="H43" s="137">
        <f>+H32-H76</f>
        <v>-12117390</v>
      </c>
      <c r="I43" s="137"/>
      <c r="J43" s="137"/>
      <c r="K43" s="35"/>
    </row>
    <row r="44" spans="1:22" s="66" customFormat="1" ht="12.75" x14ac:dyDescent="0.2">
      <c r="A44" s="71"/>
      <c r="C44" s="138" t="s">
        <v>130</v>
      </c>
      <c r="D44" s="137">
        <v>3366234</v>
      </c>
      <c r="E44" s="137">
        <f>+E22-E67+E40-E83</f>
        <v>4936962</v>
      </c>
      <c r="F44" s="137">
        <f>+F22-F67+F40-F83</f>
        <v>0</v>
      </c>
      <c r="G44" s="137"/>
      <c r="H44" s="137">
        <f>+H22-H67+H40-H83</f>
        <v>7648388</v>
      </c>
      <c r="I44" s="137"/>
      <c r="J44" s="137"/>
      <c r="K44" s="35"/>
    </row>
    <row r="45" spans="1:22" s="66" customFormat="1" ht="12.75" x14ac:dyDescent="0.2">
      <c r="A45" s="71"/>
      <c r="C45" s="138" t="s">
        <v>140</v>
      </c>
      <c r="D45" s="137">
        <v>-1263834</v>
      </c>
      <c r="E45" s="137">
        <f>+E31-E75</f>
        <v>-4936962</v>
      </c>
      <c r="F45" s="137">
        <f>+F31-F75</f>
        <v>0</v>
      </c>
      <c r="G45" s="137"/>
      <c r="H45" s="137">
        <f>+H31-H75</f>
        <v>-7648388</v>
      </c>
      <c r="I45" s="137"/>
      <c r="J45" s="137"/>
      <c r="K45" s="35"/>
    </row>
    <row r="46" spans="1:22" s="66" customFormat="1" ht="12.75" x14ac:dyDescent="0.2">
      <c r="A46" s="71"/>
      <c r="D46" s="35"/>
      <c r="E46" s="35"/>
      <c r="F46" s="35"/>
      <c r="G46" s="35"/>
      <c r="H46" s="35"/>
      <c r="I46" s="35"/>
      <c r="J46" s="35"/>
      <c r="K46" s="35"/>
    </row>
    <row r="47" spans="1:22" s="66" customFormat="1" ht="15.75" x14ac:dyDescent="0.25">
      <c r="A47" s="71"/>
      <c r="D47" s="35"/>
      <c r="E47" s="35"/>
      <c r="F47" s="35"/>
      <c r="G47" s="35"/>
      <c r="H47" s="35"/>
      <c r="I47" s="35"/>
      <c r="J47" s="35"/>
      <c r="K47" s="81" t="s">
        <v>162</v>
      </c>
    </row>
    <row r="48" spans="1:22" s="66" customFormat="1" ht="48" customHeight="1" x14ac:dyDescent="0.3">
      <c r="A48" s="203" t="s">
        <v>163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22" s="66" customFormat="1" ht="35.1" customHeight="1" thickBot="1" x14ac:dyDescent="0.2">
      <c r="A49" s="71"/>
      <c r="D49" s="35"/>
      <c r="E49" s="35"/>
      <c r="F49" s="35"/>
      <c r="G49" s="35"/>
      <c r="H49" s="35"/>
      <c r="I49" s="35"/>
      <c r="J49" s="35"/>
      <c r="K49" s="169" t="s">
        <v>43</v>
      </c>
    </row>
    <row r="50" spans="1:22" s="85" customFormat="1" ht="15" thickBot="1" x14ac:dyDescent="0.2">
      <c r="A50" s="78"/>
      <c r="B50" s="54"/>
      <c r="C50" s="55"/>
      <c r="D50" s="222" t="s">
        <v>76</v>
      </c>
      <c r="E50" s="223"/>
      <c r="F50" s="223"/>
      <c r="G50" s="223"/>
      <c r="H50" s="223"/>
      <c r="I50" s="223"/>
      <c r="J50" s="223"/>
      <c r="K50" s="22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</row>
    <row r="51" spans="1:22" s="86" customFormat="1" ht="47.1" customHeight="1" thickBot="1" x14ac:dyDescent="0.25">
      <c r="A51" s="219" t="s">
        <v>152</v>
      </c>
      <c r="B51" s="220"/>
      <c r="C51" s="221"/>
      <c r="D51" s="222" t="s">
        <v>36</v>
      </c>
      <c r="E51" s="223"/>
      <c r="F51" s="223"/>
      <c r="G51" s="223"/>
      <c r="H51" s="223"/>
      <c r="I51" s="223"/>
      <c r="J51" s="223"/>
      <c r="K51" s="224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</row>
    <row r="52" spans="1:22" s="87" customFormat="1" ht="14.25" x14ac:dyDescent="0.2">
      <c r="A52" s="204" t="s">
        <v>34</v>
      </c>
      <c r="B52" s="205"/>
      <c r="C52" s="206"/>
      <c r="D52" s="210" t="s">
        <v>128</v>
      </c>
      <c r="E52" s="212" t="s">
        <v>158</v>
      </c>
      <c r="F52" s="214" t="s">
        <v>129</v>
      </c>
      <c r="G52" s="175"/>
      <c r="H52" s="216" t="s">
        <v>161</v>
      </c>
      <c r="I52" s="217"/>
      <c r="J52" s="217"/>
      <c r="K52" s="218"/>
    </row>
    <row r="53" spans="1:22" s="84" customFormat="1" ht="24.75" thickBot="1" x14ac:dyDescent="0.2">
      <c r="A53" s="207"/>
      <c r="B53" s="208"/>
      <c r="C53" s="209"/>
      <c r="D53" s="211"/>
      <c r="E53" s="213"/>
      <c r="F53" s="215"/>
      <c r="G53" s="174"/>
      <c r="H53" s="97" t="s">
        <v>40</v>
      </c>
      <c r="I53" s="98" t="s">
        <v>41</v>
      </c>
      <c r="J53" s="98" t="s">
        <v>94</v>
      </c>
      <c r="K53" s="99" t="s">
        <v>95</v>
      </c>
    </row>
    <row r="54" spans="1:22" s="66" customFormat="1" ht="27.95" customHeight="1" x14ac:dyDescent="0.2">
      <c r="A54" s="238" t="s">
        <v>1</v>
      </c>
      <c r="B54" s="239"/>
      <c r="C54" s="240"/>
      <c r="D54" s="121"/>
      <c r="E54" s="103"/>
      <c r="F54" s="103"/>
      <c r="G54" s="103"/>
      <c r="H54" s="103"/>
      <c r="I54" s="103"/>
      <c r="J54" s="103"/>
      <c r="K54" s="106"/>
    </row>
    <row r="55" spans="1:22" s="89" customFormat="1" ht="10.5" x14ac:dyDescent="0.2">
      <c r="A55" s="69" t="s">
        <v>77</v>
      </c>
      <c r="B55" s="241" t="s">
        <v>7</v>
      </c>
      <c r="C55" s="242"/>
      <c r="D55" s="29">
        <f>'KIADÁSOK_BEVÉTELEK intézményenk'!D43</f>
        <v>4987092</v>
      </c>
      <c r="E55" s="4">
        <f>'KIADÁSOK_BEVÉTELEK intézményenk'!E43</f>
        <v>17988239</v>
      </c>
      <c r="F55" s="4">
        <f>'KIADÁSOK_BEVÉTELEK intézményenk'!F43</f>
        <v>0</v>
      </c>
      <c r="G55" s="4"/>
      <c r="H55" s="4">
        <f>'KIADÁSOK_BEVÉTELEK intézményenk'!H43</f>
        <v>19062631</v>
      </c>
      <c r="I55" s="4">
        <f>'KIADÁSOK_BEVÉTELEK intézményenk'!I43</f>
        <v>13105727</v>
      </c>
      <c r="J55" s="4">
        <f>'KIADÁSOK_BEVÉTELEK intézményenk'!J43</f>
        <v>5956904</v>
      </c>
      <c r="K55" s="23">
        <f>'KIADÁSOK_BEVÉTELEK intézményenk'!K43</f>
        <v>0</v>
      </c>
    </row>
    <row r="56" spans="1:22" s="89" customFormat="1" ht="10.5" x14ac:dyDescent="0.2">
      <c r="A56" s="69" t="s">
        <v>78</v>
      </c>
      <c r="B56" s="241" t="s">
        <v>136</v>
      </c>
      <c r="C56" s="242"/>
      <c r="D56" s="29">
        <f>'KIADÁSOK_BEVÉTELEK intézményenk'!D44</f>
        <v>1067666</v>
      </c>
      <c r="E56" s="4">
        <f>'KIADÁSOK_BEVÉTELEK intézményenk'!E44</f>
        <v>2412968</v>
      </c>
      <c r="F56" s="4">
        <f>'KIADÁSOK_BEVÉTELEK intézményenk'!F44</f>
        <v>0</v>
      </c>
      <c r="G56" s="4"/>
      <c r="H56" s="4">
        <f>'KIADÁSOK_BEVÉTELEK intézményenk'!H44</f>
        <v>2576554</v>
      </c>
      <c r="I56" s="4">
        <f>'KIADÁSOK_BEVÉTELEK intézményenk'!I44</f>
        <v>1814585</v>
      </c>
      <c r="J56" s="4">
        <f>'KIADÁSOK_BEVÉTELEK intézményenk'!J44</f>
        <v>761969</v>
      </c>
      <c r="K56" s="23">
        <f>'KIADÁSOK_BEVÉTELEK intézményenk'!K44</f>
        <v>0</v>
      </c>
    </row>
    <row r="57" spans="1:22" s="89" customFormat="1" ht="10.5" x14ac:dyDescent="0.2">
      <c r="A57" s="69" t="s">
        <v>79</v>
      </c>
      <c r="B57" s="241" t="s">
        <v>0</v>
      </c>
      <c r="C57" s="242"/>
      <c r="D57" s="29">
        <f>'KIADÁSOK_BEVÉTELEK intézményenk'!D45</f>
        <v>8448821</v>
      </c>
      <c r="E57" s="4">
        <f>'KIADÁSOK_BEVÉTELEK intézményenk'!E45</f>
        <v>16200293</v>
      </c>
      <c r="F57" s="4">
        <f>'KIADÁSOK_BEVÉTELEK intézményenk'!F45</f>
        <v>0</v>
      </c>
      <c r="G57" s="4"/>
      <c r="H57" s="4">
        <f>'KIADÁSOK_BEVÉTELEK intézményenk'!H45</f>
        <v>14055156</v>
      </c>
      <c r="I57" s="4">
        <f>'KIADÁSOK_BEVÉTELEK intézményenk'!I45</f>
        <v>10775327</v>
      </c>
      <c r="J57" s="4">
        <f>'KIADÁSOK_BEVÉTELEK intézményenk'!J45</f>
        <v>3276049</v>
      </c>
      <c r="K57" s="23">
        <f>'KIADÁSOK_BEVÉTELEK intézményenk'!K45</f>
        <v>3780</v>
      </c>
    </row>
    <row r="58" spans="1:22" s="89" customFormat="1" ht="10.5" x14ac:dyDescent="0.2">
      <c r="A58" s="69" t="s">
        <v>80</v>
      </c>
      <c r="B58" s="241" t="s">
        <v>3</v>
      </c>
      <c r="C58" s="242"/>
      <c r="D58" s="29">
        <f>'KIADÁSOK_BEVÉTELEK intézményenk'!D46</f>
        <v>432248</v>
      </c>
      <c r="E58" s="4">
        <f>'KIADÁSOK_BEVÉTELEK intézményenk'!E46</f>
        <v>400000</v>
      </c>
      <c r="F58" s="4">
        <f>'KIADÁSOK_BEVÉTELEK intézményenk'!F46</f>
        <v>0</v>
      </c>
      <c r="G58" s="4"/>
      <c r="H58" s="4">
        <f>'KIADÁSOK_BEVÉTELEK intézményenk'!H46</f>
        <v>450123</v>
      </c>
      <c r="I58" s="4">
        <f>'KIADÁSOK_BEVÉTELEK intézményenk'!I46</f>
        <v>117800</v>
      </c>
      <c r="J58" s="4">
        <f>'KIADÁSOK_BEVÉTELEK intézményenk'!J46</f>
        <v>332323</v>
      </c>
      <c r="K58" s="23">
        <f>'KIADÁSOK_BEVÉTELEK intézményenk'!K46</f>
        <v>0</v>
      </c>
    </row>
    <row r="59" spans="1:22" s="84" customFormat="1" ht="10.5" x14ac:dyDescent="0.15">
      <c r="A59" s="69" t="s">
        <v>81</v>
      </c>
      <c r="B59" s="243" t="s">
        <v>5</v>
      </c>
      <c r="C59" s="244"/>
      <c r="D59" s="42">
        <f t="shared" ref="D59:K59" si="10">SUM(D60:D66)</f>
        <v>2328633</v>
      </c>
      <c r="E59" s="21">
        <f t="shared" si="10"/>
        <v>11009382</v>
      </c>
      <c r="F59" s="21">
        <f t="shared" si="10"/>
        <v>0</v>
      </c>
      <c r="G59" s="21"/>
      <c r="H59" s="21">
        <f>SUM(H60:H66)</f>
        <v>14274345</v>
      </c>
      <c r="I59" s="21">
        <f>SUM(I60:I66)</f>
        <v>12377047</v>
      </c>
      <c r="J59" s="21">
        <f t="shared" si="10"/>
        <v>1897298</v>
      </c>
      <c r="K59" s="27">
        <f t="shared" si="10"/>
        <v>0</v>
      </c>
    </row>
    <row r="60" spans="1:22" s="88" customFormat="1" x14ac:dyDescent="0.2">
      <c r="A60" s="68"/>
      <c r="B60" s="1" t="s">
        <v>88</v>
      </c>
      <c r="C60" s="61" t="s">
        <v>8</v>
      </c>
      <c r="D60" s="28">
        <f>'KIADÁSOK_BEVÉTELEK intézményenk'!D48</f>
        <v>558605</v>
      </c>
      <c r="E60" s="2">
        <f>'KIADÁSOK_BEVÉTELEK intézményenk'!E48</f>
        <v>5914824</v>
      </c>
      <c r="F60" s="2">
        <f>'KIADÁSOK_BEVÉTELEK intézményenk'!F48</f>
        <v>0</v>
      </c>
      <c r="G60" s="2"/>
      <c r="H60" s="2">
        <f>'KIADÁSOK_BEVÉTELEK intézményenk'!H48</f>
        <v>6901273</v>
      </c>
      <c r="I60" s="2">
        <f>'KIADÁSOK_BEVÉTELEK intézményenk'!I48</f>
        <v>6901273</v>
      </c>
      <c r="J60" s="2">
        <f>'KIADÁSOK_BEVÉTELEK intézményenk'!J48</f>
        <v>0</v>
      </c>
      <c r="K60" s="24">
        <f>'KIADÁSOK_BEVÉTELEK intézményenk'!K48</f>
        <v>0</v>
      </c>
    </row>
    <row r="61" spans="1:22" s="88" customFormat="1" x14ac:dyDescent="0.2">
      <c r="A61" s="68"/>
      <c r="B61" s="1" t="s">
        <v>89</v>
      </c>
      <c r="C61" s="61" t="s">
        <v>39</v>
      </c>
      <c r="D61" s="28">
        <f>'KIADÁSOK_BEVÉTELEK intézményenk'!D49</f>
        <v>0</v>
      </c>
      <c r="E61" s="2">
        <f>'KIADÁSOK_BEVÉTELEK intézményenk'!E49</f>
        <v>0</v>
      </c>
      <c r="F61" s="2">
        <f>'KIADÁSOK_BEVÉTELEK intézményenk'!F49</f>
        <v>0</v>
      </c>
      <c r="G61" s="2"/>
      <c r="H61" s="2">
        <f>'KIADÁSOK_BEVÉTELEK intézményenk'!H49</f>
        <v>0</v>
      </c>
      <c r="I61" s="2">
        <f>'KIADÁSOK_BEVÉTELEK intézményenk'!I49</f>
        <v>0</v>
      </c>
      <c r="J61" s="2">
        <f>'KIADÁSOK_BEVÉTELEK intézményenk'!J49</f>
        <v>0</v>
      </c>
      <c r="K61" s="24">
        <f>'KIADÁSOK_BEVÉTELEK intézményenk'!K49</f>
        <v>0</v>
      </c>
    </row>
    <row r="62" spans="1:22" s="88" customFormat="1" x14ac:dyDescent="0.2">
      <c r="A62" s="68"/>
      <c r="B62" s="1" t="s">
        <v>89</v>
      </c>
      <c r="C62" s="61" t="s">
        <v>146</v>
      </c>
      <c r="D62" s="28">
        <f>'KIADÁSOK_BEVÉTELEK intézményenk'!D50</f>
        <v>0</v>
      </c>
      <c r="E62" s="2">
        <f>'KIADÁSOK_BEVÉTELEK intézményenk'!E50</f>
        <v>0</v>
      </c>
      <c r="F62" s="2">
        <f>'KIADÁSOK_BEVÉTELEK intézményenk'!F50</f>
        <v>0</v>
      </c>
      <c r="G62" s="2"/>
      <c r="H62" s="2">
        <f>'KIADÁSOK_BEVÉTELEK intézményenk'!H50</f>
        <v>0</v>
      </c>
      <c r="I62" s="2">
        <f>'KIADÁSOK_BEVÉTELEK intézményenk'!I50</f>
        <v>0</v>
      </c>
      <c r="J62" s="2">
        <f>'KIADÁSOK_BEVÉTELEK intézményenk'!J50</f>
        <v>0</v>
      </c>
      <c r="K62" s="24">
        <f>'KIADÁSOK_BEVÉTELEK intézményenk'!K50</f>
        <v>0</v>
      </c>
    </row>
    <row r="63" spans="1:22" s="88" customFormat="1" x14ac:dyDescent="0.2">
      <c r="A63" s="68"/>
      <c r="B63" s="1" t="s">
        <v>90</v>
      </c>
      <c r="C63" s="61" t="s">
        <v>141</v>
      </c>
      <c r="D63" s="28">
        <f>'KIADÁSOK_BEVÉTELEK intézményenk'!D51</f>
        <v>49193</v>
      </c>
      <c r="E63" s="2">
        <f>'KIADÁSOK_BEVÉTELEK intézményenk'!E51</f>
        <v>139837</v>
      </c>
      <c r="F63" s="2">
        <f>'KIADÁSOK_BEVÉTELEK intézményenk'!F51</f>
        <v>0</v>
      </c>
      <c r="G63" s="2"/>
      <c r="H63" s="157">
        <f>'KIADÁSOK_BEVÉTELEK intézményenk'!H51</f>
        <v>143105</v>
      </c>
      <c r="I63" s="2">
        <f>'KIADÁSOK_BEVÉTELEK intézményenk'!I51</f>
        <v>0</v>
      </c>
      <c r="J63" s="2">
        <f>'KIADÁSOK_BEVÉTELEK intézményenk'!J51</f>
        <v>143105</v>
      </c>
      <c r="K63" s="24">
        <f>'KIADÁSOK_BEVÉTELEK intézményenk'!K51</f>
        <v>0</v>
      </c>
    </row>
    <row r="64" spans="1:22" s="88" customFormat="1" x14ac:dyDescent="0.2">
      <c r="A64" s="68"/>
      <c r="B64" s="1" t="s">
        <v>91</v>
      </c>
      <c r="C64" s="61" t="s">
        <v>147</v>
      </c>
      <c r="D64" s="28">
        <f>'KIADÁSOK_BEVÉTELEK intézményenk'!D52</f>
        <v>2090</v>
      </c>
      <c r="E64" s="2">
        <f>'KIADÁSOK_BEVÉTELEK intézményenk'!E52</f>
        <v>2000</v>
      </c>
      <c r="F64" s="2">
        <f>'KIADÁSOK_BEVÉTELEK intézményenk'!F52</f>
        <v>0</v>
      </c>
      <c r="G64" s="2"/>
      <c r="H64" s="157">
        <f>'KIADÁSOK_BEVÉTELEK intézményenk'!H52</f>
        <v>2000</v>
      </c>
      <c r="I64" s="2">
        <f>'KIADÁSOK_BEVÉTELEK intézményenk'!I52</f>
        <v>0</v>
      </c>
      <c r="J64" s="2">
        <f>'KIADÁSOK_BEVÉTELEK intézményenk'!J52</f>
        <v>2000</v>
      </c>
      <c r="K64" s="24">
        <f>'KIADÁSOK_BEVÉTELEK intézményenk'!K52</f>
        <v>0</v>
      </c>
    </row>
    <row r="65" spans="1:22" s="88" customFormat="1" x14ac:dyDescent="0.2">
      <c r="A65" s="68"/>
      <c r="B65" s="1" t="s">
        <v>92</v>
      </c>
      <c r="C65" s="61" t="s">
        <v>148</v>
      </c>
      <c r="D65" s="28">
        <f>'KIADÁSOK_BEVÉTELEK intézményenk'!D53</f>
        <v>1718745</v>
      </c>
      <c r="E65" s="2">
        <f>'KIADÁSOK_BEVÉTELEK intézményenk'!E53</f>
        <v>3459758</v>
      </c>
      <c r="F65" s="2">
        <f>'KIADÁSOK_BEVÉTELEK intézményenk'!F53</f>
        <v>0</v>
      </c>
      <c r="G65" s="2"/>
      <c r="H65" s="157">
        <f>'KIADÁSOK_BEVÉTELEK intézményenk'!H53</f>
        <v>5541235</v>
      </c>
      <c r="I65" s="2">
        <f>'KIADÁSOK_BEVÉTELEK intézményenk'!I53</f>
        <v>5375774</v>
      </c>
      <c r="J65" s="2">
        <f>'KIADÁSOK_BEVÉTELEK intézményenk'!J53</f>
        <v>165461</v>
      </c>
      <c r="K65" s="24">
        <f>'KIADÁSOK_BEVÉTELEK intézményenk'!K53</f>
        <v>0</v>
      </c>
    </row>
    <row r="66" spans="1:22" s="88" customFormat="1" x14ac:dyDescent="0.2">
      <c r="A66" s="68"/>
      <c r="B66" s="1" t="s">
        <v>93</v>
      </c>
      <c r="C66" s="61" t="s">
        <v>9</v>
      </c>
      <c r="D66" s="28">
        <f>'KIADÁSOK_BEVÉTELEK intézményenk'!D54</f>
        <v>0</v>
      </c>
      <c r="E66" s="2">
        <f>'KIADÁSOK_BEVÉTELEK intézményenk'!E54</f>
        <v>1492963</v>
      </c>
      <c r="F66" s="2">
        <f>'KIADÁSOK_BEVÉTELEK intézményenk'!F54</f>
        <v>0</v>
      </c>
      <c r="G66" s="2"/>
      <c r="H66" s="2">
        <f>'KIADÁSOK_BEVÉTELEK intézményenk'!H54</f>
        <v>1686732</v>
      </c>
      <c r="I66" s="2">
        <f>'KIADÁSOK_BEVÉTELEK intézményenk'!I54</f>
        <v>100000</v>
      </c>
      <c r="J66" s="2">
        <f>'KIADÁSOK_BEVÉTELEK intézményenk'!J54</f>
        <v>1586732</v>
      </c>
      <c r="K66" s="24">
        <f>'KIADÁSOK_BEVÉTELEK intézményenk'!K54</f>
        <v>0</v>
      </c>
    </row>
    <row r="67" spans="1:22" s="92" customFormat="1" ht="12" x14ac:dyDescent="0.2">
      <c r="A67" s="139" t="s">
        <v>82</v>
      </c>
      <c r="B67" s="230" t="s">
        <v>21</v>
      </c>
      <c r="C67" s="231"/>
      <c r="D67" s="43">
        <f t="shared" ref="D67:K67" si="11">D55+D56+D57+D58+D59</f>
        <v>17264460</v>
      </c>
      <c r="E67" s="6">
        <f t="shared" si="11"/>
        <v>48010882</v>
      </c>
      <c r="F67" s="6">
        <f t="shared" si="11"/>
        <v>0</v>
      </c>
      <c r="G67" s="6"/>
      <c r="H67" s="6">
        <f>H55+H56+H57+H58+H59</f>
        <v>50418809</v>
      </c>
      <c r="I67" s="6">
        <f>I55+I56+I57+I58+I59</f>
        <v>38190486</v>
      </c>
      <c r="J67" s="6">
        <f t="shared" si="11"/>
        <v>12224543</v>
      </c>
      <c r="K67" s="26">
        <f t="shared" si="11"/>
        <v>3780</v>
      </c>
    </row>
    <row r="68" spans="1:22" s="89" customFormat="1" ht="10.5" x14ac:dyDescent="0.2">
      <c r="A68" s="69" t="s">
        <v>83</v>
      </c>
      <c r="B68" s="241" t="s">
        <v>10</v>
      </c>
      <c r="C68" s="242"/>
      <c r="D68" s="29">
        <f>'KIADÁSOK_BEVÉTELEK intézményenk'!D56</f>
        <v>344169</v>
      </c>
      <c r="E68" s="4">
        <f>'KIADÁSOK_BEVÉTELEK intézményenk'!E56</f>
        <v>1269523</v>
      </c>
      <c r="F68" s="4">
        <f>'KIADÁSOK_BEVÉTELEK intézményenk'!F56</f>
        <v>0</v>
      </c>
      <c r="G68" s="4"/>
      <c r="H68" s="4">
        <f>'KIADÁSOK_BEVÉTELEK intézményenk'!H56</f>
        <v>1468027</v>
      </c>
      <c r="I68" s="4">
        <f>'KIADÁSOK_BEVÉTELEK intézményenk'!I56</f>
        <v>377179</v>
      </c>
      <c r="J68" s="4">
        <f>'KIADÁSOK_BEVÉTELEK intézményenk'!J56</f>
        <v>1090848</v>
      </c>
      <c r="K68" s="23">
        <f>'KIADÁSOK_BEVÉTELEK intézményenk'!K56</f>
        <v>0</v>
      </c>
    </row>
    <row r="69" spans="1:22" s="89" customFormat="1" ht="10.5" x14ac:dyDescent="0.2">
      <c r="A69" s="69" t="s">
        <v>84</v>
      </c>
      <c r="B69" s="241" t="s">
        <v>11</v>
      </c>
      <c r="C69" s="242"/>
      <c r="D69" s="29">
        <f>'KIADÁSOK_BEVÉTELEK intézményenk'!D57</f>
        <v>1495792</v>
      </c>
      <c r="E69" s="4">
        <f>'KIADÁSOK_BEVÉTELEK intézményenk'!E57</f>
        <v>3876353</v>
      </c>
      <c r="F69" s="4">
        <f>'KIADÁSOK_BEVÉTELEK intézményenk'!F57</f>
        <v>0</v>
      </c>
      <c r="G69" s="4"/>
      <c r="H69" s="4">
        <f>'KIADÁSOK_BEVÉTELEK intézményenk'!H57</f>
        <v>6308819</v>
      </c>
      <c r="I69" s="4">
        <f>'KIADÁSOK_BEVÉTELEK intézményenk'!I57</f>
        <v>3273980</v>
      </c>
      <c r="J69" s="4">
        <f>'KIADÁSOK_BEVÉTELEK intézményenk'!J57</f>
        <v>3034839</v>
      </c>
      <c r="K69" s="23">
        <f>'KIADÁSOK_BEVÉTELEK intézményenk'!K57</f>
        <v>0</v>
      </c>
    </row>
    <row r="70" spans="1:22" s="84" customFormat="1" ht="10.5" x14ac:dyDescent="0.15">
      <c r="A70" s="69" t="s">
        <v>85</v>
      </c>
      <c r="B70" s="19" t="s">
        <v>12</v>
      </c>
      <c r="C70" s="65"/>
      <c r="D70" s="42">
        <f t="shared" ref="D70:K70" si="12">SUM(D71:D74)</f>
        <v>55382</v>
      </c>
      <c r="E70" s="21">
        <f t="shared" si="12"/>
        <v>197886</v>
      </c>
      <c r="F70" s="21">
        <f t="shared" si="12"/>
        <v>0</v>
      </c>
      <c r="G70" s="21"/>
      <c r="H70" s="21">
        <f t="shared" si="12"/>
        <v>629904</v>
      </c>
      <c r="I70" s="21">
        <f t="shared" si="12"/>
        <v>268230</v>
      </c>
      <c r="J70" s="21">
        <f t="shared" si="12"/>
        <v>361674</v>
      </c>
      <c r="K70" s="27">
        <f t="shared" si="12"/>
        <v>0</v>
      </c>
    </row>
    <row r="71" spans="1:22" s="88" customFormat="1" x14ac:dyDescent="0.2">
      <c r="A71" s="68"/>
      <c r="B71" s="1" t="s">
        <v>88</v>
      </c>
      <c r="C71" s="61" t="s">
        <v>149</v>
      </c>
      <c r="D71" s="28">
        <f>'KIADÁSOK_BEVÉTELEK intézményenk'!D59</f>
        <v>0</v>
      </c>
      <c r="E71" s="2">
        <f>'KIADÁSOK_BEVÉTELEK intézményenk'!E59</f>
        <v>0</v>
      </c>
      <c r="F71" s="2">
        <f>'KIADÁSOK_BEVÉTELEK intézményenk'!F59</f>
        <v>0</v>
      </c>
      <c r="G71" s="2"/>
      <c r="H71" s="2">
        <f>'KIADÁSOK_BEVÉTELEK intézményenk'!H59</f>
        <v>0</v>
      </c>
      <c r="I71" s="2">
        <f>'KIADÁSOK_BEVÉTELEK intézményenk'!I59</f>
        <v>0</v>
      </c>
      <c r="J71" s="2">
        <f>'KIADÁSOK_BEVÉTELEK intézményenk'!J59</f>
        <v>0</v>
      </c>
      <c r="K71" s="24">
        <f>'KIADÁSOK_BEVÉTELEK intézményenk'!K59</f>
        <v>0</v>
      </c>
    </row>
    <row r="72" spans="1:22" s="88" customFormat="1" x14ac:dyDescent="0.2">
      <c r="A72" s="68"/>
      <c r="B72" s="1" t="s">
        <v>89</v>
      </c>
      <c r="C72" s="61" t="s">
        <v>141</v>
      </c>
      <c r="D72" s="28">
        <f>'KIADÁSOK_BEVÉTELEK intézményenk'!D60</f>
        <v>4835</v>
      </c>
      <c r="E72" s="2">
        <f>'KIADÁSOK_BEVÉTELEK intézményenk'!E60</f>
        <v>400</v>
      </c>
      <c r="F72" s="2">
        <f>'KIADÁSOK_BEVÉTELEK intézményenk'!F60</f>
        <v>0</v>
      </c>
      <c r="G72" s="2"/>
      <c r="H72" s="157">
        <f>'KIADÁSOK_BEVÉTELEK intézményenk'!H60</f>
        <v>153413</v>
      </c>
      <c r="I72" s="2">
        <f>'KIADÁSOK_BEVÉTELEK intézményenk'!I60</f>
        <v>0</v>
      </c>
      <c r="J72" s="2">
        <f>'KIADÁSOK_BEVÉTELEK intézményenk'!J60</f>
        <v>153413</v>
      </c>
      <c r="K72" s="24">
        <f>'KIADÁSOK_BEVÉTELEK intézményenk'!K60</f>
        <v>0</v>
      </c>
    </row>
    <row r="73" spans="1:22" s="88" customFormat="1" x14ac:dyDescent="0.2">
      <c r="A73" s="68"/>
      <c r="B73" s="1" t="s">
        <v>90</v>
      </c>
      <c r="C73" s="61" t="s">
        <v>147</v>
      </c>
      <c r="D73" s="28">
        <f>'KIADÁSOK_BEVÉTELEK intézményenk'!D61</f>
        <v>5500</v>
      </c>
      <c r="E73" s="2">
        <f>'KIADÁSOK_BEVÉTELEK intézményenk'!E61</f>
        <v>189486</v>
      </c>
      <c r="F73" s="2">
        <f>'KIADÁSOK_BEVÉTELEK intézményenk'!F61</f>
        <v>0</v>
      </c>
      <c r="G73" s="2"/>
      <c r="H73" s="157">
        <f>'KIADÁSOK_BEVÉTELEK intézményenk'!H61</f>
        <v>208261</v>
      </c>
      <c r="I73" s="2">
        <f>'KIADÁSOK_BEVÉTELEK intézményenk'!I61</f>
        <v>0</v>
      </c>
      <c r="J73" s="2">
        <f>'KIADÁSOK_BEVÉTELEK intézményenk'!J61</f>
        <v>208261</v>
      </c>
      <c r="K73" s="24">
        <f>'KIADÁSOK_BEVÉTELEK intézményenk'!K61</f>
        <v>0</v>
      </c>
    </row>
    <row r="74" spans="1:22" s="88" customFormat="1" x14ac:dyDescent="0.2">
      <c r="A74" s="68"/>
      <c r="B74" s="1" t="s">
        <v>91</v>
      </c>
      <c r="C74" s="61" t="s">
        <v>148</v>
      </c>
      <c r="D74" s="28">
        <f>'KIADÁSOK_BEVÉTELEK intézményenk'!D62</f>
        <v>45047</v>
      </c>
      <c r="E74" s="2">
        <f>'KIADÁSOK_BEVÉTELEK intézményenk'!E62</f>
        <v>8000</v>
      </c>
      <c r="F74" s="2">
        <f>'KIADÁSOK_BEVÉTELEK intézményenk'!F62</f>
        <v>0</v>
      </c>
      <c r="G74" s="2"/>
      <c r="H74" s="157">
        <f>'KIADÁSOK_BEVÉTELEK intézményenk'!H62</f>
        <v>268230</v>
      </c>
      <c r="I74" s="2">
        <f>'KIADÁSOK_BEVÉTELEK intézményenk'!I62</f>
        <v>268230</v>
      </c>
      <c r="J74" s="2">
        <f>'KIADÁSOK_BEVÉTELEK intézményenk'!J62</f>
        <v>0</v>
      </c>
      <c r="K74" s="24">
        <f>'KIADÁSOK_BEVÉTELEK intézményenk'!K62</f>
        <v>0</v>
      </c>
    </row>
    <row r="75" spans="1:22" s="92" customFormat="1" ht="12" x14ac:dyDescent="0.2">
      <c r="A75" s="139" t="s">
        <v>87</v>
      </c>
      <c r="B75" s="230" t="s">
        <v>98</v>
      </c>
      <c r="C75" s="231"/>
      <c r="D75" s="43">
        <f t="shared" ref="D75:K75" si="13">D68+D69+D70</f>
        <v>1895343</v>
      </c>
      <c r="E75" s="6">
        <f t="shared" si="13"/>
        <v>5343762</v>
      </c>
      <c r="F75" s="6">
        <f t="shared" si="13"/>
        <v>0</v>
      </c>
      <c r="G75" s="6"/>
      <c r="H75" s="6">
        <f t="shared" si="13"/>
        <v>8406750</v>
      </c>
      <c r="I75" s="6">
        <f t="shared" si="13"/>
        <v>3919389</v>
      </c>
      <c r="J75" s="6">
        <f t="shared" si="13"/>
        <v>4487361</v>
      </c>
      <c r="K75" s="26">
        <f t="shared" si="13"/>
        <v>0</v>
      </c>
    </row>
    <row r="76" spans="1:22" s="93" customFormat="1" ht="20.100000000000001" customHeight="1" x14ac:dyDescent="0.2">
      <c r="A76" s="235" t="s">
        <v>27</v>
      </c>
      <c r="B76" s="236"/>
      <c r="C76" s="237"/>
      <c r="D76" s="44">
        <f t="shared" ref="D76:K76" si="14">D67+D75</f>
        <v>19159803</v>
      </c>
      <c r="E76" s="12">
        <f>E67+E75</f>
        <v>53354644</v>
      </c>
      <c r="F76" s="12">
        <f t="shared" si="14"/>
        <v>0</v>
      </c>
      <c r="G76" s="12"/>
      <c r="H76" s="12">
        <f>H67+H75</f>
        <v>58825559</v>
      </c>
      <c r="I76" s="12">
        <f t="shared" si="14"/>
        <v>42109875</v>
      </c>
      <c r="J76" s="12">
        <f>J67+J75</f>
        <v>16711904</v>
      </c>
      <c r="K76" s="46">
        <f t="shared" si="14"/>
        <v>3780</v>
      </c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</row>
    <row r="77" spans="1:22" s="84" customFormat="1" ht="10.5" x14ac:dyDescent="0.15">
      <c r="A77" s="69" t="s">
        <v>86</v>
      </c>
      <c r="B77" s="19" t="s">
        <v>13</v>
      </c>
      <c r="C77" s="65"/>
      <c r="D77" s="42"/>
      <c r="E77" s="21"/>
      <c r="F77" s="21"/>
      <c r="G77" s="21"/>
      <c r="H77" s="21"/>
      <c r="I77" s="21"/>
      <c r="J77" s="21"/>
      <c r="K77" s="27"/>
    </row>
    <row r="78" spans="1:22" s="88" customFormat="1" x14ac:dyDescent="0.2">
      <c r="A78" s="68"/>
      <c r="B78" s="1" t="s">
        <v>88</v>
      </c>
      <c r="C78" s="61" t="s">
        <v>22</v>
      </c>
      <c r="D78" s="28">
        <f>'KIADÁSOK_BEVÉTELEK intézményenk'!D66</f>
        <v>1260322</v>
      </c>
      <c r="E78" s="2">
        <f>'KIADÁSOK_BEVÉTELEK intézményenk'!E66</f>
        <v>2000000</v>
      </c>
      <c r="F78" s="2">
        <f>'KIADÁSOK_BEVÉTELEK intézményenk'!F66</f>
        <v>0</v>
      </c>
      <c r="G78" s="2"/>
      <c r="H78" s="2">
        <f>'KIADÁSOK_BEVÉTELEK intézményenk'!H66</f>
        <v>2000000</v>
      </c>
      <c r="I78" s="2">
        <f>'KIADÁSOK_BEVÉTELEK intézményenk'!I66</f>
        <v>0</v>
      </c>
      <c r="J78" s="2">
        <f>'KIADÁSOK_BEVÉTELEK intézményenk'!J66</f>
        <v>2000000</v>
      </c>
      <c r="K78" s="24">
        <f>'KIADÁSOK_BEVÉTELEK intézményenk'!K66</f>
        <v>0</v>
      </c>
    </row>
    <row r="79" spans="1:22" s="88" customFormat="1" x14ac:dyDescent="0.2">
      <c r="A79" s="68"/>
      <c r="B79" s="1" t="s">
        <v>89</v>
      </c>
      <c r="C79" s="61" t="s">
        <v>23</v>
      </c>
      <c r="D79" s="28">
        <f>'KIADÁSOK_BEVÉTELEK intézményenk'!D67</f>
        <v>0</v>
      </c>
      <c r="E79" s="2">
        <f>'KIADÁSOK_BEVÉTELEK intézményenk'!E67</f>
        <v>0</v>
      </c>
      <c r="F79" s="2">
        <f>'KIADÁSOK_BEVÉTELEK intézményenk'!F67</f>
        <v>0</v>
      </c>
      <c r="G79" s="2"/>
      <c r="H79" s="2">
        <f>'KIADÁSOK_BEVÉTELEK intézményenk'!H67</f>
        <v>0</v>
      </c>
      <c r="I79" s="2">
        <f>'KIADÁSOK_BEVÉTELEK intézményenk'!I67</f>
        <v>0</v>
      </c>
      <c r="J79" s="2">
        <f>'KIADÁSOK_BEVÉTELEK intézményenk'!J67</f>
        <v>0</v>
      </c>
      <c r="K79" s="24">
        <f>'KIADÁSOK_BEVÉTELEK intézményenk'!K67</f>
        <v>0</v>
      </c>
    </row>
    <row r="80" spans="1:22" s="88" customFormat="1" x14ac:dyDescent="0.2">
      <c r="A80" s="68"/>
      <c r="B80" s="1" t="s">
        <v>90</v>
      </c>
      <c r="C80" s="61" t="s">
        <v>33</v>
      </c>
      <c r="D80" s="28">
        <f>'KIADÁSOK_BEVÉTELEK intézményenk'!D68</f>
        <v>102236</v>
      </c>
      <c r="E80" s="2">
        <f>'KIADÁSOK_BEVÉTELEK intézményenk'!E68</f>
        <v>0</v>
      </c>
      <c r="F80" s="2">
        <f>'KIADÁSOK_BEVÉTELEK intézményenk'!F68</f>
        <v>0</v>
      </c>
      <c r="G80" s="2"/>
      <c r="H80" s="2">
        <f>'KIADÁSOK_BEVÉTELEK intézményenk'!H68</f>
        <v>0</v>
      </c>
      <c r="I80" s="2">
        <f>'KIADÁSOK_BEVÉTELEK intézményenk'!I68</f>
        <v>0</v>
      </c>
      <c r="J80" s="2">
        <f>'KIADÁSOK_BEVÉTELEK intézményenk'!J68</f>
        <v>0</v>
      </c>
      <c r="K80" s="24">
        <f>'KIADÁSOK_BEVÉTELEK intézményenk'!K68</f>
        <v>0</v>
      </c>
    </row>
    <row r="81" spans="1:22" s="88" customFormat="1" x14ac:dyDescent="0.2">
      <c r="A81" s="68"/>
      <c r="B81" s="1" t="s">
        <v>91</v>
      </c>
      <c r="C81" s="61" t="s">
        <v>24</v>
      </c>
      <c r="D81" s="28">
        <f>'KIADÁSOK_BEVÉTELEK intézményenk'!D69</f>
        <v>0</v>
      </c>
      <c r="E81" s="2">
        <f>'KIADÁSOK_BEVÉTELEK intézményenk'!E69</f>
        <v>0</v>
      </c>
      <c r="F81" s="2">
        <f>'KIADÁSOK_BEVÉTELEK intézményenk'!F69</f>
        <v>0</v>
      </c>
      <c r="G81" s="2"/>
      <c r="H81" s="2">
        <f>'KIADÁSOK_BEVÉTELEK intézményenk'!H69</f>
        <v>0</v>
      </c>
      <c r="I81" s="2">
        <f>'KIADÁSOK_BEVÉTELEK intézményenk'!I69</f>
        <v>0</v>
      </c>
      <c r="J81" s="2">
        <f>'KIADÁSOK_BEVÉTELEK intézményenk'!J69</f>
        <v>0</v>
      </c>
      <c r="K81" s="24">
        <f>'KIADÁSOK_BEVÉTELEK intézményenk'!K69</f>
        <v>0</v>
      </c>
    </row>
    <row r="82" spans="1:22" s="88" customFormat="1" x14ac:dyDescent="0.2">
      <c r="A82" s="68"/>
      <c r="B82" s="1" t="s">
        <v>92</v>
      </c>
      <c r="C82" s="61" t="s">
        <v>37</v>
      </c>
      <c r="D82" s="28"/>
      <c r="E82" s="2"/>
      <c r="F82" s="2"/>
      <c r="G82" s="2"/>
      <c r="H82" s="2"/>
      <c r="I82" s="2"/>
      <c r="J82" s="2"/>
      <c r="K82" s="24"/>
    </row>
    <row r="83" spans="1:22" s="93" customFormat="1" ht="20.100000000000001" customHeight="1" x14ac:dyDescent="0.2">
      <c r="A83" s="72" t="s">
        <v>28</v>
      </c>
      <c r="B83" s="172"/>
      <c r="C83" s="173"/>
      <c r="D83" s="44">
        <f t="shared" ref="D83:K83" si="15">SUM(D78:D82)</f>
        <v>1362558</v>
      </c>
      <c r="E83" s="12">
        <f t="shared" si="15"/>
        <v>2000000</v>
      </c>
      <c r="F83" s="12">
        <f t="shared" si="15"/>
        <v>0</v>
      </c>
      <c r="G83" s="12"/>
      <c r="H83" s="12">
        <f>+H80+H78</f>
        <v>2000000</v>
      </c>
      <c r="I83" s="12">
        <f t="shared" si="15"/>
        <v>0</v>
      </c>
      <c r="J83" s="12">
        <f t="shared" si="15"/>
        <v>2000000</v>
      </c>
      <c r="K83" s="46">
        <f t="shared" si="15"/>
        <v>0</v>
      </c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</row>
    <row r="84" spans="1:22" s="94" customFormat="1" ht="36.950000000000003" customHeight="1" thickBot="1" x14ac:dyDescent="0.25">
      <c r="A84" s="73" t="s">
        <v>6</v>
      </c>
      <c r="B84" s="76"/>
      <c r="C84" s="77"/>
      <c r="D84" s="45">
        <f>D76+D83</f>
        <v>20522361</v>
      </c>
      <c r="E84" s="31">
        <f t="shared" ref="E84:K84" si="16">E76+E83</f>
        <v>55354644</v>
      </c>
      <c r="F84" s="31">
        <f t="shared" si="16"/>
        <v>0</v>
      </c>
      <c r="G84" s="31"/>
      <c r="H84" s="31">
        <f t="shared" si="16"/>
        <v>60825559</v>
      </c>
      <c r="I84" s="31">
        <f t="shared" si="16"/>
        <v>42109875</v>
      </c>
      <c r="J84" s="31">
        <f>J76+J83</f>
        <v>18711904</v>
      </c>
      <c r="K84" s="47">
        <f t="shared" si="16"/>
        <v>3780</v>
      </c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6" spans="1:22" x14ac:dyDescent="0.2">
      <c r="H86" s="95"/>
    </row>
  </sheetData>
  <mergeCells count="34">
    <mergeCell ref="A51:C51"/>
    <mergeCell ref="A52:C53"/>
    <mergeCell ref="D5:K5"/>
    <mergeCell ref="D50:K50"/>
    <mergeCell ref="B67:C67"/>
    <mergeCell ref="D51:K51"/>
    <mergeCell ref="D52:D53"/>
    <mergeCell ref="E52:E53"/>
    <mergeCell ref="F52:F53"/>
    <mergeCell ref="H52:K52"/>
    <mergeCell ref="A76:C76"/>
    <mergeCell ref="A54:C54"/>
    <mergeCell ref="B55:C55"/>
    <mergeCell ref="B56:C56"/>
    <mergeCell ref="B57:C57"/>
    <mergeCell ref="B58:C58"/>
    <mergeCell ref="B59:C59"/>
    <mergeCell ref="B75:C75"/>
    <mergeCell ref="B68:C68"/>
    <mergeCell ref="B69:C69"/>
    <mergeCell ref="A2:K2"/>
    <mergeCell ref="A48:K48"/>
    <mergeCell ref="A7:C8"/>
    <mergeCell ref="D7:D8"/>
    <mergeCell ref="E7:E8"/>
    <mergeCell ref="F7:F8"/>
    <mergeCell ref="H7:K7"/>
    <mergeCell ref="A6:C6"/>
    <mergeCell ref="D6:K6"/>
    <mergeCell ref="A3:K3"/>
    <mergeCell ref="A9:C9"/>
    <mergeCell ref="B22:C22"/>
    <mergeCell ref="A41:C41"/>
    <mergeCell ref="G7:G8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75" firstPageNumber="20" fitToHeight="0" orientation="landscape" r:id="rId1"/>
  <headerFooter alignWithMargins="0">
    <oddHeader xml:space="preserve">&amp;R&amp;"Times New Roman,Normál"
</oddHeader>
    <oddFooter xml:space="preserve">&amp;C&amp;P
</oddFooter>
  </headerFooter>
  <rowBreaks count="1" manualBreakCount="1">
    <brk id="46" max="9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Y179"/>
  <sheetViews>
    <sheetView zoomScale="120" zoomScaleNormal="120" zoomScaleSheetLayoutView="110" zoomScalePageLayoutView="120" workbookViewId="0">
      <pane xSplit="4" ySplit="8" topLeftCell="E39" activePane="bottomRight" state="frozen"/>
      <selection pane="topRight" activeCell="E1" sqref="E1"/>
      <selection pane="bottomLeft" activeCell="A9" sqref="A9"/>
      <selection pane="bottomRight" activeCell="E75" sqref="E75"/>
    </sheetView>
  </sheetViews>
  <sheetFormatPr defaultColWidth="11.42578125" defaultRowHeight="11.25" x14ac:dyDescent="0.2"/>
  <cols>
    <col min="1" max="1" width="4.140625" style="83" customWidth="1"/>
    <col min="2" max="2" width="2.7109375" style="82" customWidth="1"/>
    <col min="3" max="3" width="64" style="82" customWidth="1"/>
    <col min="4" max="4" width="11.42578125" style="82" hidden="1" customWidth="1"/>
    <col min="5" max="5" width="12" style="82" customWidth="1"/>
    <col min="6" max="7" width="11.42578125" style="82" hidden="1" customWidth="1"/>
    <col min="8" max="8" width="12.5703125" style="82" customWidth="1"/>
    <col min="9" max="9" width="12.7109375" style="82" customWidth="1"/>
    <col min="10" max="10" width="11.42578125" style="82" customWidth="1"/>
    <col min="11" max="11" width="12.42578125" style="82" customWidth="1"/>
    <col min="12" max="12" width="11.42578125" style="82" hidden="1" customWidth="1"/>
    <col min="13" max="13" width="11.42578125" style="82" customWidth="1"/>
    <col min="14" max="15" width="11.42578125" style="82" hidden="1" customWidth="1"/>
    <col min="16" max="18" width="11.42578125" style="82" customWidth="1"/>
    <col min="19" max="19" width="12.28515625" style="82" customWidth="1"/>
    <col min="20" max="20" width="11.42578125" style="82" hidden="1" customWidth="1"/>
    <col min="21" max="21" width="11.42578125" style="82" customWidth="1"/>
    <col min="22" max="23" width="11.42578125" style="82" hidden="1" customWidth="1"/>
    <col min="24" max="26" width="11.42578125" style="82" customWidth="1"/>
    <col min="27" max="27" width="13" style="82" customWidth="1"/>
    <col min="28" max="28" width="11.42578125" style="82" hidden="1" customWidth="1"/>
    <col min="29" max="29" width="11.42578125" style="82" customWidth="1"/>
    <col min="30" max="31" width="11.42578125" style="82" hidden="1" customWidth="1"/>
    <col min="32" max="35" width="11.42578125" style="82" customWidth="1"/>
    <col min="36" max="43" width="11.42578125" style="82" hidden="1" customWidth="1"/>
    <col min="44" max="44" width="11.42578125" style="82" customWidth="1"/>
    <col min="45" max="46" width="11.42578125" style="82" hidden="1" customWidth="1"/>
    <col min="47" max="50" width="11.42578125" style="82" customWidth="1"/>
    <col min="51" max="51" width="11.42578125" style="82" hidden="1" customWidth="1"/>
    <col min="52" max="52" width="11.42578125" style="82" customWidth="1"/>
    <col min="53" max="54" width="11.42578125" style="82" hidden="1" customWidth="1"/>
    <col min="55" max="57" width="11.42578125" style="82" customWidth="1"/>
    <col min="58" max="58" width="12.28515625" style="82" customWidth="1"/>
    <col min="59" max="59" width="11.42578125" style="82" hidden="1" customWidth="1"/>
    <col min="60" max="60" width="11.42578125" style="82" customWidth="1"/>
    <col min="61" max="62" width="11.42578125" style="82" hidden="1" customWidth="1"/>
    <col min="63" max="65" width="11.42578125" style="82" customWidth="1"/>
    <col min="66" max="66" width="11.85546875" style="82" customWidth="1"/>
    <col min="67" max="67" width="11.42578125" style="82" hidden="1" customWidth="1"/>
    <col min="68" max="68" width="11.42578125" style="82" customWidth="1"/>
    <col min="69" max="70" width="11.42578125" style="82" hidden="1" customWidth="1"/>
    <col min="71" max="74" width="11.42578125" style="82" customWidth="1"/>
    <col min="75" max="75" width="11.42578125" style="82" hidden="1" customWidth="1"/>
    <col min="76" max="76" width="11.42578125" style="82" customWidth="1"/>
    <col min="77" max="78" width="11.42578125" style="82" hidden="1" customWidth="1"/>
    <col min="79" max="82" width="11.42578125" style="82" customWidth="1"/>
    <col min="83" max="83" width="11.42578125" style="82" hidden="1" customWidth="1"/>
    <col min="84" max="84" width="11.42578125" style="82" customWidth="1"/>
    <col min="85" max="86" width="11.42578125" style="82" hidden="1" customWidth="1"/>
    <col min="87" max="90" width="11.42578125" style="82" customWidth="1"/>
    <col min="91" max="91" width="16.42578125" style="82" hidden="1" customWidth="1"/>
    <col min="92" max="94" width="11.5703125" style="82" hidden="1" customWidth="1"/>
    <col min="95" max="97" width="11.42578125" style="82" hidden="1" customWidth="1"/>
    <col min="98" max="101" width="11.7109375" style="82" hidden="1" customWidth="1"/>
    <col min="102" max="104" width="11.42578125" style="82" hidden="1" customWidth="1"/>
    <col min="105" max="108" width="11.7109375" style="82" hidden="1" customWidth="1"/>
    <col min="109" max="111" width="11.42578125" style="82" hidden="1" customWidth="1"/>
    <col min="112" max="115" width="11.7109375" style="82" hidden="1" customWidth="1"/>
    <col min="116" max="118" width="11.42578125" style="82" hidden="1" customWidth="1"/>
    <col min="119" max="122" width="11.5703125" style="82" hidden="1" customWidth="1"/>
    <col min="123" max="124" width="11.42578125" style="82" hidden="1" customWidth="1"/>
    <col min="125" max="125" width="12.42578125" style="82" hidden="1" customWidth="1"/>
    <col min="126" max="129" width="11.7109375" style="82" hidden="1" customWidth="1"/>
    <col min="130" max="131" width="11.42578125" style="82" hidden="1" customWidth="1"/>
    <col min="132" max="132" width="12.140625" style="82" hidden="1" customWidth="1"/>
    <col min="133" max="136" width="11.7109375" style="82" hidden="1" customWidth="1"/>
    <col min="137" max="139" width="11.42578125" style="82" hidden="1" customWidth="1"/>
    <col min="140" max="143" width="11.7109375" style="82" hidden="1" customWidth="1"/>
    <col min="144" max="146" width="11.42578125" style="82" hidden="1" customWidth="1"/>
    <col min="147" max="150" width="11.7109375" style="82" hidden="1" customWidth="1"/>
    <col min="151" max="153" width="11.42578125" style="82" hidden="1" customWidth="1"/>
    <col min="154" max="157" width="11.7109375" style="82" hidden="1" customWidth="1"/>
    <col min="158" max="160" width="11.42578125" style="82" hidden="1" customWidth="1"/>
    <col min="161" max="161" width="11.5703125" style="82" hidden="1" customWidth="1"/>
    <col min="162" max="164" width="11.7109375" style="82" hidden="1" customWidth="1"/>
    <col min="165" max="167" width="11.42578125" style="82" hidden="1" customWidth="1"/>
    <col min="168" max="171" width="11.7109375" style="82" hidden="1" customWidth="1"/>
    <col min="172" max="173" width="11.42578125" style="82" hidden="1" customWidth="1"/>
    <col min="174" max="174" width="12.140625" style="82" hidden="1" customWidth="1"/>
    <col min="175" max="178" width="11.5703125" style="82" hidden="1" customWidth="1"/>
    <col min="179" max="180" width="11.42578125" style="82" hidden="1" customWidth="1"/>
    <col min="181" max="181" width="12.42578125" style="82" hidden="1" customWidth="1"/>
    <col min="182" max="185" width="11.7109375" style="82" hidden="1" customWidth="1"/>
    <col min="186" max="188" width="11.42578125" style="82" hidden="1" customWidth="1"/>
    <col min="189" max="192" width="11.7109375" style="82" hidden="1" customWidth="1"/>
    <col min="193" max="195" width="11.42578125" style="82" hidden="1" customWidth="1"/>
    <col min="196" max="199" width="11.7109375" style="82" hidden="1" customWidth="1"/>
    <col min="200" max="202" width="11.42578125" style="82" hidden="1" customWidth="1"/>
    <col min="203" max="206" width="11.7109375" style="82" hidden="1" customWidth="1"/>
    <col min="207" max="209" width="11.42578125" style="82" hidden="1" customWidth="1"/>
    <col min="210" max="213" width="11.5703125" style="82" hidden="1" customWidth="1"/>
    <col min="214" max="215" width="11.42578125" style="82" hidden="1" customWidth="1"/>
    <col min="216" max="216" width="12.85546875" style="82" hidden="1" customWidth="1"/>
    <col min="217" max="220" width="11.7109375" style="82" hidden="1" customWidth="1"/>
    <col min="221" max="222" width="11.42578125" style="82" hidden="1" customWidth="1"/>
    <col min="223" max="223" width="13" style="82" hidden="1" customWidth="1"/>
    <col min="224" max="225" width="11.5703125" style="82" hidden="1" customWidth="1"/>
    <col min="226" max="227" width="11.7109375" style="82" hidden="1" customWidth="1"/>
    <col min="228" max="230" width="11.42578125" style="82" hidden="1" customWidth="1"/>
    <col min="231" max="234" width="11.7109375" style="82" hidden="1" customWidth="1"/>
    <col min="235" max="237" width="11.42578125" style="82" hidden="1" customWidth="1"/>
    <col min="238" max="238" width="11.5703125" style="82" hidden="1" customWidth="1"/>
    <col min="239" max="241" width="11.7109375" style="82" hidden="1" customWidth="1"/>
    <col min="242" max="244" width="11.42578125" style="82" hidden="1" customWidth="1"/>
    <col min="245" max="248" width="11.7109375" style="82" hidden="1" customWidth="1"/>
    <col min="249" max="250" width="11.42578125" style="82" hidden="1" customWidth="1"/>
    <col min="251" max="251" width="12.85546875" style="82" hidden="1" customWidth="1"/>
    <col min="252" max="255" width="11.7109375" style="82" hidden="1" customWidth="1"/>
    <col min="256" max="257" width="11.42578125" style="82" hidden="1" customWidth="1"/>
    <col min="258" max="258" width="12.42578125" style="82" hidden="1" customWidth="1"/>
    <col min="259" max="16384" width="11.42578125" style="82"/>
  </cols>
  <sheetData>
    <row r="1" spans="1:259" s="80" customFormat="1" ht="15.75" x14ac:dyDescent="0.25">
      <c r="A1" s="79"/>
      <c r="K1" s="81"/>
      <c r="S1" s="81" t="s">
        <v>164</v>
      </c>
      <c r="AA1" s="81"/>
      <c r="AI1" s="81"/>
      <c r="AP1" s="81"/>
      <c r="AX1" s="81"/>
      <c r="BF1" s="81"/>
      <c r="BN1" s="81"/>
      <c r="BV1" s="81"/>
      <c r="CD1" s="81"/>
      <c r="CL1" s="81"/>
      <c r="CS1" s="81"/>
      <c r="CZ1" s="81"/>
      <c r="DG1" s="81"/>
      <c r="DN1" s="81"/>
      <c r="DU1" s="81"/>
      <c r="EB1" s="81"/>
      <c r="EI1" s="81"/>
      <c r="EP1" s="81"/>
      <c r="EW1" s="81"/>
      <c r="FD1" s="81"/>
      <c r="FK1" s="81"/>
      <c r="FR1" s="81"/>
      <c r="FY1" s="81"/>
      <c r="GF1" s="81"/>
      <c r="GM1" s="81"/>
      <c r="GT1" s="81"/>
      <c r="HA1" s="81"/>
      <c r="HH1" s="81"/>
      <c r="HO1" s="81"/>
      <c r="HV1" s="81"/>
      <c r="IC1" s="81"/>
      <c r="IJ1" s="81"/>
      <c r="IQ1" s="81"/>
      <c r="IX1" s="81"/>
    </row>
    <row r="2" spans="1:259" ht="22.5" customHeight="1" x14ac:dyDescent="0.2"/>
    <row r="3" spans="1:259" ht="49.5" customHeight="1" x14ac:dyDescent="0.2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259" ht="12" customHeight="1" thickBot="1" x14ac:dyDescent="0.25">
      <c r="D4" s="125"/>
      <c r="K4" s="169" t="s">
        <v>43</v>
      </c>
      <c r="L4" s="124"/>
      <c r="S4" s="169" t="s">
        <v>43</v>
      </c>
      <c r="T4" s="124"/>
      <c r="AA4" s="169" t="s">
        <v>43</v>
      </c>
      <c r="AI4" s="169" t="s">
        <v>43</v>
      </c>
      <c r="AP4" s="84" t="s">
        <v>43</v>
      </c>
      <c r="AQ4" s="124"/>
      <c r="AX4" s="169" t="s">
        <v>43</v>
      </c>
      <c r="BF4" s="169" t="s">
        <v>43</v>
      </c>
      <c r="BG4" s="124"/>
      <c r="BN4" s="169" t="s">
        <v>43</v>
      </c>
      <c r="BO4" s="124"/>
      <c r="BV4" s="169" t="s">
        <v>43</v>
      </c>
      <c r="BW4" s="124"/>
      <c r="CD4" s="169" t="s">
        <v>43</v>
      </c>
      <c r="CL4" s="169" t="s">
        <v>43</v>
      </c>
      <c r="CM4" s="124"/>
      <c r="CS4" s="84" t="s">
        <v>43</v>
      </c>
      <c r="CT4" s="124"/>
      <c r="CZ4" s="84" t="s">
        <v>43</v>
      </c>
      <c r="DA4" s="124"/>
      <c r="DG4" s="84" t="s">
        <v>43</v>
      </c>
      <c r="DH4" s="124"/>
      <c r="DN4" s="84" t="s">
        <v>43</v>
      </c>
      <c r="DU4" s="84" t="s">
        <v>43</v>
      </c>
      <c r="EB4" s="84" t="s">
        <v>43</v>
      </c>
      <c r="EI4" s="84" t="s">
        <v>43</v>
      </c>
      <c r="EJ4" s="124"/>
      <c r="EP4" s="84" t="s">
        <v>43</v>
      </c>
      <c r="EW4" s="84" t="s">
        <v>43</v>
      </c>
      <c r="FD4" s="84" t="s">
        <v>43</v>
      </c>
      <c r="FK4" s="84" t="s">
        <v>43</v>
      </c>
      <c r="FR4" s="84" t="s">
        <v>43</v>
      </c>
      <c r="FY4" s="84" t="s">
        <v>43</v>
      </c>
      <c r="GF4" s="84" t="s">
        <v>43</v>
      </c>
      <c r="GM4" s="84" t="s">
        <v>43</v>
      </c>
      <c r="GN4" s="124"/>
      <c r="GT4" s="84" t="s">
        <v>43</v>
      </c>
      <c r="GU4" s="124"/>
      <c r="HA4" s="84" t="s">
        <v>43</v>
      </c>
      <c r="HH4" s="84" t="s">
        <v>43</v>
      </c>
      <c r="HO4" s="84" t="s">
        <v>43</v>
      </c>
      <c r="HV4" s="84" t="s">
        <v>43</v>
      </c>
      <c r="HW4" s="124"/>
      <c r="IC4" s="84" t="s">
        <v>43</v>
      </c>
      <c r="IJ4" s="84" t="s">
        <v>43</v>
      </c>
      <c r="IQ4" s="84" t="s">
        <v>43</v>
      </c>
      <c r="IX4" s="84" t="s">
        <v>43</v>
      </c>
    </row>
    <row r="5" spans="1:259" s="85" customFormat="1" ht="15" thickBot="1" x14ac:dyDescent="0.2">
      <c r="A5" s="78"/>
      <c r="B5" s="54"/>
      <c r="C5" s="55"/>
      <c r="D5" s="56"/>
      <c r="E5" s="57"/>
      <c r="F5" s="57"/>
      <c r="G5" s="57"/>
      <c r="H5" s="57"/>
      <c r="I5" s="57"/>
      <c r="J5" s="57"/>
      <c r="K5" s="58"/>
      <c r="L5" s="222" t="s">
        <v>45</v>
      </c>
      <c r="M5" s="223"/>
      <c r="N5" s="223"/>
      <c r="O5" s="223"/>
      <c r="P5" s="223"/>
      <c r="Q5" s="223"/>
      <c r="R5" s="223"/>
      <c r="S5" s="224"/>
      <c r="T5" s="222" t="s">
        <v>46</v>
      </c>
      <c r="U5" s="223"/>
      <c r="V5" s="223"/>
      <c r="W5" s="223"/>
      <c r="X5" s="223"/>
      <c r="Y5" s="223"/>
      <c r="Z5" s="223"/>
      <c r="AA5" s="224"/>
      <c r="AB5" s="222" t="s">
        <v>47</v>
      </c>
      <c r="AC5" s="223"/>
      <c r="AD5" s="223"/>
      <c r="AE5" s="223"/>
      <c r="AF5" s="223"/>
      <c r="AG5" s="223"/>
      <c r="AH5" s="223"/>
      <c r="AI5" s="224"/>
      <c r="AJ5" s="222"/>
      <c r="AK5" s="223"/>
      <c r="AL5" s="223"/>
      <c r="AM5" s="223"/>
      <c r="AN5" s="223"/>
      <c r="AO5" s="223"/>
      <c r="AP5" s="224"/>
      <c r="AQ5" s="222" t="s">
        <v>48</v>
      </c>
      <c r="AR5" s="223"/>
      <c r="AS5" s="223"/>
      <c r="AT5" s="223"/>
      <c r="AU5" s="223"/>
      <c r="AV5" s="223"/>
      <c r="AW5" s="223"/>
      <c r="AX5" s="224"/>
      <c r="AY5" s="247"/>
      <c r="AZ5" s="248"/>
      <c r="BA5" s="249"/>
      <c r="BB5" s="249"/>
      <c r="BC5" s="249"/>
      <c r="BD5" s="250"/>
      <c r="BE5" s="250"/>
      <c r="BF5" s="251"/>
      <c r="BG5" s="222" t="s">
        <v>49</v>
      </c>
      <c r="BH5" s="223"/>
      <c r="BI5" s="223"/>
      <c r="BJ5" s="223"/>
      <c r="BK5" s="223"/>
      <c r="BL5" s="223"/>
      <c r="BM5" s="223"/>
      <c r="BN5" s="224"/>
      <c r="BO5" s="222" t="s">
        <v>50</v>
      </c>
      <c r="BP5" s="223"/>
      <c r="BQ5" s="223"/>
      <c r="BR5" s="223"/>
      <c r="BS5" s="223"/>
      <c r="BT5" s="223"/>
      <c r="BU5" s="223"/>
      <c r="BV5" s="224"/>
      <c r="BW5" s="222" t="s">
        <v>51</v>
      </c>
      <c r="BX5" s="223"/>
      <c r="BY5" s="223"/>
      <c r="BZ5" s="223"/>
      <c r="CA5" s="223"/>
      <c r="CB5" s="223"/>
      <c r="CC5" s="223"/>
      <c r="CD5" s="224"/>
      <c r="CE5" s="222" t="s">
        <v>52</v>
      </c>
      <c r="CF5" s="223"/>
      <c r="CG5" s="223"/>
      <c r="CH5" s="223"/>
      <c r="CI5" s="223"/>
      <c r="CJ5" s="223"/>
      <c r="CK5" s="223"/>
      <c r="CL5" s="224"/>
      <c r="CM5" s="222" t="s">
        <v>52</v>
      </c>
      <c r="CN5" s="223"/>
      <c r="CO5" s="223"/>
      <c r="CP5" s="223"/>
      <c r="CQ5" s="223"/>
      <c r="CR5" s="223"/>
      <c r="CS5" s="224"/>
      <c r="CT5" s="222" t="s">
        <v>53</v>
      </c>
      <c r="CU5" s="223"/>
      <c r="CV5" s="223"/>
      <c r="CW5" s="223"/>
      <c r="CX5" s="223"/>
      <c r="CY5" s="223"/>
      <c r="CZ5" s="224"/>
      <c r="DA5" s="222" t="s">
        <v>54</v>
      </c>
      <c r="DB5" s="223"/>
      <c r="DC5" s="223"/>
      <c r="DD5" s="223"/>
      <c r="DE5" s="223"/>
      <c r="DF5" s="223"/>
      <c r="DG5" s="224"/>
      <c r="DH5" s="222" t="s">
        <v>55</v>
      </c>
      <c r="DI5" s="223"/>
      <c r="DJ5" s="223"/>
      <c r="DK5" s="223"/>
      <c r="DL5" s="223"/>
      <c r="DM5" s="223"/>
      <c r="DN5" s="224"/>
      <c r="DO5" s="222" t="s">
        <v>56</v>
      </c>
      <c r="DP5" s="223"/>
      <c r="DQ5" s="223"/>
      <c r="DR5" s="223"/>
      <c r="DS5" s="223"/>
      <c r="DT5" s="223"/>
      <c r="DU5" s="224"/>
      <c r="DV5" s="222" t="s">
        <v>57</v>
      </c>
      <c r="DW5" s="223"/>
      <c r="DX5" s="223"/>
      <c r="DY5" s="223"/>
      <c r="DZ5" s="223"/>
      <c r="EA5" s="223"/>
      <c r="EB5" s="224"/>
      <c r="EC5" s="222" t="s">
        <v>58</v>
      </c>
      <c r="ED5" s="223"/>
      <c r="EE5" s="223"/>
      <c r="EF5" s="223"/>
      <c r="EG5" s="223"/>
      <c r="EH5" s="223"/>
      <c r="EI5" s="224"/>
      <c r="EJ5" s="222" t="s">
        <v>59</v>
      </c>
      <c r="EK5" s="223"/>
      <c r="EL5" s="223"/>
      <c r="EM5" s="223"/>
      <c r="EN5" s="223"/>
      <c r="EO5" s="223"/>
      <c r="EP5" s="224"/>
      <c r="EQ5" s="222" t="s">
        <v>60</v>
      </c>
      <c r="ER5" s="223"/>
      <c r="ES5" s="223"/>
      <c r="ET5" s="223"/>
      <c r="EU5" s="223"/>
      <c r="EV5" s="223"/>
      <c r="EW5" s="224"/>
      <c r="EX5" s="222" t="s">
        <v>61</v>
      </c>
      <c r="EY5" s="223"/>
      <c r="EZ5" s="223"/>
      <c r="FA5" s="223"/>
      <c r="FB5" s="223"/>
      <c r="FC5" s="223"/>
      <c r="FD5" s="224"/>
      <c r="FE5" s="222" t="s">
        <v>62</v>
      </c>
      <c r="FF5" s="223"/>
      <c r="FG5" s="223"/>
      <c r="FH5" s="223"/>
      <c r="FI5" s="223"/>
      <c r="FJ5" s="223"/>
      <c r="FK5" s="224"/>
      <c r="FL5" s="222" t="s">
        <v>63</v>
      </c>
      <c r="FM5" s="223"/>
      <c r="FN5" s="223"/>
      <c r="FO5" s="223"/>
      <c r="FP5" s="223"/>
      <c r="FQ5" s="223"/>
      <c r="FR5" s="224"/>
      <c r="FS5" s="222" t="s">
        <v>64</v>
      </c>
      <c r="FT5" s="223"/>
      <c r="FU5" s="223"/>
      <c r="FV5" s="223"/>
      <c r="FW5" s="223"/>
      <c r="FX5" s="223"/>
      <c r="FY5" s="224"/>
      <c r="FZ5" s="222" t="s">
        <v>65</v>
      </c>
      <c r="GA5" s="223"/>
      <c r="GB5" s="223"/>
      <c r="GC5" s="223"/>
      <c r="GD5" s="223"/>
      <c r="GE5" s="223"/>
      <c r="GF5" s="224"/>
      <c r="GG5" s="222" t="s">
        <v>66</v>
      </c>
      <c r="GH5" s="223"/>
      <c r="GI5" s="223"/>
      <c r="GJ5" s="223"/>
      <c r="GK5" s="223"/>
      <c r="GL5" s="223"/>
      <c r="GM5" s="224"/>
      <c r="GN5" s="222" t="s">
        <v>67</v>
      </c>
      <c r="GO5" s="223"/>
      <c r="GP5" s="223"/>
      <c r="GQ5" s="223"/>
      <c r="GR5" s="223"/>
      <c r="GS5" s="223"/>
      <c r="GT5" s="224"/>
      <c r="GU5" s="222" t="s">
        <v>68</v>
      </c>
      <c r="GV5" s="223"/>
      <c r="GW5" s="223"/>
      <c r="GX5" s="223"/>
      <c r="GY5" s="223"/>
      <c r="GZ5" s="223"/>
      <c r="HA5" s="224"/>
      <c r="HB5" s="222" t="s">
        <v>69</v>
      </c>
      <c r="HC5" s="223"/>
      <c r="HD5" s="223"/>
      <c r="HE5" s="223"/>
      <c r="HF5" s="223"/>
      <c r="HG5" s="223"/>
      <c r="HH5" s="224"/>
      <c r="HI5" s="222" t="s">
        <v>70</v>
      </c>
      <c r="HJ5" s="223"/>
      <c r="HK5" s="223"/>
      <c r="HL5" s="223"/>
      <c r="HM5" s="223"/>
      <c r="HN5" s="223"/>
      <c r="HO5" s="224"/>
      <c r="HP5" s="222" t="s">
        <v>71</v>
      </c>
      <c r="HQ5" s="223"/>
      <c r="HR5" s="223"/>
      <c r="HS5" s="223"/>
      <c r="HT5" s="223"/>
      <c r="HU5" s="223"/>
      <c r="HV5" s="224"/>
      <c r="HW5" s="222" t="s">
        <v>72</v>
      </c>
      <c r="HX5" s="223"/>
      <c r="HY5" s="223"/>
      <c r="HZ5" s="223"/>
      <c r="IA5" s="223"/>
      <c r="IB5" s="223"/>
      <c r="IC5" s="224"/>
      <c r="ID5" s="222" t="s">
        <v>73</v>
      </c>
      <c r="IE5" s="223"/>
      <c r="IF5" s="223"/>
      <c r="IG5" s="223"/>
      <c r="IH5" s="223"/>
      <c r="II5" s="223"/>
      <c r="IJ5" s="224"/>
      <c r="IK5" s="222" t="s">
        <v>74</v>
      </c>
      <c r="IL5" s="223"/>
      <c r="IM5" s="223"/>
      <c r="IN5" s="223"/>
      <c r="IO5" s="223"/>
      <c r="IP5" s="223"/>
      <c r="IQ5" s="224"/>
      <c r="IR5" s="222" t="s">
        <v>75</v>
      </c>
      <c r="IS5" s="223"/>
      <c r="IT5" s="223"/>
      <c r="IU5" s="223"/>
      <c r="IV5" s="223"/>
      <c r="IW5" s="223"/>
      <c r="IX5" s="224"/>
      <c r="IY5" s="52"/>
    </row>
    <row r="6" spans="1:259" s="86" customFormat="1" ht="47.25" customHeight="1" thickBot="1" x14ac:dyDescent="0.25">
      <c r="A6" s="219" t="s">
        <v>152</v>
      </c>
      <c r="B6" s="220"/>
      <c r="C6" s="221"/>
      <c r="D6" s="222" t="s">
        <v>36</v>
      </c>
      <c r="E6" s="223"/>
      <c r="F6" s="223"/>
      <c r="G6" s="223"/>
      <c r="H6" s="223"/>
      <c r="I6" s="223"/>
      <c r="J6" s="223"/>
      <c r="K6" s="224"/>
      <c r="L6" s="222" t="s">
        <v>99</v>
      </c>
      <c r="M6" s="223"/>
      <c r="N6" s="223"/>
      <c r="O6" s="223"/>
      <c r="P6" s="223"/>
      <c r="Q6" s="223"/>
      <c r="R6" s="223"/>
      <c r="S6" s="224"/>
      <c r="T6" s="222" t="s">
        <v>166</v>
      </c>
      <c r="U6" s="223"/>
      <c r="V6" s="223"/>
      <c r="W6" s="223"/>
      <c r="X6" s="223"/>
      <c r="Y6" s="223"/>
      <c r="Z6" s="223"/>
      <c r="AA6" s="224"/>
      <c r="AB6" s="222" t="s">
        <v>100</v>
      </c>
      <c r="AC6" s="223"/>
      <c r="AD6" s="223"/>
      <c r="AE6" s="223"/>
      <c r="AF6" s="223"/>
      <c r="AG6" s="223"/>
      <c r="AH6" s="223"/>
      <c r="AI6" s="224"/>
      <c r="AJ6" s="222" t="s">
        <v>35</v>
      </c>
      <c r="AK6" s="223"/>
      <c r="AL6" s="223"/>
      <c r="AM6" s="223"/>
      <c r="AN6" s="223"/>
      <c r="AO6" s="223"/>
      <c r="AP6" s="224"/>
      <c r="AQ6" s="222" t="s">
        <v>101</v>
      </c>
      <c r="AR6" s="223"/>
      <c r="AS6" s="223"/>
      <c r="AT6" s="223"/>
      <c r="AU6" s="223"/>
      <c r="AV6" s="223"/>
      <c r="AW6" s="223"/>
      <c r="AX6" s="224"/>
      <c r="AY6" s="222" t="s">
        <v>102</v>
      </c>
      <c r="AZ6" s="223"/>
      <c r="BA6" s="223"/>
      <c r="BB6" s="223"/>
      <c r="BC6" s="223"/>
      <c r="BD6" s="223"/>
      <c r="BE6" s="223"/>
      <c r="BF6" s="224"/>
      <c r="BG6" s="222" t="s">
        <v>103</v>
      </c>
      <c r="BH6" s="223"/>
      <c r="BI6" s="223"/>
      <c r="BJ6" s="223"/>
      <c r="BK6" s="223"/>
      <c r="BL6" s="223"/>
      <c r="BM6" s="223"/>
      <c r="BN6" s="224"/>
      <c r="BO6" s="222" t="s">
        <v>104</v>
      </c>
      <c r="BP6" s="223"/>
      <c r="BQ6" s="223"/>
      <c r="BR6" s="223"/>
      <c r="BS6" s="223"/>
      <c r="BT6" s="223"/>
      <c r="BU6" s="223"/>
      <c r="BV6" s="224"/>
      <c r="BW6" s="222" t="s">
        <v>105</v>
      </c>
      <c r="BX6" s="223"/>
      <c r="BY6" s="223"/>
      <c r="BZ6" s="223"/>
      <c r="CA6" s="223"/>
      <c r="CB6" s="223"/>
      <c r="CC6" s="223"/>
      <c r="CD6" s="224"/>
      <c r="CE6" s="222" t="s">
        <v>155</v>
      </c>
      <c r="CF6" s="223"/>
      <c r="CG6" s="223"/>
      <c r="CH6" s="223"/>
      <c r="CI6" s="223"/>
      <c r="CJ6" s="223"/>
      <c r="CK6" s="223"/>
      <c r="CL6" s="224"/>
      <c r="CM6" s="222" t="s">
        <v>156</v>
      </c>
      <c r="CN6" s="223"/>
      <c r="CO6" s="223"/>
      <c r="CP6" s="223"/>
      <c r="CQ6" s="223"/>
      <c r="CR6" s="223"/>
      <c r="CS6" s="224"/>
      <c r="CT6" s="222" t="s">
        <v>106</v>
      </c>
      <c r="CU6" s="223"/>
      <c r="CV6" s="223"/>
      <c r="CW6" s="223"/>
      <c r="CX6" s="223"/>
      <c r="CY6" s="223"/>
      <c r="CZ6" s="224"/>
      <c r="DA6" s="222" t="s">
        <v>107</v>
      </c>
      <c r="DB6" s="223"/>
      <c r="DC6" s="223"/>
      <c r="DD6" s="223"/>
      <c r="DE6" s="223"/>
      <c r="DF6" s="223"/>
      <c r="DG6" s="224"/>
      <c r="DH6" s="222" t="s">
        <v>108</v>
      </c>
      <c r="DI6" s="223"/>
      <c r="DJ6" s="223"/>
      <c r="DK6" s="223"/>
      <c r="DL6" s="223"/>
      <c r="DM6" s="223"/>
      <c r="DN6" s="224"/>
      <c r="DO6" s="222" t="s">
        <v>109</v>
      </c>
      <c r="DP6" s="223"/>
      <c r="DQ6" s="223"/>
      <c r="DR6" s="223"/>
      <c r="DS6" s="223"/>
      <c r="DT6" s="223"/>
      <c r="DU6" s="224"/>
      <c r="DV6" s="222" t="s">
        <v>110</v>
      </c>
      <c r="DW6" s="223"/>
      <c r="DX6" s="223"/>
      <c r="DY6" s="223"/>
      <c r="DZ6" s="223"/>
      <c r="EA6" s="223"/>
      <c r="EB6" s="224"/>
      <c r="EC6" s="222" t="s">
        <v>111</v>
      </c>
      <c r="ED6" s="223"/>
      <c r="EE6" s="223"/>
      <c r="EF6" s="223"/>
      <c r="EG6" s="223"/>
      <c r="EH6" s="223"/>
      <c r="EI6" s="224"/>
      <c r="EJ6" s="222" t="s">
        <v>112</v>
      </c>
      <c r="EK6" s="223"/>
      <c r="EL6" s="223"/>
      <c r="EM6" s="223"/>
      <c r="EN6" s="223"/>
      <c r="EO6" s="223"/>
      <c r="EP6" s="224"/>
      <c r="EQ6" s="222" t="s">
        <v>113</v>
      </c>
      <c r="ER6" s="223"/>
      <c r="ES6" s="223"/>
      <c r="ET6" s="223"/>
      <c r="EU6" s="223"/>
      <c r="EV6" s="223"/>
      <c r="EW6" s="224"/>
      <c r="EX6" s="222" t="s">
        <v>114</v>
      </c>
      <c r="EY6" s="223"/>
      <c r="EZ6" s="223"/>
      <c r="FA6" s="223"/>
      <c r="FB6" s="223"/>
      <c r="FC6" s="223"/>
      <c r="FD6" s="224"/>
      <c r="FE6" s="222" t="s">
        <v>115</v>
      </c>
      <c r="FF6" s="223"/>
      <c r="FG6" s="223"/>
      <c r="FH6" s="223"/>
      <c r="FI6" s="223"/>
      <c r="FJ6" s="223"/>
      <c r="FK6" s="224"/>
      <c r="FL6" s="222" t="s">
        <v>116</v>
      </c>
      <c r="FM6" s="223"/>
      <c r="FN6" s="223"/>
      <c r="FO6" s="223"/>
      <c r="FP6" s="223"/>
      <c r="FQ6" s="223"/>
      <c r="FR6" s="224"/>
      <c r="FS6" s="222" t="s">
        <v>117</v>
      </c>
      <c r="FT6" s="223"/>
      <c r="FU6" s="223"/>
      <c r="FV6" s="223"/>
      <c r="FW6" s="223"/>
      <c r="FX6" s="223"/>
      <c r="FY6" s="224"/>
      <c r="FZ6" s="222" t="s">
        <v>118</v>
      </c>
      <c r="GA6" s="223"/>
      <c r="GB6" s="223"/>
      <c r="GC6" s="223"/>
      <c r="GD6" s="223"/>
      <c r="GE6" s="223"/>
      <c r="GF6" s="224"/>
      <c r="GG6" s="222" t="s">
        <v>119</v>
      </c>
      <c r="GH6" s="223"/>
      <c r="GI6" s="223"/>
      <c r="GJ6" s="223"/>
      <c r="GK6" s="223"/>
      <c r="GL6" s="223"/>
      <c r="GM6" s="224"/>
      <c r="GN6" s="222" t="s">
        <v>120</v>
      </c>
      <c r="GO6" s="223"/>
      <c r="GP6" s="223"/>
      <c r="GQ6" s="223"/>
      <c r="GR6" s="223"/>
      <c r="GS6" s="223"/>
      <c r="GT6" s="224"/>
      <c r="GU6" s="222" t="s">
        <v>121</v>
      </c>
      <c r="GV6" s="223"/>
      <c r="GW6" s="223"/>
      <c r="GX6" s="223"/>
      <c r="GY6" s="223"/>
      <c r="GZ6" s="223"/>
      <c r="HA6" s="224"/>
      <c r="HB6" s="222" t="s">
        <v>122</v>
      </c>
      <c r="HC6" s="223"/>
      <c r="HD6" s="223"/>
      <c r="HE6" s="223"/>
      <c r="HF6" s="223"/>
      <c r="HG6" s="223"/>
      <c r="HH6" s="224"/>
      <c r="HI6" s="222" t="s">
        <v>132</v>
      </c>
      <c r="HJ6" s="223"/>
      <c r="HK6" s="223"/>
      <c r="HL6" s="223"/>
      <c r="HM6" s="223"/>
      <c r="HN6" s="223"/>
      <c r="HO6" s="224"/>
      <c r="HP6" s="222" t="s">
        <v>123</v>
      </c>
      <c r="HQ6" s="223"/>
      <c r="HR6" s="223"/>
      <c r="HS6" s="223"/>
      <c r="HT6" s="223"/>
      <c r="HU6" s="223"/>
      <c r="HV6" s="224"/>
      <c r="HW6" s="222" t="s">
        <v>124</v>
      </c>
      <c r="HX6" s="223"/>
      <c r="HY6" s="223"/>
      <c r="HZ6" s="223"/>
      <c r="IA6" s="223"/>
      <c r="IB6" s="223"/>
      <c r="IC6" s="224"/>
      <c r="ID6" s="222" t="s">
        <v>125</v>
      </c>
      <c r="IE6" s="223"/>
      <c r="IF6" s="223"/>
      <c r="IG6" s="223"/>
      <c r="IH6" s="223"/>
      <c r="II6" s="223"/>
      <c r="IJ6" s="224"/>
      <c r="IK6" s="222" t="s">
        <v>126</v>
      </c>
      <c r="IL6" s="223"/>
      <c r="IM6" s="223"/>
      <c r="IN6" s="223"/>
      <c r="IO6" s="223"/>
      <c r="IP6" s="223"/>
      <c r="IQ6" s="224"/>
      <c r="IR6" s="222" t="s">
        <v>127</v>
      </c>
      <c r="IS6" s="223"/>
      <c r="IT6" s="223"/>
      <c r="IU6" s="223"/>
      <c r="IV6" s="223"/>
      <c r="IW6" s="223"/>
      <c r="IX6" s="224"/>
      <c r="IY6" s="53"/>
    </row>
    <row r="7" spans="1:259" s="87" customFormat="1" ht="14.25" x14ac:dyDescent="0.2">
      <c r="A7" s="204" t="s">
        <v>34</v>
      </c>
      <c r="B7" s="205"/>
      <c r="C7" s="206"/>
      <c r="D7" s="210" t="s">
        <v>128</v>
      </c>
      <c r="E7" s="212" t="s">
        <v>158</v>
      </c>
      <c r="F7" s="214" t="s">
        <v>129</v>
      </c>
      <c r="G7" s="212" t="s">
        <v>165</v>
      </c>
      <c r="H7" s="216" t="s">
        <v>161</v>
      </c>
      <c r="I7" s="217"/>
      <c r="J7" s="217"/>
      <c r="K7" s="218"/>
      <c r="L7" s="252" t="s">
        <v>128</v>
      </c>
      <c r="M7" s="212" t="s">
        <v>158</v>
      </c>
      <c r="N7" s="214" t="s">
        <v>129</v>
      </c>
      <c r="O7" s="212" t="s">
        <v>165</v>
      </c>
      <c r="P7" s="216" t="s">
        <v>161</v>
      </c>
      <c r="Q7" s="217"/>
      <c r="R7" s="217"/>
      <c r="S7" s="218"/>
      <c r="T7" s="210" t="s">
        <v>128</v>
      </c>
      <c r="U7" s="212" t="s">
        <v>158</v>
      </c>
      <c r="V7" s="214" t="s">
        <v>129</v>
      </c>
      <c r="W7" s="212" t="s">
        <v>165</v>
      </c>
      <c r="X7" s="216" t="s">
        <v>161</v>
      </c>
      <c r="Y7" s="217"/>
      <c r="Z7" s="217"/>
      <c r="AA7" s="218"/>
      <c r="AB7" s="210" t="s">
        <v>128</v>
      </c>
      <c r="AC7" s="212" t="s">
        <v>158</v>
      </c>
      <c r="AD7" s="214" t="s">
        <v>129</v>
      </c>
      <c r="AE7" s="212" t="s">
        <v>165</v>
      </c>
      <c r="AF7" s="216" t="s">
        <v>161</v>
      </c>
      <c r="AG7" s="217"/>
      <c r="AH7" s="217"/>
      <c r="AI7" s="218"/>
      <c r="AJ7" s="210" t="s">
        <v>128</v>
      </c>
      <c r="AK7" s="212" t="s">
        <v>131</v>
      </c>
      <c r="AL7" s="214" t="s">
        <v>129</v>
      </c>
      <c r="AM7" s="216" t="s">
        <v>154</v>
      </c>
      <c r="AN7" s="217"/>
      <c r="AO7" s="217"/>
      <c r="AP7" s="218"/>
      <c r="AQ7" s="210" t="s">
        <v>128</v>
      </c>
      <c r="AR7" s="212" t="s">
        <v>158</v>
      </c>
      <c r="AS7" s="214" t="s">
        <v>129</v>
      </c>
      <c r="AT7" s="212" t="s">
        <v>165</v>
      </c>
      <c r="AU7" s="216" t="s">
        <v>161</v>
      </c>
      <c r="AV7" s="217"/>
      <c r="AW7" s="217"/>
      <c r="AX7" s="218"/>
      <c r="AY7" s="210" t="s">
        <v>128</v>
      </c>
      <c r="AZ7" s="212" t="s">
        <v>158</v>
      </c>
      <c r="BA7" s="214" t="s">
        <v>129</v>
      </c>
      <c r="BB7" s="212" t="s">
        <v>165</v>
      </c>
      <c r="BC7" s="216" t="s">
        <v>161</v>
      </c>
      <c r="BD7" s="217"/>
      <c r="BE7" s="217"/>
      <c r="BF7" s="218"/>
      <c r="BG7" s="210" t="s">
        <v>128</v>
      </c>
      <c r="BH7" s="212" t="s">
        <v>158</v>
      </c>
      <c r="BI7" s="214" t="s">
        <v>129</v>
      </c>
      <c r="BJ7" s="212" t="s">
        <v>165</v>
      </c>
      <c r="BK7" s="216" t="s">
        <v>161</v>
      </c>
      <c r="BL7" s="217"/>
      <c r="BM7" s="217"/>
      <c r="BN7" s="218"/>
      <c r="BO7" s="210" t="s">
        <v>128</v>
      </c>
      <c r="BP7" s="212" t="s">
        <v>158</v>
      </c>
      <c r="BQ7" s="214" t="s">
        <v>129</v>
      </c>
      <c r="BR7" s="212" t="s">
        <v>165</v>
      </c>
      <c r="BS7" s="216" t="s">
        <v>161</v>
      </c>
      <c r="BT7" s="217"/>
      <c r="BU7" s="217"/>
      <c r="BV7" s="218"/>
      <c r="BW7" s="210" t="s">
        <v>128</v>
      </c>
      <c r="BX7" s="212" t="s">
        <v>158</v>
      </c>
      <c r="BY7" s="214" t="s">
        <v>129</v>
      </c>
      <c r="BZ7" s="212" t="s">
        <v>165</v>
      </c>
      <c r="CA7" s="216" t="s">
        <v>161</v>
      </c>
      <c r="CB7" s="217"/>
      <c r="CC7" s="217"/>
      <c r="CD7" s="218"/>
      <c r="CE7" s="210" t="s">
        <v>128</v>
      </c>
      <c r="CF7" s="212" t="s">
        <v>158</v>
      </c>
      <c r="CG7" s="214" t="s">
        <v>129</v>
      </c>
      <c r="CH7" s="212" t="s">
        <v>165</v>
      </c>
      <c r="CI7" s="216" t="s">
        <v>161</v>
      </c>
      <c r="CJ7" s="217"/>
      <c r="CK7" s="217"/>
      <c r="CL7" s="218"/>
      <c r="CM7" s="252" t="s">
        <v>128</v>
      </c>
      <c r="CN7" s="212" t="s">
        <v>154</v>
      </c>
      <c r="CO7" s="212" t="s">
        <v>129</v>
      </c>
      <c r="CP7" s="216" t="s">
        <v>157</v>
      </c>
      <c r="CQ7" s="217"/>
      <c r="CR7" s="217"/>
      <c r="CS7" s="218"/>
      <c r="CT7" s="252" t="s">
        <v>128</v>
      </c>
      <c r="CU7" s="212" t="s">
        <v>154</v>
      </c>
      <c r="CV7" s="212" t="s">
        <v>129</v>
      </c>
      <c r="CW7" s="216" t="s">
        <v>157</v>
      </c>
      <c r="CX7" s="217"/>
      <c r="CY7" s="217"/>
      <c r="CZ7" s="218"/>
      <c r="DA7" s="252" t="s">
        <v>128</v>
      </c>
      <c r="DB7" s="212" t="s">
        <v>154</v>
      </c>
      <c r="DC7" s="212" t="s">
        <v>129</v>
      </c>
      <c r="DD7" s="216" t="s">
        <v>157</v>
      </c>
      <c r="DE7" s="217"/>
      <c r="DF7" s="217"/>
      <c r="DG7" s="218"/>
      <c r="DH7" s="252" t="s">
        <v>128</v>
      </c>
      <c r="DI7" s="212" t="s">
        <v>154</v>
      </c>
      <c r="DJ7" s="212" t="s">
        <v>129</v>
      </c>
      <c r="DK7" s="216" t="s">
        <v>157</v>
      </c>
      <c r="DL7" s="217"/>
      <c r="DM7" s="217"/>
      <c r="DN7" s="218"/>
      <c r="DO7" s="252" t="s">
        <v>128</v>
      </c>
      <c r="DP7" s="212" t="s">
        <v>154</v>
      </c>
      <c r="DQ7" s="212" t="s">
        <v>129</v>
      </c>
      <c r="DR7" s="216" t="s">
        <v>157</v>
      </c>
      <c r="DS7" s="217"/>
      <c r="DT7" s="217"/>
      <c r="DU7" s="218"/>
      <c r="DV7" s="252" t="s">
        <v>128</v>
      </c>
      <c r="DW7" s="212" t="s">
        <v>154</v>
      </c>
      <c r="DX7" s="212" t="s">
        <v>129</v>
      </c>
      <c r="DY7" s="216" t="s">
        <v>157</v>
      </c>
      <c r="DZ7" s="217"/>
      <c r="EA7" s="217"/>
      <c r="EB7" s="218"/>
      <c r="EC7" s="252" t="s">
        <v>128</v>
      </c>
      <c r="ED7" s="212" t="s">
        <v>154</v>
      </c>
      <c r="EE7" s="212" t="s">
        <v>129</v>
      </c>
      <c r="EF7" s="216" t="s">
        <v>157</v>
      </c>
      <c r="EG7" s="217"/>
      <c r="EH7" s="217"/>
      <c r="EI7" s="218"/>
      <c r="EJ7" s="252" t="s">
        <v>128</v>
      </c>
      <c r="EK7" s="212" t="s">
        <v>154</v>
      </c>
      <c r="EL7" s="212" t="s">
        <v>129</v>
      </c>
      <c r="EM7" s="216" t="s">
        <v>157</v>
      </c>
      <c r="EN7" s="217"/>
      <c r="EO7" s="217"/>
      <c r="EP7" s="218"/>
      <c r="EQ7" s="252" t="s">
        <v>128</v>
      </c>
      <c r="ER7" s="212" t="s">
        <v>154</v>
      </c>
      <c r="ES7" s="212" t="s">
        <v>129</v>
      </c>
      <c r="ET7" s="216" t="s">
        <v>157</v>
      </c>
      <c r="EU7" s="217"/>
      <c r="EV7" s="217"/>
      <c r="EW7" s="218"/>
      <c r="EX7" s="252" t="s">
        <v>128</v>
      </c>
      <c r="EY7" s="212" t="s">
        <v>154</v>
      </c>
      <c r="EZ7" s="212" t="s">
        <v>129</v>
      </c>
      <c r="FA7" s="216" t="s">
        <v>157</v>
      </c>
      <c r="FB7" s="217"/>
      <c r="FC7" s="217"/>
      <c r="FD7" s="218"/>
      <c r="FE7" s="252" t="s">
        <v>128</v>
      </c>
      <c r="FF7" s="212" t="s">
        <v>154</v>
      </c>
      <c r="FG7" s="212" t="s">
        <v>129</v>
      </c>
      <c r="FH7" s="216" t="s">
        <v>157</v>
      </c>
      <c r="FI7" s="217"/>
      <c r="FJ7" s="217"/>
      <c r="FK7" s="218"/>
      <c r="FL7" s="252" t="s">
        <v>128</v>
      </c>
      <c r="FM7" s="212" t="s">
        <v>154</v>
      </c>
      <c r="FN7" s="212" t="s">
        <v>129</v>
      </c>
      <c r="FO7" s="216" t="s">
        <v>157</v>
      </c>
      <c r="FP7" s="217"/>
      <c r="FQ7" s="217"/>
      <c r="FR7" s="218"/>
      <c r="FS7" s="252" t="s">
        <v>128</v>
      </c>
      <c r="FT7" s="212" t="s">
        <v>154</v>
      </c>
      <c r="FU7" s="212" t="s">
        <v>129</v>
      </c>
      <c r="FV7" s="216" t="s">
        <v>157</v>
      </c>
      <c r="FW7" s="217"/>
      <c r="FX7" s="217"/>
      <c r="FY7" s="218"/>
      <c r="FZ7" s="252" t="s">
        <v>128</v>
      </c>
      <c r="GA7" s="212" t="s">
        <v>154</v>
      </c>
      <c r="GB7" s="212" t="s">
        <v>129</v>
      </c>
      <c r="GC7" s="216" t="s">
        <v>157</v>
      </c>
      <c r="GD7" s="217"/>
      <c r="GE7" s="217"/>
      <c r="GF7" s="218"/>
      <c r="GG7" s="252" t="s">
        <v>128</v>
      </c>
      <c r="GH7" s="212" t="s">
        <v>154</v>
      </c>
      <c r="GI7" s="212" t="s">
        <v>129</v>
      </c>
      <c r="GJ7" s="216" t="s">
        <v>157</v>
      </c>
      <c r="GK7" s="217"/>
      <c r="GL7" s="217"/>
      <c r="GM7" s="218"/>
      <c r="GN7" s="252" t="s">
        <v>128</v>
      </c>
      <c r="GO7" s="212" t="s">
        <v>154</v>
      </c>
      <c r="GP7" s="212" t="s">
        <v>129</v>
      </c>
      <c r="GQ7" s="216" t="s">
        <v>157</v>
      </c>
      <c r="GR7" s="217"/>
      <c r="GS7" s="217"/>
      <c r="GT7" s="218"/>
      <c r="GU7" s="252" t="s">
        <v>128</v>
      </c>
      <c r="GV7" s="212" t="s">
        <v>154</v>
      </c>
      <c r="GW7" s="212" t="s">
        <v>129</v>
      </c>
      <c r="GX7" s="216" t="s">
        <v>157</v>
      </c>
      <c r="GY7" s="217"/>
      <c r="GZ7" s="217"/>
      <c r="HA7" s="218"/>
      <c r="HB7" s="252" t="s">
        <v>128</v>
      </c>
      <c r="HC7" s="212" t="s">
        <v>154</v>
      </c>
      <c r="HD7" s="212" t="s">
        <v>129</v>
      </c>
      <c r="HE7" s="216" t="s">
        <v>157</v>
      </c>
      <c r="HF7" s="217"/>
      <c r="HG7" s="217"/>
      <c r="HH7" s="218"/>
      <c r="HI7" s="252" t="s">
        <v>128</v>
      </c>
      <c r="HJ7" s="212" t="s">
        <v>154</v>
      </c>
      <c r="HK7" s="212" t="s">
        <v>129</v>
      </c>
      <c r="HL7" s="216" t="s">
        <v>157</v>
      </c>
      <c r="HM7" s="217"/>
      <c r="HN7" s="217"/>
      <c r="HO7" s="218"/>
      <c r="HP7" s="252" t="s">
        <v>128</v>
      </c>
      <c r="HQ7" s="212" t="s">
        <v>154</v>
      </c>
      <c r="HR7" s="212" t="s">
        <v>129</v>
      </c>
      <c r="HS7" s="216" t="s">
        <v>157</v>
      </c>
      <c r="HT7" s="217"/>
      <c r="HU7" s="217"/>
      <c r="HV7" s="218"/>
      <c r="HW7" s="252" t="s">
        <v>128</v>
      </c>
      <c r="HX7" s="212" t="s">
        <v>154</v>
      </c>
      <c r="HY7" s="212" t="s">
        <v>129</v>
      </c>
      <c r="HZ7" s="216" t="s">
        <v>157</v>
      </c>
      <c r="IA7" s="217"/>
      <c r="IB7" s="217"/>
      <c r="IC7" s="218"/>
      <c r="ID7" s="252" t="s">
        <v>128</v>
      </c>
      <c r="IE7" s="212" t="s">
        <v>154</v>
      </c>
      <c r="IF7" s="212" t="s">
        <v>129</v>
      </c>
      <c r="IG7" s="216" t="s">
        <v>157</v>
      </c>
      <c r="IH7" s="217"/>
      <c r="II7" s="217"/>
      <c r="IJ7" s="218"/>
      <c r="IK7" s="252" t="s">
        <v>128</v>
      </c>
      <c r="IL7" s="212" t="s">
        <v>154</v>
      </c>
      <c r="IM7" s="212" t="s">
        <v>129</v>
      </c>
      <c r="IN7" s="216" t="s">
        <v>157</v>
      </c>
      <c r="IO7" s="217"/>
      <c r="IP7" s="217"/>
      <c r="IQ7" s="218"/>
      <c r="IR7" s="252" t="s">
        <v>128</v>
      </c>
      <c r="IS7" s="212" t="s">
        <v>154</v>
      </c>
      <c r="IT7" s="212" t="s">
        <v>129</v>
      </c>
      <c r="IU7" s="216" t="s">
        <v>157</v>
      </c>
      <c r="IV7" s="217"/>
      <c r="IW7" s="217"/>
      <c r="IX7" s="218"/>
      <c r="IY7" s="33"/>
    </row>
    <row r="8" spans="1:259" s="84" customFormat="1" ht="24.75" thickBot="1" x14ac:dyDescent="0.2">
      <c r="A8" s="207"/>
      <c r="B8" s="208"/>
      <c r="C8" s="209"/>
      <c r="D8" s="211"/>
      <c r="E8" s="213"/>
      <c r="F8" s="215"/>
      <c r="G8" s="213"/>
      <c r="H8" s="97" t="s">
        <v>40</v>
      </c>
      <c r="I8" s="98" t="s">
        <v>41</v>
      </c>
      <c r="J8" s="98" t="s">
        <v>94</v>
      </c>
      <c r="K8" s="99" t="s">
        <v>95</v>
      </c>
      <c r="L8" s="253"/>
      <c r="M8" s="213"/>
      <c r="N8" s="215"/>
      <c r="O8" s="213"/>
      <c r="P8" s="97" t="s">
        <v>40</v>
      </c>
      <c r="Q8" s="98" t="s">
        <v>41</v>
      </c>
      <c r="R8" s="98" t="s">
        <v>94</v>
      </c>
      <c r="S8" s="99" t="s">
        <v>95</v>
      </c>
      <c r="T8" s="211"/>
      <c r="U8" s="213"/>
      <c r="V8" s="215"/>
      <c r="W8" s="213"/>
      <c r="X8" s="97" t="s">
        <v>40</v>
      </c>
      <c r="Y8" s="98" t="s">
        <v>41</v>
      </c>
      <c r="Z8" s="98" t="s">
        <v>94</v>
      </c>
      <c r="AA8" s="99" t="s">
        <v>95</v>
      </c>
      <c r="AB8" s="211"/>
      <c r="AC8" s="213"/>
      <c r="AD8" s="215"/>
      <c r="AE8" s="213"/>
      <c r="AF8" s="97" t="s">
        <v>40</v>
      </c>
      <c r="AG8" s="98" t="s">
        <v>41</v>
      </c>
      <c r="AH8" s="98" t="s">
        <v>94</v>
      </c>
      <c r="AI8" s="99" t="s">
        <v>95</v>
      </c>
      <c r="AJ8" s="211"/>
      <c r="AK8" s="213"/>
      <c r="AL8" s="215"/>
      <c r="AM8" s="97" t="s">
        <v>40</v>
      </c>
      <c r="AN8" s="98" t="s">
        <v>41</v>
      </c>
      <c r="AO8" s="98" t="s">
        <v>94</v>
      </c>
      <c r="AP8" s="99" t="s">
        <v>95</v>
      </c>
      <c r="AQ8" s="211"/>
      <c r="AR8" s="213"/>
      <c r="AS8" s="215"/>
      <c r="AT8" s="213"/>
      <c r="AU8" s="97" t="s">
        <v>40</v>
      </c>
      <c r="AV8" s="98" t="s">
        <v>41</v>
      </c>
      <c r="AW8" s="98" t="s">
        <v>94</v>
      </c>
      <c r="AX8" s="99" t="s">
        <v>95</v>
      </c>
      <c r="AY8" s="211"/>
      <c r="AZ8" s="213"/>
      <c r="BA8" s="215"/>
      <c r="BB8" s="213"/>
      <c r="BC8" s="97" t="s">
        <v>40</v>
      </c>
      <c r="BD8" s="98" t="s">
        <v>41</v>
      </c>
      <c r="BE8" s="98" t="s">
        <v>94</v>
      </c>
      <c r="BF8" s="99" t="s">
        <v>95</v>
      </c>
      <c r="BG8" s="211"/>
      <c r="BH8" s="213"/>
      <c r="BI8" s="215"/>
      <c r="BJ8" s="213"/>
      <c r="BK8" s="97" t="s">
        <v>40</v>
      </c>
      <c r="BL8" s="98" t="s">
        <v>41</v>
      </c>
      <c r="BM8" s="98" t="s">
        <v>94</v>
      </c>
      <c r="BN8" s="99" t="s">
        <v>95</v>
      </c>
      <c r="BO8" s="211"/>
      <c r="BP8" s="213"/>
      <c r="BQ8" s="215"/>
      <c r="BR8" s="213"/>
      <c r="BS8" s="97" t="s">
        <v>40</v>
      </c>
      <c r="BT8" s="98" t="s">
        <v>41</v>
      </c>
      <c r="BU8" s="98" t="s">
        <v>94</v>
      </c>
      <c r="BV8" s="99" t="s">
        <v>95</v>
      </c>
      <c r="BW8" s="211"/>
      <c r="BX8" s="213"/>
      <c r="BY8" s="215"/>
      <c r="BZ8" s="213"/>
      <c r="CA8" s="97" t="s">
        <v>40</v>
      </c>
      <c r="CB8" s="98" t="s">
        <v>41</v>
      </c>
      <c r="CC8" s="98" t="s">
        <v>94</v>
      </c>
      <c r="CD8" s="99" t="s">
        <v>95</v>
      </c>
      <c r="CE8" s="211"/>
      <c r="CF8" s="213"/>
      <c r="CG8" s="215"/>
      <c r="CH8" s="213"/>
      <c r="CI8" s="97" t="s">
        <v>40</v>
      </c>
      <c r="CJ8" s="98" t="s">
        <v>41</v>
      </c>
      <c r="CK8" s="98" t="s">
        <v>94</v>
      </c>
      <c r="CL8" s="99" t="s">
        <v>95</v>
      </c>
      <c r="CM8" s="253"/>
      <c r="CN8" s="213"/>
      <c r="CO8" s="213"/>
      <c r="CP8" s="97" t="s">
        <v>40</v>
      </c>
      <c r="CQ8" s="98" t="s">
        <v>41</v>
      </c>
      <c r="CR8" s="98" t="s">
        <v>94</v>
      </c>
      <c r="CS8" s="99" t="s">
        <v>95</v>
      </c>
      <c r="CT8" s="253"/>
      <c r="CU8" s="213"/>
      <c r="CV8" s="213"/>
      <c r="CW8" s="97" t="s">
        <v>40</v>
      </c>
      <c r="CX8" s="98" t="s">
        <v>41</v>
      </c>
      <c r="CY8" s="98" t="s">
        <v>94</v>
      </c>
      <c r="CZ8" s="99" t="s">
        <v>95</v>
      </c>
      <c r="DA8" s="253"/>
      <c r="DB8" s="213"/>
      <c r="DC8" s="213"/>
      <c r="DD8" s="97" t="s">
        <v>40</v>
      </c>
      <c r="DE8" s="98" t="s">
        <v>41</v>
      </c>
      <c r="DF8" s="98" t="s">
        <v>94</v>
      </c>
      <c r="DG8" s="99" t="s">
        <v>95</v>
      </c>
      <c r="DH8" s="253"/>
      <c r="DI8" s="213"/>
      <c r="DJ8" s="213"/>
      <c r="DK8" s="97" t="s">
        <v>40</v>
      </c>
      <c r="DL8" s="98" t="s">
        <v>41</v>
      </c>
      <c r="DM8" s="98" t="s">
        <v>94</v>
      </c>
      <c r="DN8" s="99" t="s">
        <v>95</v>
      </c>
      <c r="DO8" s="253"/>
      <c r="DP8" s="213"/>
      <c r="DQ8" s="213"/>
      <c r="DR8" s="97" t="s">
        <v>40</v>
      </c>
      <c r="DS8" s="98" t="s">
        <v>41</v>
      </c>
      <c r="DT8" s="98" t="s">
        <v>94</v>
      </c>
      <c r="DU8" s="99" t="s">
        <v>95</v>
      </c>
      <c r="DV8" s="253"/>
      <c r="DW8" s="213"/>
      <c r="DX8" s="213"/>
      <c r="DY8" s="97" t="s">
        <v>40</v>
      </c>
      <c r="DZ8" s="98" t="s">
        <v>41</v>
      </c>
      <c r="EA8" s="98" t="s">
        <v>94</v>
      </c>
      <c r="EB8" s="99" t="s">
        <v>95</v>
      </c>
      <c r="EC8" s="253"/>
      <c r="ED8" s="213"/>
      <c r="EE8" s="213"/>
      <c r="EF8" s="97" t="s">
        <v>40</v>
      </c>
      <c r="EG8" s="98" t="s">
        <v>41</v>
      </c>
      <c r="EH8" s="98" t="s">
        <v>94</v>
      </c>
      <c r="EI8" s="99" t="s">
        <v>95</v>
      </c>
      <c r="EJ8" s="253"/>
      <c r="EK8" s="213"/>
      <c r="EL8" s="213"/>
      <c r="EM8" s="97" t="s">
        <v>40</v>
      </c>
      <c r="EN8" s="98" t="s">
        <v>41</v>
      </c>
      <c r="EO8" s="98" t="s">
        <v>94</v>
      </c>
      <c r="EP8" s="99" t="s">
        <v>95</v>
      </c>
      <c r="EQ8" s="253"/>
      <c r="ER8" s="213"/>
      <c r="ES8" s="213"/>
      <c r="ET8" s="97" t="s">
        <v>40</v>
      </c>
      <c r="EU8" s="98" t="s">
        <v>41</v>
      </c>
      <c r="EV8" s="98" t="s">
        <v>94</v>
      </c>
      <c r="EW8" s="99" t="s">
        <v>95</v>
      </c>
      <c r="EX8" s="253"/>
      <c r="EY8" s="213"/>
      <c r="EZ8" s="213"/>
      <c r="FA8" s="97" t="s">
        <v>40</v>
      </c>
      <c r="FB8" s="98" t="s">
        <v>41</v>
      </c>
      <c r="FC8" s="98" t="s">
        <v>94</v>
      </c>
      <c r="FD8" s="99" t="s">
        <v>95</v>
      </c>
      <c r="FE8" s="253"/>
      <c r="FF8" s="213"/>
      <c r="FG8" s="213"/>
      <c r="FH8" s="97" t="s">
        <v>40</v>
      </c>
      <c r="FI8" s="98" t="s">
        <v>41</v>
      </c>
      <c r="FJ8" s="98" t="s">
        <v>94</v>
      </c>
      <c r="FK8" s="99" t="s">
        <v>95</v>
      </c>
      <c r="FL8" s="253"/>
      <c r="FM8" s="213"/>
      <c r="FN8" s="213"/>
      <c r="FO8" s="97" t="s">
        <v>40</v>
      </c>
      <c r="FP8" s="98" t="s">
        <v>41</v>
      </c>
      <c r="FQ8" s="98" t="s">
        <v>94</v>
      </c>
      <c r="FR8" s="99" t="s">
        <v>95</v>
      </c>
      <c r="FS8" s="253"/>
      <c r="FT8" s="213"/>
      <c r="FU8" s="213"/>
      <c r="FV8" s="97" t="s">
        <v>40</v>
      </c>
      <c r="FW8" s="98" t="s">
        <v>41</v>
      </c>
      <c r="FX8" s="98" t="s">
        <v>94</v>
      </c>
      <c r="FY8" s="99" t="s">
        <v>95</v>
      </c>
      <c r="FZ8" s="253"/>
      <c r="GA8" s="213"/>
      <c r="GB8" s="213"/>
      <c r="GC8" s="97" t="s">
        <v>40</v>
      </c>
      <c r="GD8" s="98" t="s">
        <v>41</v>
      </c>
      <c r="GE8" s="98" t="s">
        <v>94</v>
      </c>
      <c r="GF8" s="99" t="s">
        <v>95</v>
      </c>
      <c r="GG8" s="253"/>
      <c r="GH8" s="213"/>
      <c r="GI8" s="213"/>
      <c r="GJ8" s="97" t="s">
        <v>40</v>
      </c>
      <c r="GK8" s="98" t="s">
        <v>41</v>
      </c>
      <c r="GL8" s="98" t="s">
        <v>94</v>
      </c>
      <c r="GM8" s="99" t="s">
        <v>95</v>
      </c>
      <c r="GN8" s="253"/>
      <c r="GO8" s="213"/>
      <c r="GP8" s="213"/>
      <c r="GQ8" s="97" t="s">
        <v>40</v>
      </c>
      <c r="GR8" s="98" t="s">
        <v>41</v>
      </c>
      <c r="GS8" s="98" t="s">
        <v>94</v>
      </c>
      <c r="GT8" s="99" t="s">
        <v>95</v>
      </c>
      <c r="GU8" s="253"/>
      <c r="GV8" s="213"/>
      <c r="GW8" s="213"/>
      <c r="GX8" s="97" t="s">
        <v>40</v>
      </c>
      <c r="GY8" s="98" t="s">
        <v>41</v>
      </c>
      <c r="GZ8" s="98" t="s">
        <v>94</v>
      </c>
      <c r="HA8" s="99" t="s">
        <v>95</v>
      </c>
      <c r="HB8" s="253"/>
      <c r="HC8" s="213"/>
      <c r="HD8" s="213"/>
      <c r="HE8" s="97" t="s">
        <v>40</v>
      </c>
      <c r="HF8" s="98" t="s">
        <v>41</v>
      </c>
      <c r="HG8" s="98" t="s">
        <v>94</v>
      </c>
      <c r="HH8" s="99" t="s">
        <v>95</v>
      </c>
      <c r="HI8" s="253"/>
      <c r="HJ8" s="213"/>
      <c r="HK8" s="213"/>
      <c r="HL8" s="97" t="s">
        <v>40</v>
      </c>
      <c r="HM8" s="98" t="s">
        <v>41</v>
      </c>
      <c r="HN8" s="98" t="s">
        <v>94</v>
      </c>
      <c r="HO8" s="99" t="s">
        <v>95</v>
      </c>
      <c r="HP8" s="253"/>
      <c r="HQ8" s="213"/>
      <c r="HR8" s="213"/>
      <c r="HS8" s="97" t="s">
        <v>40</v>
      </c>
      <c r="HT8" s="98" t="s">
        <v>41</v>
      </c>
      <c r="HU8" s="98" t="s">
        <v>94</v>
      </c>
      <c r="HV8" s="99" t="s">
        <v>95</v>
      </c>
      <c r="HW8" s="253"/>
      <c r="HX8" s="213"/>
      <c r="HY8" s="213"/>
      <c r="HZ8" s="97" t="s">
        <v>40</v>
      </c>
      <c r="IA8" s="98" t="s">
        <v>41</v>
      </c>
      <c r="IB8" s="98" t="s">
        <v>94</v>
      </c>
      <c r="IC8" s="99" t="s">
        <v>95</v>
      </c>
      <c r="ID8" s="253"/>
      <c r="IE8" s="213"/>
      <c r="IF8" s="213"/>
      <c r="IG8" s="97" t="s">
        <v>40</v>
      </c>
      <c r="IH8" s="98" t="s">
        <v>41</v>
      </c>
      <c r="II8" s="98" t="s">
        <v>94</v>
      </c>
      <c r="IJ8" s="99" t="s">
        <v>95</v>
      </c>
      <c r="IK8" s="253"/>
      <c r="IL8" s="213"/>
      <c r="IM8" s="213"/>
      <c r="IN8" s="97" t="s">
        <v>40</v>
      </c>
      <c r="IO8" s="98" t="s">
        <v>41</v>
      </c>
      <c r="IP8" s="98" t="s">
        <v>94</v>
      </c>
      <c r="IQ8" s="99" t="s">
        <v>95</v>
      </c>
      <c r="IR8" s="253"/>
      <c r="IS8" s="213"/>
      <c r="IT8" s="213"/>
      <c r="IU8" s="97" t="s">
        <v>40</v>
      </c>
      <c r="IV8" s="98" t="s">
        <v>41</v>
      </c>
      <c r="IW8" s="98" t="s">
        <v>94</v>
      </c>
      <c r="IX8" s="99" t="s">
        <v>95</v>
      </c>
      <c r="IY8" s="34"/>
    </row>
    <row r="9" spans="1:259" s="66" customFormat="1" ht="30" customHeight="1" x14ac:dyDescent="0.2">
      <c r="A9" s="227" t="s">
        <v>2</v>
      </c>
      <c r="B9" s="228"/>
      <c r="C9" s="229"/>
      <c r="D9" s="113"/>
      <c r="E9" s="114"/>
      <c r="F9" s="114"/>
      <c r="G9" s="114"/>
      <c r="H9" s="114"/>
      <c r="I9" s="114"/>
      <c r="J9" s="114"/>
      <c r="K9" s="115"/>
      <c r="L9" s="116"/>
      <c r="M9" s="101"/>
      <c r="N9" s="101"/>
      <c r="O9" s="101"/>
      <c r="P9" s="101"/>
      <c r="Q9" s="117"/>
      <c r="R9" s="117"/>
      <c r="S9" s="118"/>
      <c r="T9" s="116"/>
      <c r="U9" s="101"/>
      <c r="V9" s="101"/>
      <c r="W9" s="101"/>
      <c r="X9" s="101"/>
      <c r="Y9" s="117"/>
      <c r="Z9" s="117"/>
      <c r="AA9" s="118"/>
      <c r="AB9" s="116"/>
      <c r="AC9" s="101"/>
      <c r="AD9" s="101"/>
      <c r="AE9" s="101"/>
      <c r="AF9" s="101"/>
      <c r="AG9" s="117"/>
      <c r="AH9" s="117"/>
      <c r="AI9" s="118"/>
      <c r="AJ9" s="116"/>
      <c r="AK9" s="101"/>
      <c r="AL9" s="101"/>
      <c r="AM9" s="101"/>
      <c r="AN9" s="117"/>
      <c r="AO9" s="117"/>
      <c r="AP9" s="118"/>
      <c r="AQ9" s="116"/>
      <c r="AR9" s="101"/>
      <c r="AS9" s="101"/>
      <c r="AT9" s="101"/>
      <c r="AU9" s="101"/>
      <c r="AV9" s="117"/>
      <c r="AW9" s="117"/>
      <c r="AX9" s="118"/>
      <c r="AY9" s="119"/>
      <c r="AZ9" s="101"/>
      <c r="BA9" s="101"/>
      <c r="BB9" s="101"/>
      <c r="BC9" s="101"/>
      <c r="BD9" s="117"/>
      <c r="BE9" s="117"/>
      <c r="BF9" s="120"/>
      <c r="BG9" s="116"/>
      <c r="BH9" s="101"/>
      <c r="BI9" s="101"/>
      <c r="BJ9" s="101"/>
      <c r="BK9" s="101"/>
      <c r="BL9" s="117"/>
      <c r="BM9" s="117"/>
      <c r="BN9" s="118"/>
      <c r="BO9" s="116"/>
      <c r="BP9" s="101"/>
      <c r="BQ9" s="101"/>
      <c r="BR9" s="101"/>
      <c r="BS9" s="101"/>
      <c r="BT9" s="117"/>
      <c r="BU9" s="117"/>
      <c r="BV9" s="118"/>
      <c r="BW9" s="116"/>
      <c r="BX9" s="101"/>
      <c r="BY9" s="101"/>
      <c r="BZ9" s="101"/>
      <c r="CA9" s="101"/>
      <c r="CB9" s="117"/>
      <c r="CC9" s="117"/>
      <c r="CD9" s="118"/>
      <c r="CE9" s="116"/>
      <c r="CF9" s="101"/>
      <c r="CG9" s="101"/>
      <c r="CH9" s="101"/>
      <c r="CI9" s="101"/>
      <c r="CJ9" s="117"/>
      <c r="CK9" s="117"/>
      <c r="CL9" s="118"/>
      <c r="CM9" s="116"/>
      <c r="CN9" s="101"/>
      <c r="CO9" s="101"/>
      <c r="CP9" s="101"/>
      <c r="CQ9" s="117"/>
      <c r="CR9" s="117"/>
      <c r="CS9" s="118"/>
      <c r="CT9" s="116"/>
      <c r="CU9" s="101"/>
      <c r="CV9" s="101"/>
      <c r="CW9" s="101"/>
      <c r="CX9" s="117"/>
      <c r="CY9" s="117"/>
      <c r="CZ9" s="118"/>
      <c r="DA9" s="116"/>
      <c r="DB9" s="101"/>
      <c r="DC9" s="101"/>
      <c r="DD9" s="101"/>
      <c r="DE9" s="117"/>
      <c r="DF9" s="117"/>
      <c r="DG9" s="118"/>
      <c r="DH9" s="116"/>
      <c r="DI9" s="101"/>
      <c r="DJ9" s="101"/>
      <c r="DK9" s="101"/>
      <c r="DL9" s="117"/>
      <c r="DM9" s="117"/>
      <c r="DN9" s="118"/>
      <c r="DO9" s="116"/>
      <c r="DP9" s="101"/>
      <c r="DQ9" s="101"/>
      <c r="DR9" s="101"/>
      <c r="DS9" s="117"/>
      <c r="DT9" s="117"/>
      <c r="DU9" s="118"/>
      <c r="DV9" s="116"/>
      <c r="DW9" s="101"/>
      <c r="DX9" s="101"/>
      <c r="DY9" s="101"/>
      <c r="DZ9" s="117"/>
      <c r="EA9" s="117"/>
      <c r="EB9" s="118"/>
      <c r="EC9" s="116"/>
      <c r="ED9" s="101"/>
      <c r="EE9" s="101"/>
      <c r="EF9" s="101"/>
      <c r="EG9" s="117"/>
      <c r="EH9" s="117"/>
      <c r="EI9" s="118"/>
      <c r="EJ9" s="116"/>
      <c r="EK9" s="101"/>
      <c r="EL9" s="101"/>
      <c r="EM9" s="101"/>
      <c r="EN9" s="117"/>
      <c r="EO9" s="117"/>
      <c r="EP9" s="118"/>
      <c r="EQ9" s="116"/>
      <c r="ER9" s="101"/>
      <c r="ES9" s="101"/>
      <c r="ET9" s="101"/>
      <c r="EU9" s="117"/>
      <c r="EV9" s="117"/>
      <c r="EW9" s="120"/>
      <c r="EX9" s="116"/>
      <c r="EY9" s="101"/>
      <c r="EZ9" s="101"/>
      <c r="FA9" s="101"/>
      <c r="FB9" s="117"/>
      <c r="FC9" s="117"/>
      <c r="FD9" s="118"/>
      <c r="FE9" s="116"/>
      <c r="FF9" s="101"/>
      <c r="FG9" s="101"/>
      <c r="FH9" s="101"/>
      <c r="FI9" s="117"/>
      <c r="FJ9" s="117"/>
      <c r="FK9" s="118"/>
      <c r="FL9" s="116"/>
      <c r="FM9" s="101"/>
      <c r="FN9" s="101"/>
      <c r="FO9" s="101"/>
      <c r="FP9" s="117"/>
      <c r="FQ9" s="117"/>
      <c r="FR9" s="118"/>
      <c r="FS9" s="116"/>
      <c r="FT9" s="101"/>
      <c r="FU9" s="101"/>
      <c r="FV9" s="101"/>
      <c r="FW9" s="117"/>
      <c r="FX9" s="117"/>
      <c r="FY9" s="118"/>
      <c r="FZ9" s="116"/>
      <c r="GA9" s="101"/>
      <c r="GB9" s="101"/>
      <c r="GC9" s="101"/>
      <c r="GD9" s="117"/>
      <c r="GE9" s="117"/>
      <c r="GF9" s="118"/>
      <c r="GG9" s="116"/>
      <c r="GH9" s="101"/>
      <c r="GI9" s="101"/>
      <c r="GJ9" s="101"/>
      <c r="GK9" s="117"/>
      <c r="GL9" s="117"/>
      <c r="GM9" s="118"/>
      <c r="GN9" s="116"/>
      <c r="GO9" s="101"/>
      <c r="GP9" s="101"/>
      <c r="GQ9" s="101"/>
      <c r="GR9" s="117"/>
      <c r="GS9" s="117"/>
      <c r="GT9" s="118"/>
      <c r="GU9" s="116"/>
      <c r="GV9" s="101"/>
      <c r="GW9" s="101"/>
      <c r="GX9" s="101"/>
      <c r="GY9" s="117"/>
      <c r="GZ9" s="117"/>
      <c r="HA9" s="118"/>
      <c r="HB9" s="116"/>
      <c r="HC9" s="101"/>
      <c r="HD9" s="101"/>
      <c r="HE9" s="101"/>
      <c r="HF9" s="117"/>
      <c r="HG9" s="117"/>
      <c r="HH9" s="118"/>
      <c r="HI9" s="116"/>
      <c r="HJ9" s="101"/>
      <c r="HK9" s="101"/>
      <c r="HL9" s="101"/>
      <c r="HM9" s="117"/>
      <c r="HN9" s="117"/>
      <c r="HO9" s="118"/>
      <c r="HP9" s="116"/>
      <c r="HQ9" s="101"/>
      <c r="HR9" s="101"/>
      <c r="HS9" s="101"/>
      <c r="HT9" s="117"/>
      <c r="HU9" s="117"/>
      <c r="HV9" s="118"/>
      <c r="HW9" s="116"/>
      <c r="HX9" s="101"/>
      <c r="HY9" s="101"/>
      <c r="HZ9" s="101"/>
      <c r="IA9" s="117"/>
      <c r="IB9" s="117"/>
      <c r="IC9" s="118"/>
      <c r="ID9" s="116"/>
      <c r="IE9" s="101"/>
      <c r="IF9" s="101"/>
      <c r="IG9" s="101"/>
      <c r="IH9" s="117"/>
      <c r="II9" s="117"/>
      <c r="IJ9" s="118"/>
      <c r="IK9" s="116"/>
      <c r="IL9" s="101"/>
      <c r="IM9" s="101"/>
      <c r="IN9" s="101"/>
      <c r="IO9" s="117"/>
      <c r="IP9" s="117"/>
      <c r="IQ9" s="118"/>
      <c r="IR9" s="116"/>
      <c r="IS9" s="101"/>
      <c r="IT9" s="101"/>
      <c r="IU9" s="101"/>
      <c r="IV9" s="117"/>
      <c r="IW9" s="117"/>
      <c r="IX9" s="118"/>
      <c r="IY9" s="35"/>
    </row>
    <row r="10" spans="1:259" s="84" customFormat="1" ht="10.5" x14ac:dyDescent="0.15">
      <c r="A10" s="67" t="s">
        <v>77</v>
      </c>
      <c r="B10" s="19" t="s">
        <v>150</v>
      </c>
      <c r="C10" s="65"/>
      <c r="D10" s="29">
        <f t="shared" ref="D10:E17" si="0">+L10+T10+AB10+AQ10+AY10+CE10</f>
        <v>6291994</v>
      </c>
      <c r="E10" s="42">
        <f t="shared" si="0"/>
        <v>14193193</v>
      </c>
      <c r="F10" s="21">
        <f>SUM(F11:F14)</f>
        <v>0</v>
      </c>
      <c r="G10" s="21"/>
      <c r="H10" s="21">
        <f>SUM(H11:H14)</f>
        <v>14783258</v>
      </c>
      <c r="I10" s="21">
        <f>SUM(I11:I14)</f>
        <v>11472564</v>
      </c>
      <c r="J10" s="21">
        <f>SUM(J11:J14)</f>
        <v>3310694</v>
      </c>
      <c r="K10" s="22">
        <f>SUM(K11:K14)</f>
        <v>0</v>
      </c>
      <c r="L10" s="20">
        <f t="shared" ref="L10:R10" si="1">SUM(L11:L14)</f>
        <v>4462217</v>
      </c>
      <c r="M10" s="21">
        <f>SUM(M11:M14)</f>
        <v>9524824</v>
      </c>
      <c r="N10" s="21">
        <f t="shared" si="1"/>
        <v>0</v>
      </c>
      <c r="O10" s="21"/>
      <c r="P10" s="21">
        <f t="shared" si="1"/>
        <v>10364077</v>
      </c>
      <c r="Q10" s="49">
        <f t="shared" si="1"/>
        <v>10341202</v>
      </c>
      <c r="R10" s="21">
        <f t="shared" si="1"/>
        <v>22875</v>
      </c>
      <c r="S10" s="27">
        <f>SUM(S11:S14)</f>
        <v>0</v>
      </c>
      <c r="T10" s="20">
        <f t="shared" ref="T10:AB10" si="2">SUM(T11:T14)</f>
        <v>24610</v>
      </c>
      <c r="U10" s="21">
        <f t="shared" si="2"/>
        <v>0</v>
      </c>
      <c r="V10" s="21">
        <f t="shared" si="2"/>
        <v>0</v>
      </c>
      <c r="W10" s="21"/>
      <c r="X10" s="21">
        <f t="shared" si="2"/>
        <v>0</v>
      </c>
      <c r="Y10" s="49">
        <f t="shared" si="2"/>
        <v>0</v>
      </c>
      <c r="Z10" s="21">
        <f t="shared" si="2"/>
        <v>0</v>
      </c>
      <c r="AA10" s="22">
        <f t="shared" si="2"/>
        <v>0</v>
      </c>
      <c r="AB10" s="20">
        <f t="shared" si="2"/>
        <v>1787781</v>
      </c>
      <c r="AC10" s="21">
        <f t="shared" ref="AC10:DP10" si="3">SUM(AC11:AC14)</f>
        <v>4668369</v>
      </c>
      <c r="AD10" s="21">
        <f t="shared" si="3"/>
        <v>0</v>
      </c>
      <c r="AE10" s="21"/>
      <c r="AF10" s="21">
        <f>SUM(AF11:AF14)</f>
        <v>4419181</v>
      </c>
      <c r="AG10" s="49">
        <f t="shared" si="3"/>
        <v>1131362</v>
      </c>
      <c r="AH10" s="21">
        <f t="shared" si="3"/>
        <v>3287819</v>
      </c>
      <c r="AI10" s="22">
        <f t="shared" si="3"/>
        <v>0</v>
      </c>
      <c r="AJ10" s="20">
        <f t="shared" si="3"/>
        <v>0</v>
      </c>
      <c r="AK10" s="21">
        <f t="shared" si="3"/>
        <v>0</v>
      </c>
      <c r="AL10" s="21">
        <f t="shared" si="3"/>
        <v>0</v>
      </c>
      <c r="AM10" s="21">
        <f t="shared" si="3"/>
        <v>0</v>
      </c>
      <c r="AN10" s="49">
        <f t="shared" si="3"/>
        <v>0</v>
      </c>
      <c r="AO10" s="21">
        <f t="shared" si="3"/>
        <v>0</v>
      </c>
      <c r="AP10" s="22">
        <f t="shared" si="3"/>
        <v>0</v>
      </c>
      <c r="AQ10" s="20">
        <f t="shared" si="3"/>
        <v>0</v>
      </c>
      <c r="AR10" s="21">
        <f t="shared" si="3"/>
        <v>0</v>
      </c>
      <c r="AS10" s="21">
        <f t="shared" si="3"/>
        <v>0</v>
      </c>
      <c r="AT10" s="21"/>
      <c r="AU10" s="21">
        <f t="shared" si="3"/>
        <v>0</v>
      </c>
      <c r="AV10" s="49">
        <f t="shared" si="3"/>
        <v>0</v>
      </c>
      <c r="AW10" s="21">
        <f t="shared" si="3"/>
        <v>0</v>
      </c>
      <c r="AX10" s="22">
        <f t="shared" si="3"/>
        <v>0</v>
      </c>
      <c r="AY10" s="42">
        <f t="shared" ref="AY10:BF10" si="4">SUM(AY11:AY14)</f>
        <v>17386</v>
      </c>
      <c r="AZ10" s="21">
        <f t="shared" si="4"/>
        <v>0</v>
      </c>
      <c r="BA10" s="21">
        <f t="shared" si="4"/>
        <v>0</v>
      </c>
      <c r="BB10" s="21"/>
      <c r="BC10" s="21">
        <f t="shared" si="4"/>
        <v>0</v>
      </c>
      <c r="BD10" s="21">
        <f>SUM(BD11:BD14)</f>
        <v>0</v>
      </c>
      <c r="BE10" s="21">
        <f>SUM(BE11:BE14)</f>
        <v>0</v>
      </c>
      <c r="BF10" s="27">
        <f t="shared" si="4"/>
        <v>0</v>
      </c>
      <c r="BG10" s="20">
        <f t="shared" si="3"/>
        <v>0</v>
      </c>
      <c r="BH10" s="21">
        <f t="shared" si="3"/>
        <v>0</v>
      </c>
      <c r="BI10" s="21">
        <f t="shared" si="3"/>
        <v>0</v>
      </c>
      <c r="BJ10" s="21"/>
      <c r="BK10" s="21">
        <f t="shared" si="3"/>
        <v>0</v>
      </c>
      <c r="BL10" s="49">
        <f t="shared" si="3"/>
        <v>0</v>
      </c>
      <c r="BM10" s="21">
        <f t="shared" si="3"/>
        <v>0</v>
      </c>
      <c r="BN10" s="22">
        <f t="shared" si="3"/>
        <v>0</v>
      </c>
      <c r="BO10" s="20">
        <f t="shared" si="3"/>
        <v>1799</v>
      </c>
      <c r="BP10" s="21">
        <f t="shared" si="3"/>
        <v>0</v>
      </c>
      <c r="BQ10" s="21">
        <f t="shared" si="3"/>
        <v>0</v>
      </c>
      <c r="BR10" s="21"/>
      <c r="BS10" s="21">
        <f t="shared" si="3"/>
        <v>0</v>
      </c>
      <c r="BT10" s="49">
        <f t="shared" si="3"/>
        <v>0</v>
      </c>
      <c r="BU10" s="21">
        <f t="shared" si="3"/>
        <v>0</v>
      </c>
      <c r="BV10" s="22">
        <f t="shared" si="3"/>
        <v>0</v>
      </c>
      <c r="BW10" s="20">
        <f t="shared" si="3"/>
        <v>15587</v>
      </c>
      <c r="BX10" s="21">
        <f t="shared" si="3"/>
        <v>0</v>
      </c>
      <c r="BY10" s="21">
        <f t="shared" si="3"/>
        <v>0</v>
      </c>
      <c r="BZ10" s="21"/>
      <c r="CA10" s="21">
        <f t="shared" si="3"/>
        <v>0</v>
      </c>
      <c r="CB10" s="49">
        <f t="shared" si="3"/>
        <v>0</v>
      </c>
      <c r="CC10" s="21">
        <f t="shared" si="3"/>
        <v>0</v>
      </c>
      <c r="CD10" s="22">
        <f t="shared" si="3"/>
        <v>0</v>
      </c>
      <c r="CE10" s="20">
        <f t="shared" ref="CE10:CS10" si="5">SUM(CE11:CE14)</f>
        <v>0</v>
      </c>
      <c r="CF10" s="21">
        <f t="shared" si="5"/>
        <v>0</v>
      </c>
      <c r="CG10" s="21">
        <f t="shared" si="5"/>
        <v>0</v>
      </c>
      <c r="CH10" s="21"/>
      <c r="CI10" s="21">
        <f t="shared" si="5"/>
        <v>0</v>
      </c>
      <c r="CJ10" s="21">
        <f>SUM(CJ11:CJ14)</f>
        <v>0</v>
      </c>
      <c r="CK10" s="21">
        <f>SUM(CK11:CK14)</f>
        <v>0</v>
      </c>
      <c r="CL10" s="22">
        <f t="shared" si="5"/>
        <v>0</v>
      </c>
      <c r="CM10" s="20">
        <f t="shared" si="5"/>
        <v>0</v>
      </c>
      <c r="CN10" s="21">
        <f t="shared" si="5"/>
        <v>0</v>
      </c>
      <c r="CO10" s="21"/>
      <c r="CP10" s="21">
        <f t="shared" si="5"/>
        <v>0</v>
      </c>
      <c r="CQ10" s="49">
        <f t="shared" si="5"/>
        <v>0</v>
      </c>
      <c r="CR10" s="21">
        <f t="shared" si="5"/>
        <v>0</v>
      </c>
      <c r="CS10" s="22">
        <f t="shared" si="5"/>
        <v>0</v>
      </c>
      <c r="CT10" s="20">
        <f t="shared" si="3"/>
        <v>0</v>
      </c>
      <c r="CU10" s="21">
        <f t="shared" si="3"/>
        <v>0</v>
      </c>
      <c r="CV10" s="21">
        <f t="shared" si="3"/>
        <v>0</v>
      </c>
      <c r="CW10" s="21">
        <f t="shared" si="3"/>
        <v>0</v>
      </c>
      <c r="CX10" s="49">
        <f t="shared" si="3"/>
        <v>0</v>
      </c>
      <c r="CY10" s="21">
        <f t="shared" si="3"/>
        <v>0</v>
      </c>
      <c r="CZ10" s="22">
        <f t="shared" si="3"/>
        <v>0</v>
      </c>
      <c r="DA10" s="20">
        <f t="shared" si="3"/>
        <v>0</v>
      </c>
      <c r="DB10" s="21">
        <f t="shared" si="3"/>
        <v>0</v>
      </c>
      <c r="DC10" s="21">
        <f t="shared" si="3"/>
        <v>0</v>
      </c>
      <c r="DD10" s="21">
        <f t="shared" si="3"/>
        <v>0</v>
      </c>
      <c r="DE10" s="49">
        <f t="shared" si="3"/>
        <v>0</v>
      </c>
      <c r="DF10" s="21">
        <f t="shared" si="3"/>
        <v>0</v>
      </c>
      <c r="DG10" s="22">
        <f t="shared" si="3"/>
        <v>0</v>
      </c>
      <c r="DH10" s="20">
        <f t="shared" si="3"/>
        <v>0</v>
      </c>
      <c r="DI10" s="21">
        <f t="shared" si="3"/>
        <v>0</v>
      </c>
      <c r="DJ10" s="21">
        <f t="shared" si="3"/>
        <v>0</v>
      </c>
      <c r="DK10" s="21">
        <f t="shared" si="3"/>
        <v>0</v>
      </c>
      <c r="DL10" s="49">
        <f t="shared" si="3"/>
        <v>0</v>
      </c>
      <c r="DM10" s="21">
        <f t="shared" si="3"/>
        <v>0</v>
      </c>
      <c r="DN10" s="22">
        <f t="shared" si="3"/>
        <v>0</v>
      </c>
      <c r="DO10" s="20">
        <f t="shared" si="3"/>
        <v>0</v>
      </c>
      <c r="DP10" s="21">
        <f t="shared" si="3"/>
        <v>0</v>
      </c>
      <c r="DQ10" s="21">
        <f t="shared" ref="DQ10:GG10" si="6">SUM(DQ11:DQ14)</f>
        <v>0</v>
      </c>
      <c r="DR10" s="21">
        <f t="shared" si="6"/>
        <v>0</v>
      </c>
      <c r="DS10" s="49">
        <f t="shared" si="6"/>
        <v>0</v>
      </c>
      <c r="DT10" s="21">
        <f t="shared" si="6"/>
        <v>0</v>
      </c>
      <c r="DU10" s="22">
        <f t="shared" si="6"/>
        <v>0</v>
      </c>
      <c r="DV10" s="20">
        <f t="shared" si="6"/>
        <v>0</v>
      </c>
      <c r="DW10" s="21">
        <f t="shared" si="6"/>
        <v>0</v>
      </c>
      <c r="DX10" s="21">
        <f t="shared" si="6"/>
        <v>0</v>
      </c>
      <c r="DY10" s="21">
        <f t="shared" si="6"/>
        <v>0</v>
      </c>
      <c r="DZ10" s="49">
        <f t="shared" si="6"/>
        <v>0</v>
      </c>
      <c r="EA10" s="21">
        <f t="shared" si="6"/>
        <v>0</v>
      </c>
      <c r="EB10" s="22">
        <f t="shared" si="6"/>
        <v>0</v>
      </c>
      <c r="EC10" s="20">
        <f t="shared" si="6"/>
        <v>0</v>
      </c>
      <c r="ED10" s="21">
        <f t="shared" si="6"/>
        <v>0</v>
      </c>
      <c r="EE10" s="21">
        <f t="shared" si="6"/>
        <v>0</v>
      </c>
      <c r="EF10" s="21">
        <f t="shared" si="6"/>
        <v>0</v>
      </c>
      <c r="EG10" s="49">
        <f t="shared" si="6"/>
        <v>0</v>
      </c>
      <c r="EH10" s="21">
        <f t="shared" si="6"/>
        <v>0</v>
      </c>
      <c r="EI10" s="22">
        <f t="shared" si="6"/>
        <v>0</v>
      </c>
      <c r="EJ10" s="20">
        <f t="shared" si="6"/>
        <v>0</v>
      </c>
      <c r="EK10" s="21">
        <f t="shared" si="6"/>
        <v>0</v>
      </c>
      <c r="EL10" s="21">
        <f t="shared" si="6"/>
        <v>0</v>
      </c>
      <c r="EM10" s="21">
        <f t="shared" si="6"/>
        <v>0</v>
      </c>
      <c r="EN10" s="49">
        <f t="shared" si="6"/>
        <v>0</v>
      </c>
      <c r="EO10" s="21">
        <f t="shared" si="6"/>
        <v>0</v>
      </c>
      <c r="EP10" s="22">
        <f t="shared" si="6"/>
        <v>0</v>
      </c>
      <c r="EQ10" s="20">
        <f t="shared" si="6"/>
        <v>0</v>
      </c>
      <c r="ER10" s="21">
        <f t="shared" si="6"/>
        <v>0</v>
      </c>
      <c r="ES10" s="21">
        <f t="shared" si="6"/>
        <v>0</v>
      </c>
      <c r="ET10" s="21">
        <f t="shared" si="6"/>
        <v>0</v>
      </c>
      <c r="EU10" s="49">
        <f t="shared" si="6"/>
        <v>0</v>
      </c>
      <c r="EV10" s="21">
        <f t="shared" si="6"/>
        <v>0</v>
      </c>
      <c r="EW10" s="22">
        <f t="shared" si="6"/>
        <v>0</v>
      </c>
      <c r="EX10" s="20">
        <f t="shared" si="6"/>
        <v>0</v>
      </c>
      <c r="EY10" s="21">
        <f t="shared" si="6"/>
        <v>0</v>
      </c>
      <c r="EZ10" s="21">
        <f t="shared" si="6"/>
        <v>0</v>
      </c>
      <c r="FA10" s="21">
        <f t="shared" si="6"/>
        <v>0</v>
      </c>
      <c r="FB10" s="49">
        <f t="shared" si="6"/>
        <v>0</v>
      </c>
      <c r="FC10" s="21">
        <f>SUM(FC11:FC14)</f>
        <v>0</v>
      </c>
      <c r="FD10" s="22">
        <f t="shared" si="6"/>
        <v>0</v>
      </c>
      <c r="FE10" s="20">
        <f t="shared" si="6"/>
        <v>0</v>
      </c>
      <c r="FF10" s="21">
        <f t="shared" si="6"/>
        <v>0</v>
      </c>
      <c r="FG10" s="21">
        <f t="shared" si="6"/>
        <v>0</v>
      </c>
      <c r="FH10" s="21">
        <f t="shared" si="6"/>
        <v>0</v>
      </c>
      <c r="FI10" s="49">
        <f t="shared" si="6"/>
        <v>0</v>
      </c>
      <c r="FJ10" s="21">
        <f t="shared" si="6"/>
        <v>0</v>
      </c>
      <c r="FK10" s="22">
        <f t="shared" si="6"/>
        <v>0</v>
      </c>
      <c r="FL10" s="20">
        <f t="shared" si="6"/>
        <v>0</v>
      </c>
      <c r="FM10" s="21">
        <f t="shared" si="6"/>
        <v>0</v>
      </c>
      <c r="FN10" s="21">
        <f t="shared" si="6"/>
        <v>0</v>
      </c>
      <c r="FO10" s="21">
        <f t="shared" si="6"/>
        <v>0</v>
      </c>
      <c r="FP10" s="49">
        <f t="shared" si="6"/>
        <v>0</v>
      </c>
      <c r="FQ10" s="21">
        <f t="shared" si="6"/>
        <v>0</v>
      </c>
      <c r="FR10" s="22">
        <f t="shared" si="6"/>
        <v>0</v>
      </c>
      <c r="FS10" s="20">
        <f t="shared" si="6"/>
        <v>0</v>
      </c>
      <c r="FT10" s="21">
        <f t="shared" si="6"/>
        <v>0</v>
      </c>
      <c r="FU10" s="21">
        <f t="shared" si="6"/>
        <v>0</v>
      </c>
      <c r="FV10" s="21">
        <f t="shared" si="6"/>
        <v>0</v>
      </c>
      <c r="FW10" s="49">
        <f t="shared" si="6"/>
        <v>0</v>
      </c>
      <c r="FX10" s="21">
        <f>SUM(FX11:FX14)</f>
        <v>0</v>
      </c>
      <c r="FY10" s="22">
        <f t="shared" si="6"/>
        <v>0</v>
      </c>
      <c r="FZ10" s="20">
        <f t="shared" si="6"/>
        <v>0</v>
      </c>
      <c r="GA10" s="21">
        <f t="shared" si="6"/>
        <v>0</v>
      </c>
      <c r="GB10" s="21">
        <f t="shared" si="6"/>
        <v>0</v>
      </c>
      <c r="GC10" s="21">
        <f t="shared" si="6"/>
        <v>0</v>
      </c>
      <c r="GD10" s="49">
        <f t="shared" si="6"/>
        <v>0</v>
      </c>
      <c r="GE10" s="21">
        <f t="shared" si="6"/>
        <v>0</v>
      </c>
      <c r="GF10" s="22">
        <f t="shared" si="6"/>
        <v>0</v>
      </c>
      <c r="GG10" s="20">
        <f t="shared" si="6"/>
        <v>0</v>
      </c>
      <c r="GH10" s="21">
        <f t="shared" ref="GH10:IX10" si="7">SUM(GH11:GH14)</f>
        <v>0</v>
      </c>
      <c r="GI10" s="21">
        <f t="shared" si="7"/>
        <v>0</v>
      </c>
      <c r="GJ10" s="21">
        <f t="shared" si="7"/>
        <v>0</v>
      </c>
      <c r="GK10" s="49">
        <f t="shared" si="7"/>
        <v>0</v>
      </c>
      <c r="GL10" s="21">
        <f t="shared" si="7"/>
        <v>0</v>
      </c>
      <c r="GM10" s="22">
        <f t="shared" si="7"/>
        <v>0</v>
      </c>
      <c r="GN10" s="20">
        <f t="shared" si="7"/>
        <v>0</v>
      </c>
      <c r="GO10" s="21">
        <f t="shared" si="7"/>
        <v>0</v>
      </c>
      <c r="GP10" s="21">
        <f t="shared" si="7"/>
        <v>0</v>
      </c>
      <c r="GQ10" s="21">
        <f t="shared" si="7"/>
        <v>0</v>
      </c>
      <c r="GR10" s="49">
        <f t="shared" si="7"/>
        <v>0</v>
      </c>
      <c r="GS10" s="21">
        <f t="shared" si="7"/>
        <v>0</v>
      </c>
      <c r="GT10" s="22">
        <f t="shared" si="7"/>
        <v>0</v>
      </c>
      <c r="GU10" s="20">
        <f t="shared" si="7"/>
        <v>0</v>
      </c>
      <c r="GV10" s="21">
        <f t="shared" si="7"/>
        <v>0</v>
      </c>
      <c r="GW10" s="21">
        <f t="shared" si="7"/>
        <v>0</v>
      </c>
      <c r="GX10" s="21">
        <f t="shared" si="7"/>
        <v>0</v>
      </c>
      <c r="GY10" s="49">
        <f t="shared" si="7"/>
        <v>0</v>
      </c>
      <c r="GZ10" s="21">
        <f>SUM(GZ11:GZ14)</f>
        <v>0</v>
      </c>
      <c r="HA10" s="22">
        <f t="shared" si="7"/>
        <v>0</v>
      </c>
      <c r="HB10" s="20">
        <f t="shared" si="7"/>
        <v>0</v>
      </c>
      <c r="HC10" s="21">
        <f t="shared" si="7"/>
        <v>0</v>
      </c>
      <c r="HD10" s="21">
        <f t="shared" si="7"/>
        <v>0</v>
      </c>
      <c r="HE10" s="21">
        <f t="shared" si="7"/>
        <v>0</v>
      </c>
      <c r="HF10" s="49">
        <f t="shared" si="7"/>
        <v>0</v>
      </c>
      <c r="HG10" s="21">
        <f>SUM(HG11:HG14)</f>
        <v>0</v>
      </c>
      <c r="HH10" s="22">
        <f t="shared" si="7"/>
        <v>0</v>
      </c>
      <c r="HI10" s="20">
        <f t="shared" si="7"/>
        <v>0</v>
      </c>
      <c r="HJ10" s="21">
        <f t="shared" si="7"/>
        <v>0</v>
      </c>
      <c r="HK10" s="21">
        <f t="shared" si="7"/>
        <v>0</v>
      </c>
      <c r="HL10" s="21">
        <f t="shared" si="7"/>
        <v>0</v>
      </c>
      <c r="HM10" s="49">
        <f t="shared" si="7"/>
        <v>0</v>
      </c>
      <c r="HN10" s="21">
        <f>SUM(HN11:HN14)</f>
        <v>0</v>
      </c>
      <c r="HO10" s="22">
        <f t="shared" si="7"/>
        <v>0</v>
      </c>
      <c r="HP10" s="20">
        <f t="shared" si="7"/>
        <v>0</v>
      </c>
      <c r="HQ10" s="21">
        <f t="shared" si="7"/>
        <v>0</v>
      </c>
      <c r="HR10" s="21">
        <f t="shared" si="7"/>
        <v>0</v>
      </c>
      <c r="HS10" s="21">
        <f t="shared" si="7"/>
        <v>0</v>
      </c>
      <c r="HT10" s="49">
        <f t="shared" si="7"/>
        <v>0</v>
      </c>
      <c r="HU10" s="21">
        <f>SUM(HU11:HU14)</f>
        <v>0</v>
      </c>
      <c r="HV10" s="22">
        <f t="shared" si="7"/>
        <v>0</v>
      </c>
      <c r="HW10" s="20">
        <f t="shared" si="7"/>
        <v>0</v>
      </c>
      <c r="HX10" s="21">
        <f t="shared" si="7"/>
        <v>0</v>
      </c>
      <c r="HY10" s="21">
        <f t="shared" si="7"/>
        <v>0</v>
      </c>
      <c r="HZ10" s="21">
        <f t="shared" si="7"/>
        <v>0</v>
      </c>
      <c r="IA10" s="49">
        <f t="shared" si="7"/>
        <v>0</v>
      </c>
      <c r="IB10" s="21">
        <f>SUM(IB11:IB14)</f>
        <v>0</v>
      </c>
      <c r="IC10" s="22">
        <f t="shared" si="7"/>
        <v>0</v>
      </c>
      <c r="ID10" s="20">
        <f t="shared" si="7"/>
        <v>0</v>
      </c>
      <c r="IE10" s="21">
        <f t="shared" si="7"/>
        <v>0</v>
      </c>
      <c r="IF10" s="21">
        <f t="shared" si="7"/>
        <v>0</v>
      </c>
      <c r="IG10" s="21">
        <f t="shared" si="7"/>
        <v>0</v>
      </c>
      <c r="IH10" s="49">
        <f t="shared" si="7"/>
        <v>0</v>
      </c>
      <c r="II10" s="21">
        <f>SUM(II11:II14)</f>
        <v>0</v>
      </c>
      <c r="IJ10" s="22">
        <f t="shared" si="7"/>
        <v>0</v>
      </c>
      <c r="IK10" s="20">
        <f t="shared" si="7"/>
        <v>0</v>
      </c>
      <c r="IL10" s="21">
        <f t="shared" si="7"/>
        <v>0</v>
      </c>
      <c r="IM10" s="21">
        <f t="shared" si="7"/>
        <v>0</v>
      </c>
      <c r="IN10" s="21">
        <f t="shared" si="7"/>
        <v>0</v>
      </c>
      <c r="IO10" s="49">
        <f t="shared" si="7"/>
        <v>0</v>
      </c>
      <c r="IP10" s="21">
        <f>SUM(IP11:IP14)</f>
        <v>0</v>
      </c>
      <c r="IQ10" s="22">
        <f t="shared" si="7"/>
        <v>0</v>
      </c>
      <c r="IR10" s="20">
        <f t="shared" si="7"/>
        <v>0</v>
      </c>
      <c r="IS10" s="21">
        <f t="shared" si="7"/>
        <v>0</v>
      </c>
      <c r="IT10" s="21">
        <f t="shared" si="7"/>
        <v>0</v>
      </c>
      <c r="IU10" s="21">
        <f t="shared" si="7"/>
        <v>0</v>
      </c>
      <c r="IV10" s="49">
        <f t="shared" si="7"/>
        <v>0</v>
      </c>
      <c r="IW10" s="21">
        <f>SUM(IW11:IW14)</f>
        <v>0</v>
      </c>
      <c r="IX10" s="22">
        <f t="shared" si="7"/>
        <v>0</v>
      </c>
      <c r="IY10" s="36"/>
    </row>
    <row r="11" spans="1:259" s="88" customFormat="1" x14ac:dyDescent="0.2">
      <c r="A11" s="68"/>
      <c r="B11" s="1" t="s">
        <v>88</v>
      </c>
      <c r="C11" s="61" t="s">
        <v>25</v>
      </c>
      <c r="D11" s="29">
        <f t="shared" si="0"/>
        <v>4430375</v>
      </c>
      <c r="E11" s="29">
        <f t="shared" si="0"/>
        <v>9488404</v>
      </c>
      <c r="F11" s="2">
        <f>SUM(N11,V11,AD11,AL11,AS11,BI11,BQ11,BY11,CO11,CV11,DC11,DJ11,DQ11,DX11,EE11,EL11)+SUM(ES11,EZ11,FG11,FN11,FU11,GB11,GI11,GP11,GW11,HD11,HK11,HR11,HY11,IF11,IM11,IT11)</f>
        <v>0</v>
      </c>
      <c r="G11" s="2"/>
      <c r="H11" s="4">
        <f t="shared" ref="H11:H32" si="8">SUM(P11,X11,AF11,AM11,AU11,BK11,BS11,CA11,CP11,CW11,DD11,DK11,DR11,DY11,EF11,EM11)+SUM(ET11,FA11,FH11,FO11,FV11,GC11,GJ11,GQ11,GX11,HE11,HL11,HS11,HZ11,IG11,IN11,IU11)+CI11</f>
        <v>10341202</v>
      </c>
      <c r="I11" s="2">
        <f t="shared" ref="I11:I32" si="9">SUM(Q11,Y11,AG11,AN11,AV11,BL11,BT11,CB11,CQ11,CX11,DE11,DL11,DS11,DZ11,EG11,EN11)+SUM(EU11,FB11,FI11,FP11,FW11,GD11,GK11,GR11,GY11,HF11,HM11,HT11,IA11,IH11,IO11,IV11)+CJ11</f>
        <v>10341202</v>
      </c>
      <c r="J11" s="2">
        <f t="shared" ref="J11:J32" si="10">SUM(R11,Z11,AH11,AO11,AW11,BM11,BU11,CC11,CR11,CY11,DF11,DM11,DT11,EA11,EH11,EO11)+SUM(EV11,FC11,FJ11,FQ11,FX11,GE11,GL11,GS11,GZ11,HG11,HN11,HU11,IB11,II11,IP11,IW11)+CK11</f>
        <v>0</v>
      </c>
      <c r="K11" s="10">
        <f t="shared" ref="K11:K14" si="11">SUM(S11,AA11,AI11,AP11,AX11,BN11,BV11,CD11,CS11,CZ11,DG11,DN11,DU11,EB11,EI11,EP11)+SUM(EW11,FD11,FK11,FR11,FY11,GF11,GM11,GT11,HA11,HH11,HO11,HV11,IC11,IJ11,IQ11,IX11)</f>
        <v>0</v>
      </c>
      <c r="L11" s="9">
        <v>4430375</v>
      </c>
      <c r="M11" s="2">
        <v>9488404</v>
      </c>
      <c r="N11" s="2"/>
      <c r="O11" s="2"/>
      <c r="P11" s="2">
        <v>10341202</v>
      </c>
      <c r="Q11" s="50">
        <f t="shared" ref="Q11:Q17" si="12">P11-R11-S11</f>
        <v>10341202</v>
      </c>
      <c r="R11" s="2"/>
      <c r="S11" s="24"/>
      <c r="T11" s="9"/>
      <c r="U11" s="2"/>
      <c r="V11" s="2"/>
      <c r="W11" s="2"/>
      <c r="X11" s="2"/>
      <c r="Y11" s="50"/>
      <c r="Z11" s="2"/>
      <c r="AA11" s="10"/>
      <c r="AB11" s="9"/>
      <c r="AC11" s="2"/>
      <c r="AD11" s="2"/>
      <c r="AE11" s="2"/>
      <c r="AF11" s="2"/>
      <c r="AG11" s="50"/>
      <c r="AH11" s="2"/>
      <c r="AI11" s="10"/>
      <c r="AJ11" s="9"/>
      <c r="AK11" s="2"/>
      <c r="AL11" s="2"/>
      <c r="AM11" s="2"/>
      <c r="AN11" s="50"/>
      <c r="AO11" s="2"/>
      <c r="AP11" s="10"/>
      <c r="AQ11" s="9"/>
      <c r="AR11" s="2"/>
      <c r="AS11" s="2"/>
      <c r="AT11" s="2"/>
      <c r="AU11" s="2"/>
      <c r="AV11" s="50"/>
      <c r="AW11" s="2"/>
      <c r="AX11" s="10"/>
      <c r="AY11" s="28">
        <f t="shared" ref="AY11:BA14" si="13">SUM(BO11,BW11,BG11)</f>
        <v>0</v>
      </c>
      <c r="AZ11" s="2">
        <f t="shared" si="13"/>
        <v>0</v>
      </c>
      <c r="BA11" s="2">
        <f t="shared" si="13"/>
        <v>0</v>
      </c>
      <c r="BB11" s="2"/>
      <c r="BC11" s="2">
        <f t="shared" ref="BC11:BC14" si="14">SUM(BS11,CA11,BK11)</f>
        <v>0</v>
      </c>
      <c r="BD11" s="2">
        <f t="shared" ref="BD11:BF14" si="15">SUM(BT11,CB11,BL11)</f>
        <v>0</v>
      </c>
      <c r="BE11" s="2">
        <f t="shared" si="15"/>
        <v>0</v>
      </c>
      <c r="BF11" s="24">
        <f t="shared" si="15"/>
        <v>0</v>
      </c>
      <c r="BG11" s="9"/>
      <c r="BH11" s="2"/>
      <c r="BI11" s="2"/>
      <c r="BJ11" s="2"/>
      <c r="BK11" s="2"/>
      <c r="BL11" s="50"/>
      <c r="BM11" s="2"/>
      <c r="BN11" s="10"/>
      <c r="BO11" s="9"/>
      <c r="BP11" s="2"/>
      <c r="BQ11" s="2"/>
      <c r="BR11" s="2"/>
      <c r="BS11" s="2"/>
      <c r="BT11" s="50"/>
      <c r="BU11" s="2"/>
      <c r="BV11" s="10"/>
      <c r="BW11" s="9"/>
      <c r="BX11" s="2"/>
      <c r="BY11" s="2"/>
      <c r="BZ11" s="2"/>
      <c r="CA11" s="2"/>
      <c r="CB11" s="50"/>
      <c r="CC11" s="2"/>
      <c r="CD11" s="10"/>
      <c r="CE11" s="28">
        <f>SUM(CM11,CT11,DA11,DH11,DO11,DV11,EC11,EJ11,EQ11,EX11,FE11,FL11,FS11,FZ11,GG11,GN11,GU11,HB11,HI11,HP11,HW11,ID11,IK11,IR11)</f>
        <v>0</v>
      </c>
      <c r="CF11" s="2"/>
      <c r="CG11" s="2">
        <f>SUM(CO11,CV11,DC11,DJ11,DQ11,DX11,EE11,EL11,ES11,EZ11,FG11,FN11,FU11,GB11,GI11,GP11,GW11,HD11,HK11,HR11,HY11,IF11,IM11,IT11)</f>
        <v>0</v>
      </c>
      <c r="CH11" s="2"/>
      <c r="CI11" s="2"/>
      <c r="CJ11" s="2"/>
      <c r="CK11" s="2"/>
      <c r="CL11" s="24"/>
      <c r="CM11" s="9"/>
      <c r="CN11" s="2"/>
      <c r="CO11" s="2"/>
      <c r="CP11" s="2"/>
      <c r="CQ11" s="50"/>
      <c r="CR11" s="2"/>
      <c r="CS11" s="10"/>
      <c r="CT11" s="9"/>
      <c r="CU11" s="2"/>
      <c r="CV11" s="2"/>
      <c r="CW11" s="2"/>
      <c r="CX11" s="50"/>
      <c r="CY11" s="2"/>
      <c r="CZ11" s="10"/>
      <c r="DA11" s="9"/>
      <c r="DB11" s="2"/>
      <c r="DC11" s="2"/>
      <c r="DD11" s="2"/>
      <c r="DE11" s="50"/>
      <c r="DF11" s="2"/>
      <c r="DG11" s="10"/>
      <c r="DH11" s="9"/>
      <c r="DI11" s="2"/>
      <c r="DJ11" s="2"/>
      <c r="DK11" s="2"/>
      <c r="DL11" s="50"/>
      <c r="DM11" s="2"/>
      <c r="DN11" s="10"/>
      <c r="DO11" s="9"/>
      <c r="DP11" s="2"/>
      <c r="DQ11" s="2"/>
      <c r="DR11" s="2"/>
      <c r="DS11" s="50"/>
      <c r="DT11" s="2"/>
      <c r="DU11" s="10"/>
      <c r="DV11" s="9"/>
      <c r="DW11" s="2"/>
      <c r="DX11" s="2"/>
      <c r="DY11" s="2"/>
      <c r="DZ11" s="50"/>
      <c r="EA11" s="2"/>
      <c r="EB11" s="10"/>
      <c r="EC11" s="9"/>
      <c r="ED11" s="2"/>
      <c r="EE11" s="2"/>
      <c r="EF11" s="2"/>
      <c r="EG11" s="50"/>
      <c r="EH11" s="2"/>
      <c r="EI11" s="10"/>
      <c r="EJ11" s="9"/>
      <c r="EK11" s="2"/>
      <c r="EL11" s="2"/>
      <c r="EM11" s="2"/>
      <c r="EN11" s="50"/>
      <c r="EO11" s="2"/>
      <c r="EP11" s="10"/>
      <c r="EQ11" s="9"/>
      <c r="ER11" s="2"/>
      <c r="ES11" s="2"/>
      <c r="ET11" s="2"/>
      <c r="EU11" s="50"/>
      <c r="EV11" s="2"/>
      <c r="EW11" s="24"/>
      <c r="EX11" s="9"/>
      <c r="EY11" s="2"/>
      <c r="EZ11" s="2"/>
      <c r="FA11" s="2"/>
      <c r="FB11" s="50"/>
      <c r="FC11" s="2"/>
      <c r="FD11" s="10"/>
      <c r="FE11" s="9"/>
      <c r="FF11" s="2"/>
      <c r="FG11" s="2"/>
      <c r="FH11" s="2"/>
      <c r="FI11" s="50"/>
      <c r="FJ11" s="2"/>
      <c r="FK11" s="10"/>
      <c r="FL11" s="9"/>
      <c r="FM11" s="2"/>
      <c r="FN11" s="2"/>
      <c r="FO11" s="2"/>
      <c r="FP11" s="50"/>
      <c r="FQ11" s="2"/>
      <c r="FR11" s="10"/>
      <c r="FS11" s="9"/>
      <c r="FT11" s="2"/>
      <c r="FU11" s="2"/>
      <c r="FV11" s="2"/>
      <c r="FW11" s="50"/>
      <c r="FX11" s="2"/>
      <c r="FY11" s="10"/>
      <c r="FZ11" s="9"/>
      <c r="GA11" s="2"/>
      <c r="GB11" s="2"/>
      <c r="GC11" s="2"/>
      <c r="GD11" s="50"/>
      <c r="GE11" s="2"/>
      <c r="GF11" s="10"/>
      <c r="GG11" s="9"/>
      <c r="GH11" s="2"/>
      <c r="GI11" s="2"/>
      <c r="GJ11" s="2"/>
      <c r="GK11" s="50"/>
      <c r="GL11" s="2"/>
      <c r="GM11" s="10"/>
      <c r="GN11" s="9"/>
      <c r="GO11" s="2"/>
      <c r="GP11" s="2"/>
      <c r="GQ11" s="2"/>
      <c r="GR11" s="50"/>
      <c r="GS11" s="2"/>
      <c r="GT11" s="10"/>
      <c r="GU11" s="9"/>
      <c r="GV11" s="2"/>
      <c r="GW11" s="2"/>
      <c r="GX11" s="2"/>
      <c r="GY11" s="50"/>
      <c r="GZ11" s="2"/>
      <c r="HA11" s="10"/>
      <c r="HB11" s="9"/>
      <c r="HC11" s="2"/>
      <c r="HD11" s="2"/>
      <c r="HE11" s="2"/>
      <c r="HF11" s="50"/>
      <c r="HG11" s="2"/>
      <c r="HH11" s="10"/>
      <c r="HI11" s="9"/>
      <c r="HJ11" s="2"/>
      <c r="HK11" s="2"/>
      <c r="HL11" s="2"/>
      <c r="HM11" s="50"/>
      <c r="HN11" s="2"/>
      <c r="HO11" s="10"/>
      <c r="HP11" s="9"/>
      <c r="HQ11" s="2"/>
      <c r="HR11" s="2"/>
      <c r="HS11" s="2"/>
      <c r="HT11" s="50"/>
      <c r="HU11" s="2"/>
      <c r="HV11" s="10"/>
      <c r="HW11" s="9"/>
      <c r="HX11" s="2"/>
      <c r="HY11" s="2"/>
      <c r="HZ11" s="2"/>
      <c r="IA11" s="50"/>
      <c r="IB11" s="2"/>
      <c r="IC11" s="10"/>
      <c r="ID11" s="9"/>
      <c r="IE11" s="2"/>
      <c r="IF11" s="2"/>
      <c r="IG11" s="2"/>
      <c r="IH11" s="50"/>
      <c r="II11" s="2"/>
      <c r="IJ11" s="10"/>
      <c r="IK11" s="9"/>
      <c r="IL11" s="2"/>
      <c r="IM11" s="2"/>
      <c r="IN11" s="2"/>
      <c r="IO11" s="50"/>
      <c r="IP11" s="2"/>
      <c r="IQ11" s="10"/>
      <c r="IR11" s="9"/>
      <c r="IS11" s="2"/>
      <c r="IT11" s="2"/>
      <c r="IU11" s="2"/>
      <c r="IV11" s="50"/>
      <c r="IW11" s="2"/>
      <c r="IX11" s="10"/>
      <c r="IY11" s="37"/>
    </row>
    <row r="12" spans="1:259" s="88" customFormat="1" x14ac:dyDescent="0.2">
      <c r="A12" s="68"/>
      <c r="B12" s="1" t="s">
        <v>89</v>
      </c>
      <c r="C12" s="61" t="s">
        <v>14</v>
      </c>
      <c r="D12" s="29">
        <f t="shared" si="0"/>
        <v>0</v>
      </c>
      <c r="E12" s="29">
        <f t="shared" si="0"/>
        <v>0</v>
      </c>
      <c r="F12" s="2">
        <f>SUM(N12,V12,AD12,AL12,AS12,BI12,BQ12,BY12,CO12,CV12,DC12,DJ12,DQ12,DX12,EE12,EL12)+SUM(ES12,EZ12,FG12,FN12,FU12,GB12,GI12,GP12,GW12,HD12,HK12,HR12,HY12,IF12,IM12,IT12)</f>
        <v>0</v>
      </c>
      <c r="G12" s="2"/>
      <c r="H12" s="4">
        <f t="shared" si="8"/>
        <v>0</v>
      </c>
      <c r="I12" s="2">
        <f t="shared" si="9"/>
        <v>0</v>
      </c>
      <c r="J12" s="2">
        <f t="shared" si="10"/>
        <v>0</v>
      </c>
      <c r="K12" s="10">
        <f t="shared" si="11"/>
        <v>0</v>
      </c>
      <c r="L12" s="9"/>
      <c r="M12" s="2"/>
      <c r="N12" s="2"/>
      <c r="O12" s="2"/>
      <c r="P12" s="2"/>
      <c r="Q12" s="50"/>
      <c r="R12" s="2"/>
      <c r="S12" s="24"/>
      <c r="T12" s="9"/>
      <c r="U12" s="2"/>
      <c r="V12" s="2"/>
      <c r="W12" s="2"/>
      <c r="X12" s="2"/>
      <c r="Y12" s="50"/>
      <c r="Z12" s="2"/>
      <c r="AA12" s="10"/>
      <c r="AB12" s="9"/>
      <c r="AC12" s="2"/>
      <c r="AD12" s="2"/>
      <c r="AE12" s="2"/>
      <c r="AF12" s="2"/>
      <c r="AG12" s="50"/>
      <c r="AH12" s="2"/>
      <c r="AI12" s="10"/>
      <c r="AJ12" s="9"/>
      <c r="AK12" s="2"/>
      <c r="AL12" s="2"/>
      <c r="AM12" s="2"/>
      <c r="AN12" s="50"/>
      <c r="AO12" s="2"/>
      <c r="AP12" s="10"/>
      <c r="AQ12" s="9"/>
      <c r="AR12" s="2"/>
      <c r="AS12" s="2"/>
      <c r="AT12" s="2"/>
      <c r="AU12" s="2"/>
      <c r="AV12" s="50"/>
      <c r="AW12" s="2"/>
      <c r="AX12" s="10"/>
      <c r="AY12" s="28">
        <f t="shared" si="13"/>
        <v>0</v>
      </c>
      <c r="AZ12" s="2">
        <f t="shared" si="13"/>
        <v>0</v>
      </c>
      <c r="BA12" s="2">
        <f t="shared" si="13"/>
        <v>0</v>
      </c>
      <c r="BB12" s="2"/>
      <c r="BC12" s="2">
        <f t="shared" si="14"/>
        <v>0</v>
      </c>
      <c r="BD12" s="2">
        <f t="shared" si="15"/>
        <v>0</v>
      </c>
      <c r="BE12" s="2">
        <f t="shared" si="15"/>
        <v>0</v>
      </c>
      <c r="BF12" s="24">
        <f t="shared" si="15"/>
        <v>0</v>
      </c>
      <c r="BG12" s="9"/>
      <c r="BH12" s="2"/>
      <c r="BI12" s="2"/>
      <c r="BJ12" s="2"/>
      <c r="BK12" s="2"/>
      <c r="BL12" s="50"/>
      <c r="BM12" s="2"/>
      <c r="BN12" s="10"/>
      <c r="BO12" s="9"/>
      <c r="BP12" s="2"/>
      <c r="BQ12" s="2"/>
      <c r="BR12" s="2"/>
      <c r="BS12" s="2"/>
      <c r="BT12" s="50"/>
      <c r="BU12" s="2"/>
      <c r="BV12" s="10"/>
      <c r="BW12" s="9"/>
      <c r="BX12" s="2"/>
      <c r="BY12" s="2"/>
      <c r="BZ12" s="2"/>
      <c r="CA12" s="2"/>
      <c r="CB12" s="50"/>
      <c r="CC12" s="2"/>
      <c r="CD12" s="10"/>
      <c r="CE12" s="28">
        <f>SUM(CM12,CT12,DA12,DH12,DO12,DV12,EC12,EJ12,EQ12,EX12,FE12,FL12,FS12,FZ12,GG12,GN12,GU12,HB12,HI12,HP12,HW12,ID12,IK12,IR12)</f>
        <v>0</v>
      </c>
      <c r="CF12" s="2"/>
      <c r="CG12" s="2">
        <f>SUM(CO12,CV12,DC12,DJ12,DQ12,DX12,EE12,EL12,ES12,EZ12,FG12,FN12,FU12,GB12,GI12,GP12,GW12,HD12,HK12,HR12,HY12,IF12,IM12,IT12)</f>
        <v>0</v>
      </c>
      <c r="CH12" s="2"/>
      <c r="CI12" s="2"/>
      <c r="CJ12" s="2"/>
      <c r="CK12" s="2"/>
      <c r="CL12" s="24"/>
      <c r="CM12" s="9"/>
      <c r="CN12" s="2"/>
      <c r="CO12" s="2"/>
      <c r="CP12" s="2"/>
      <c r="CQ12" s="50"/>
      <c r="CR12" s="2"/>
      <c r="CS12" s="10"/>
      <c r="CT12" s="9"/>
      <c r="CU12" s="2"/>
      <c r="CV12" s="2"/>
      <c r="CW12" s="2"/>
      <c r="CX12" s="50"/>
      <c r="CY12" s="2"/>
      <c r="CZ12" s="10"/>
      <c r="DA12" s="9"/>
      <c r="DB12" s="2"/>
      <c r="DC12" s="2"/>
      <c r="DD12" s="2"/>
      <c r="DE12" s="50"/>
      <c r="DF12" s="2"/>
      <c r="DG12" s="10"/>
      <c r="DH12" s="9"/>
      <c r="DI12" s="2"/>
      <c r="DJ12" s="2"/>
      <c r="DK12" s="2"/>
      <c r="DL12" s="50"/>
      <c r="DM12" s="2"/>
      <c r="DN12" s="10"/>
      <c r="DO12" s="9"/>
      <c r="DP12" s="2"/>
      <c r="DQ12" s="2"/>
      <c r="DR12" s="2"/>
      <c r="DS12" s="50"/>
      <c r="DT12" s="2"/>
      <c r="DU12" s="10"/>
      <c r="DV12" s="9"/>
      <c r="DW12" s="2"/>
      <c r="DX12" s="2"/>
      <c r="DY12" s="2"/>
      <c r="DZ12" s="50"/>
      <c r="EA12" s="2"/>
      <c r="EB12" s="10"/>
      <c r="EC12" s="9"/>
      <c r="ED12" s="2"/>
      <c r="EE12" s="2"/>
      <c r="EF12" s="2"/>
      <c r="EG12" s="50"/>
      <c r="EH12" s="2"/>
      <c r="EI12" s="10"/>
      <c r="EJ12" s="9"/>
      <c r="EK12" s="2"/>
      <c r="EL12" s="2"/>
      <c r="EM12" s="2"/>
      <c r="EN12" s="50"/>
      <c r="EO12" s="2"/>
      <c r="EP12" s="10"/>
      <c r="EQ12" s="9"/>
      <c r="ER12" s="2"/>
      <c r="ES12" s="2"/>
      <c r="ET12" s="2"/>
      <c r="EU12" s="50"/>
      <c r="EV12" s="2"/>
      <c r="EW12" s="24"/>
      <c r="EX12" s="9"/>
      <c r="EY12" s="2"/>
      <c r="EZ12" s="2"/>
      <c r="FA12" s="2"/>
      <c r="FB12" s="50"/>
      <c r="FC12" s="2"/>
      <c r="FD12" s="10"/>
      <c r="FE12" s="9"/>
      <c r="FF12" s="2"/>
      <c r="FG12" s="2"/>
      <c r="FH12" s="2"/>
      <c r="FI12" s="50"/>
      <c r="FJ12" s="2"/>
      <c r="FK12" s="10"/>
      <c r="FL12" s="9"/>
      <c r="FM12" s="2"/>
      <c r="FN12" s="2"/>
      <c r="FO12" s="2"/>
      <c r="FP12" s="50"/>
      <c r="FQ12" s="2"/>
      <c r="FR12" s="10"/>
      <c r="FS12" s="9"/>
      <c r="FT12" s="2"/>
      <c r="FU12" s="2"/>
      <c r="FV12" s="2"/>
      <c r="FW12" s="50"/>
      <c r="FX12" s="2"/>
      <c r="FY12" s="10"/>
      <c r="FZ12" s="9"/>
      <c r="GA12" s="2"/>
      <c r="GB12" s="2"/>
      <c r="GC12" s="2"/>
      <c r="GD12" s="50"/>
      <c r="GE12" s="2"/>
      <c r="GF12" s="10"/>
      <c r="GG12" s="9"/>
      <c r="GH12" s="2"/>
      <c r="GI12" s="2"/>
      <c r="GJ12" s="2"/>
      <c r="GK12" s="50"/>
      <c r="GL12" s="2"/>
      <c r="GM12" s="10"/>
      <c r="GN12" s="9"/>
      <c r="GO12" s="2"/>
      <c r="GP12" s="2"/>
      <c r="GQ12" s="2"/>
      <c r="GR12" s="50"/>
      <c r="GS12" s="2"/>
      <c r="GT12" s="10"/>
      <c r="GU12" s="9"/>
      <c r="GV12" s="2"/>
      <c r="GW12" s="2"/>
      <c r="GX12" s="2"/>
      <c r="GY12" s="50"/>
      <c r="GZ12" s="2"/>
      <c r="HA12" s="10"/>
      <c r="HB12" s="9"/>
      <c r="HC12" s="2"/>
      <c r="HD12" s="2"/>
      <c r="HE12" s="2"/>
      <c r="HF12" s="50"/>
      <c r="HG12" s="2"/>
      <c r="HH12" s="10"/>
      <c r="HI12" s="9"/>
      <c r="HJ12" s="2"/>
      <c r="HK12" s="2"/>
      <c r="HL12" s="2"/>
      <c r="HM12" s="50"/>
      <c r="HN12" s="2"/>
      <c r="HO12" s="10"/>
      <c r="HP12" s="9"/>
      <c r="HQ12" s="2"/>
      <c r="HR12" s="2"/>
      <c r="HS12" s="2"/>
      <c r="HT12" s="50"/>
      <c r="HU12" s="2"/>
      <c r="HV12" s="10"/>
      <c r="HW12" s="9"/>
      <c r="HX12" s="2"/>
      <c r="HY12" s="2"/>
      <c r="HZ12" s="2"/>
      <c r="IA12" s="50"/>
      <c r="IB12" s="2"/>
      <c r="IC12" s="10"/>
      <c r="ID12" s="9"/>
      <c r="IE12" s="2"/>
      <c r="IF12" s="2"/>
      <c r="IG12" s="2"/>
      <c r="IH12" s="50"/>
      <c r="II12" s="2"/>
      <c r="IJ12" s="10"/>
      <c r="IK12" s="9"/>
      <c r="IL12" s="2"/>
      <c r="IM12" s="2"/>
      <c r="IN12" s="2"/>
      <c r="IO12" s="50"/>
      <c r="IP12" s="2"/>
      <c r="IQ12" s="10"/>
      <c r="IR12" s="9"/>
      <c r="IS12" s="2"/>
      <c r="IT12" s="2"/>
      <c r="IU12" s="2"/>
      <c r="IV12" s="50"/>
      <c r="IW12" s="2"/>
      <c r="IX12" s="10"/>
      <c r="IY12" s="37"/>
    </row>
    <row r="13" spans="1:259" s="88" customFormat="1" x14ac:dyDescent="0.2">
      <c r="A13" s="68"/>
      <c r="B13" s="1" t="s">
        <v>90</v>
      </c>
      <c r="C13" s="61" t="s">
        <v>142</v>
      </c>
      <c r="D13" s="29">
        <f t="shared" si="0"/>
        <v>0</v>
      </c>
      <c r="E13" s="29">
        <f t="shared" si="0"/>
        <v>0</v>
      </c>
      <c r="F13" s="2">
        <f>SUM(N13,V13,AD13,AL13,AS13,BI13,BQ13,BY13,CO13,CV13,DC13,DJ13,DQ13,DX13,EE13,EL13)+SUM(ES13,EZ13,FG13,FN13,FU13,GB13,GI13,GP13,GW13,HD13,HK13,HR13,HY13,IF13,IM13,IT13)</f>
        <v>0</v>
      </c>
      <c r="G13" s="2"/>
      <c r="H13" s="4">
        <f t="shared" si="8"/>
        <v>0</v>
      </c>
      <c r="I13" s="2">
        <f t="shared" si="9"/>
        <v>0</v>
      </c>
      <c r="J13" s="2">
        <f t="shared" si="10"/>
        <v>0</v>
      </c>
      <c r="K13" s="10">
        <f t="shared" si="11"/>
        <v>0</v>
      </c>
      <c r="L13" s="9"/>
      <c r="M13" s="2"/>
      <c r="N13" s="2"/>
      <c r="O13" s="2"/>
      <c r="P13" s="2"/>
      <c r="Q13" s="50"/>
      <c r="R13" s="2"/>
      <c r="S13" s="24"/>
      <c r="T13" s="9"/>
      <c r="U13" s="2"/>
      <c r="V13" s="2"/>
      <c r="W13" s="2"/>
      <c r="X13" s="2"/>
      <c r="Y13" s="50">
        <f>X13-Z13-AA13</f>
        <v>0</v>
      </c>
      <c r="Z13" s="2"/>
      <c r="AA13" s="10"/>
      <c r="AB13" s="9"/>
      <c r="AC13" s="2"/>
      <c r="AD13" s="2"/>
      <c r="AE13" s="2"/>
      <c r="AF13" s="2"/>
      <c r="AG13" s="50">
        <f>AF13-AH13-AI13</f>
        <v>0</v>
      </c>
      <c r="AH13" s="2"/>
      <c r="AI13" s="10"/>
      <c r="AJ13" s="9"/>
      <c r="AK13" s="2"/>
      <c r="AL13" s="2"/>
      <c r="AM13" s="2"/>
      <c r="AN13" s="50">
        <f>AM13-AO13-AP13</f>
        <v>0</v>
      </c>
      <c r="AO13" s="2"/>
      <c r="AP13" s="10"/>
      <c r="AQ13" s="9"/>
      <c r="AR13" s="2"/>
      <c r="AS13" s="2"/>
      <c r="AT13" s="2"/>
      <c r="AU13" s="2"/>
      <c r="AV13" s="50">
        <f>AU13-AW13-AX13</f>
        <v>0</v>
      </c>
      <c r="AW13" s="2"/>
      <c r="AX13" s="10"/>
      <c r="AY13" s="28">
        <f t="shared" si="13"/>
        <v>0</v>
      </c>
      <c r="AZ13" s="2">
        <f t="shared" si="13"/>
        <v>0</v>
      </c>
      <c r="BA13" s="2">
        <f t="shared" si="13"/>
        <v>0</v>
      </c>
      <c r="BB13" s="2"/>
      <c r="BC13" s="2">
        <f t="shared" si="14"/>
        <v>0</v>
      </c>
      <c r="BD13" s="2">
        <f t="shared" si="15"/>
        <v>0</v>
      </c>
      <c r="BE13" s="2">
        <f t="shared" si="15"/>
        <v>0</v>
      </c>
      <c r="BF13" s="24">
        <f t="shared" si="15"/>
        <v>0</v>
      </c>
      <c r="BG13" s="9"/>
      <c r="BH13" s="2"/>
      <c r="BI13" s="2"/>
      <c r="BJ13" s="2"/>
      <c r="BK13" s="2"/>
      <c r="BL13" s="50">
        <f>BK13-BM13-BN13</f>
        <v>0</v>
      </c>
      <c r="BM13" s="2"/>
      <c r="BN13" s="10"/>
      <c r="BO13" s="9"/>
      <c r="BP13" s="2"/>
      <c r="BQ13" s="2"/>
      <c r="BR13" s="2"/>
      <c r="BS13" s="2"/>
      <c r="BT13" s="50">
        <f>BS13-BU13-BV13</f>
        <v>0</v>
      </c>
      <c r="BU13" s="2"/>
      <c r="BV13" s="10"/>
      <c r="BW13" s="9"/>
      <c r="BX13" s="2"/>
      <c r="BY13" s="2"/>
      <c r="BZ13" s="2"/>
      <c r="CA13" s="2"/>
      <c r="CB13" s="50">
        <f>CA13-CC13-CD13</f>
        <v>0</v>
      </c>
      <c r="CC13" s="2"/>
      <c r="CD13" s="10"/>
      <c r="CE13" s="28">
        <f>SUM(CM13,CT13,DA13,DH13,DO13,DV13,EC13,EJ13,EQ13,EX13,FE13,FL13,FS13,FZ13,GG13,GN13,GU13,HB13,HI13,HP13,HW13,ID13,IK13,IR13)</f>
        <v>0</v>
      </c>
      <c r="CF13" s="2"/>
      <c r="CG13" s="2">
        <f>SUM(CO13,CV13,DC13,DJ13,DQ13,DX13,EE13,EL13,ES13,EZ13,FG13,FN13,FU13,GB13,GI13,GP13,GW13,HD13,HK13,HR13,HY13,IF13,IM13,IT13)</f>
        <v>0</v>
      </c>
      <c r="CH13" s="2"/>
      <c r="CI13" s="2"/>
      <c r="CJ13" s="2"/>
      <c r="CK13" s="2"/>
      <c r="CL13" s="24"/>
      <c r="CM13" s="9"/>
      <c r="CN13" s="2"/>
      <c r="CO13" s="2"/>
      <c r="CP13" s="2"/>
      <c r="CQ13" s="50">
        <f>CP13-CR13-CS13</f>
        <v>0</v>
      </c>
      <c r="CR13" s="2"/>
      <c r="CS13" s="10"/>
      <c r="CT13" s="9"/>
      <c r="CU13" s="2"/>
      <c r="CV13" s="2"/>
      <c r="CW13" s="2"/>
      <c r="CX13" s="50">
        <f>CW13-CY13-CZ13</f>
        <v>0</v>
      </c>
      <c r="CY13" s="2"/>
      <c r="CZ13" s="10"/>
      <c r="DA13" s="9"/>
      <c r="DB13" s="2"/>
      <c r="DC13" s="2"/>
      <c r="DD13" s="2"/>
      <c r="DE13" s="50">
        <f>DD13-DF13-DG13</f>
        <v>0</v>
      </c>
      <c r="DF13" s="2"/>
      <c r="DG13" s="10"/>
      <c r="DH13" s="9"/>
      <c r="DI13" s="2"/>
      <c r="DJ13" s="2"/>
      <c r="DK13" s="2"/>
      <c r="DL13" s="50">
        <f>DK13-DM13-DN13</f>
        <v>0</v>
      </c>
      <c r="DM13" s="2"/>
      <c r="DN13" s="10"/>
      <c r="DO13" s="9"/>
      <c r="DP13" s="2"/>
      <c r="DQ13" s="2"/>
      <c r="DR13" s="2"/>
      <c r="DS13" s="50">
        <f>DR13-DT13-DU13</f>
        <v>0</v>
      </c>
      <c r="DT13" s="2"/>
      <c r="DU13" s="10"/>
      <c r="DV13" s="9"/>
      <c r="DW13" s="2"/>
      <c r="DX13" s="2"/>
      <c r="DY13" s="2"/>
      <c r="DZ13" s="50">
        <f>DY13-EA13-EB13</f>
        <v>0</v>
      </c>
      <c r="EA13" s="2"/>
      <c r="EB13" s="10"/>
      <c r="EC13" s="9"/>
      <c r="ED13" s="2"/>
      <c r="EE13" s="2"/>
      <c r="EF13" s="2"/>
      <c r="EG13" s="50">
        <f>EF13-EH13-EI13</f>
        <v>0</v>
      </c>
      <c r="EH13" s="2"/>
      <c r="EI13" s="10"/>
      <c r="EJ13" s="9"/>
      <c r="EK13" s="2"/>
      <c r="EL13" s="2"/>
      <c r="EM13" s="2"/>
      <c r="EN13" s="50">
        <f>EM13-EO13-EP13</f>
        <v>0</v>
      </c>
      <c r="EO13" s="2"/>
      <c r="EP13" s="10"/>
      <c r="EQ13" s="9"/>
      <c r="ER13" s="2"/>
      <c r="ES13" s="2"/>
      <c r="ET13" s="2"/>
      <c r="EU13" s="50">
        <f>ET13-EV13-EW13</f>
        <v>0</v>
      </c>
      <c r="EV13" s="2"/>
      <c r="EW13" s="24"/>
      <c r="EX13" s="9"/>
      <c r="EY13" s="2"/>
      <c r="EZ13" s="2"/>
      <c r="FA13" s="2"/>
      <c r="FB13" s="50">
        <f>FA13-FC13-FD13</f>
        <v>0</v>
      </c>
      <c r="FC13" s="2"/>
      <c r="FD13" s="10"/>
      <c r="FE13" s="9"/>
      <c r="FF13" s="2"/>
      <c r="FG13" s="2"/>
      <c r="FH13" s="2"/>
      <c r="FI13" s="50">
        <f>FH13-FJ13-FK13</f>
        <v>0</v>
      </c>
      <c r="FJ13" s="2"/>
      <c r="FK13" s="10"/>
      <c r="FL13" s="9"/>
      <c r="FM13" s="2"/>
      <c r="FN13" s="2"/>
      <c r="FO13" s="2"/>
      <c r="FP13" s="50">
        <f>FO13-FQ13-FR13</f>
        <v>0</v>
      </c>
      <c r="FQ13" s="2"/>
      <c r="FR13" s="10"/>
      <c r="FS13" s="9"/>
      <c r="FT13" s="2"/>
      <c r="FU13" s="2"/>
      <c r="FV13" s="2"/>
      <c r="FW13" s="50">
        <f>FV13-FX13-FY13</f>
        <v>0</v>
      </c>
      <c r="FX13" s="2"/>
      <c r="FY13" s="10"/>
      <c r="FZ13" s="9"/>
      <c r="GA13" s="2"/>
      <c r="GB13" s="2"/>
      <c r="GC13" s="2"/>
      <c r="GD13" s="50">
        <f>GC13-GE13-GF13</f>
        <v>0</v>
      </c>
      <c r="GE13" s="2"/>
      <c r="GF13" s="10"/>
      <c r="GG13" s="9"/>
      <c r="GH13" s="2"/>
      <c r="GI13" s="2"/>
      <c r="GJ13" s="2"/>
      <c r="GK13" s="50">
        <f>GJ13-GL13-GM13</f>
        <v>0</v>
      </c>
      <c r="GL13" s="2"/>
      <c r="GM13" s="10"/>
      <c r="GN13" s="9"/>
      <c r="GO13" s="2"/>
      <c r="GP13" s="2"/>
      <c r="GQ13" s="2"/>
      <c r="GR13" s="50">
        <f>GQ13-GS13-GT13</f>
        <v>0</v>
      </c>
      <c r="GS13" s="2"/>
      <c r="GT13" s="10"/>
      <c r="GU13" s="9"/>
      <c r="GV13" s="2"/>
      <c r="GW13" s="2"/>
      <c r="GX13" s="2"/>
      <c r="GY13" s="50">
        <f>GX13-GZ13-HA13</f>
        <v>0</v>
      </c>
      <c r="GZ13" s="2"/>
      <c r="HA13" s="10"/>
      <c r="HB13" s="9"/>
      <c r="HC13" s="2"/>
      <c r="HD13" s="2"/>
      <c r="HE13" s="2"/>
      <c r="HF13" s="50">
        <f>HE13-HG13-HH13</f>
        <v>0</v>
      </c>
      <c r="HG13" s="2"/>
      <c r="HH13" s="10"/>
      <c r="HI13" s="9"/>
      <c r="HJ13" s="2"/>
      <c r="HK13" s="2"/>
      <c r="HL13" s="2"/>
      <c r="HM13" s="50">
        <f>HL13-HN13-HO13</f>
        <v>0</v>
      </c>
      <c r="HN13" s="2"/>
      <c r="HO13" s="10"/>
      <c r="HP13" s="9"/>
      <c r="HQ13" s="2"/>
      <c r="HR13" s="2"/>
      <c r="HS13" s="2"/>
      <c r="HT13" s="50">
        <f>HS13-HU13-HV13</f>
        <v>0</v>
      </c>
      <c r="HU13" s="2"/>
      <c r="HV13" s="10"/>
      <c r="HW13" s="9"/>
      <c r="HX13" s="2"/>
      <c r="HY13" s="2"/>
      <c r="HZ13" s="2"/>
      <c r="IA13" s="50">
        <f>HZ13-IB13-IC13</f>
        <v>0</v>
      </c>
      <c r="IB13" s="2"/>
      <c r="IC13" s="10"/>
      <c r="ID13" s="9"/>
      <c r="IE13" s="2"/>
      <c r="IF13" s="2"/>
      <c r="IG13" s="2"/>
      <c r="IH13" s="50">
        <f>IG13-II13-IJ13</f>
        <v>0</v>
      </c>
      <c r="II13" s="2"/>
      <c r="IJ13" s="10"/>
      <c r="IK13" s="9"/>
      <c r="IL13" s="2"/>
      <c r="IM13" s="2"/>
      <c r="IN13" s="2"/>
      <c r="IO13" s="50">
        <f>IN13-IP13-IQ13</f>
        <v>0</v>
      </c>
      <c r="IP13" s="2"/>
      <c r="IQ13" s="10"/>
      <c r="IR13" s="9"/>
      <c r="IS13" s="2"/>
      <c r="IT13" s="2"/>
      <c r="IU13" s="2"/>
      <c r="IV13" s="50">
        <f>IU13-IW13-IX13</f>
        <v>0</v>
      </c>
      <c r="IW13" s="2"/>
      <c r="IX13" s="10"/>
      <c r="IY13" s="37"/>
    </row>
    <row r="14" spans="1:259" s="88" customFormat="1" x14ac:dyDescent="0.2">
      <c r="A14" s="68"/>
      <c r="B14" s="1" t="s">
        <v>91</v>
      </c>
      <c r="C14" s="61" t="s">
        <v>143</v>
      </c>
      <c r="D14" s="29">
        <f t="shared" si="0"/>
        <v>1861619</v>
      </c>
      <c r="E14" s="29">
        <f t="shared" si="0"/>
        <v>4704789</v>
      </c>
      <c r="F14" s="2">
        <f>SUM(N14,V14,AD14,AL14,AS14,BI14,BQ14,BY14,CO14,CV14,DC14,DJ14,DQ14,DX14,EE14,EL14)+SUM(ES14,EZ14,FG14,FN14,FU14,GB14,GI14,GP14,GW14,HD14,HK14,HR14,HY14,IF14,IM14,IT14)</f>
        <v>0</v>
      </c>
      <c r="G14" s="2"/>
      <c r="H14" s="4">
        <f t="shared" si="8"/>
        <v>4442056</v>
      </c>
      <c r="I14" s="2">
        <f t="shared" si="9"/>
        <v>1131362</v>
      </c>
      <c r="J14" s="2">
        <f t="shared" si="10"/>
        <v>3310694</v>
      </c>
      <c r="K14" s="10">
        <f t="shared" si="11"/>
        <v>0</v>
      </c>
      <c r="L14" s="9">
        <v>31842</v>
      </c>
      <c r="M14" s="2">
        <v>36420</v>
      </c>
      <c r="N14" s="2"/>
      <c r="O14" s="2"/>
      <c r="P14" s="2">
        <v>22875</v>
      </c>
      <c r="Q14" s="50">
        <f t="shared" si="12"/>
        <v>0</v>
      </c>
      <c r="R14" s="2">
        <v>22875</v>
      </c>
      <c r="S14" s="24"/>
      <c r="T14" s="9">
        <v>24610</v>
      </c>
      <c r="U14" s="2"/>
      <c r="V14" s="2"/>
      <c r="W14" s="2"/>
      <c r="X14" s="2"/>
      <c r="Y14" s="50">
        <f>X14-Z14-AA14</f>
        <v>0</v>
      </c>
      <c r="Z14" s="2"/>
      <c r="AA14" s="10"/>
      <c r="AB14" s="9">
        <v>1787781</v>
      </c>
      <c r="AC14" s="2">
        <v>4668369</v>
      </c>
      <c r="AD14" s="2"/>
      <c r="AE14" s="2"/>
      <c r="AF14" s="184">
        <v>4419181</v>
      </c>
      <c r="AG14" s="50">
        <f>AF14-AH14-AI14</f>
        <v>1131362</v>
      </c>
      <c r="AH14" s="187">
        <v>3287819</v>
      </c>
      <c r="AI14" s="10"/>
      <c r="AJ14" s="9"/>
      <c r="AK14" s="2"/>
      <c r="AL14" s="2"/>
      <c r="AM14" s="2"/>
      <c r="AN14" s="50">
        <f>AM14-AO14-AP14</f>
        <v>0</v>
      </c>
      <c r="AO14" s="2"/>
      <c r="AP14" s="10"/>
      <c r="AQ14" s="9"/>
      <c r="AR14" s="2"/>
      <c r="AS14" s="2"/>
      <c r="AT14" s="2"/>
      <c r="AU14" s="2"/>
      <c r="AV14" s="50">
        <f>AU14-AW14-AX14</f>
        <v>0</v>
      </c>
      <c r="AW14" s="2"/>
      <c r="AX14" s="10"/>
      <c r="AY14" s="28">
        <f t="shared" si="13"/>
        <v>17386</v>
      </c>
      <c r="AZ14" s="2">
        <f t="shared" si="13"/>
        <v>0</v>
      </c>
      <c r="BA14" s="2">
        <f t="shared" si="13"/>
        <v>0</v>
      </c>
      <c r="BB14" s="2"/>
      <c r="BC14" s="2">
        <f t="shared" si="14"/>
        <v>0</v>
      </c>
      <c r="BD14" s="2">
        <f t="shared" si="15"/>
        <v>0</v>
      </c>
      <c r="BE14" s="2">
        <f t="shared" si="15"/>
        <v>0</v>
      </c>
      <c r="BF14" s="24">
        <f t="shared" si="15"/>
        <v>0</v>
      </c>
      <c r="BG14" s="9"/>
      <c r="BH14" s="2"/>
      <c r="BI14" s="2"/>
      <c r="BJ14" s="2"/>
      <c r="BK14" s="2"/>
      <c r="BL14" s="50">
        <f>BK14-BM14-BN14</f>
        <v>0</v>
      </c>
      <c r="BM14" s="2"/>
      <c r="BN14" s="10"/>
      <c r="BO14" s="9">
        <v>1799</v>
      </c>
      <c r="BP14" s="2"/>
      <c r="BQ14" s="2"/>
      <c r="BR14" s="2"/>
      <c r="BS14" s="2"/>
      <c r="BT14" s="50">
        <f>BS14-BU14-BV14</f>
        <v>0</v>
      </c>
      <c r="BU14" s="2"/>
      <c r="BV14" s="10"/>
      <c r="BW14" s="9">
        <v>15587</v>
      </c>
      <c r="BX14" s="2"/>
      <c r="BY14" s="2"/>
      <c r="BZ14" s="2"/>
      <c r="CA14" s="2"/>
      <c r="CB14" s="50">
        <f>CA14-CC14-CD14</f>
        <v>0</v>
      </c>
      <c r="CC14" s="2"/>
      <c r="CD14" s="10"/>
      <c r="CE14" s="28">
        <f>SUM(CM14,CT14,DA14,DH14,DO14,DV14,EC14,EJ14,EQ14,EX14,FE14,FL14,FS14,FZ14,GG14,GN14,GU14,HB14,HI14,HP14,HW14,ID14,IK14,IR14)</f>
        <v>0</v>
      </c>
      <c r="CF14" s="2"/>
      <c r="CG14" s="2">
        <f>SUM(CO14,CV14,DC14,DJ14,DQ14,DX14,EE14,EL14,ES14,EZ14,FG14,FN14,FU14,GB14,GI14,GP14,GW14,HD14,HK14,HR14,HY14,IF14,IM14,IT14)</f>
        <v>0</v>
      </c>
      <c r="CH14" s="2"/>
      <c r="CI14" s="2"/>
      <c r="CJ14" s="2"/>
      <c r="CK14" s="2"/>
      <c r="CL14" s="24"/>
      <c r="CM14" s="9"/>
      <c r="CN14" s="2"/>
      <c r="CO14" s="2"/>
      <c r="CP14" s="2"/>
      <c r="CQ14" s="50">
        <f>CP14-CR14-CS14</f>
        <v>0</v>
      </c>
      <c r="CR14" s="2"/>
      <c r="CS14" s="10"/>
      <c r="CT14" s="9"/>
      <c r="CU14" s="2"/>
      <c r="CV14" s="2"/>
      <c r="CW14" s="2"/>
      <c r="CX14" s="50">
        <f>CW14-CY14-CZ14</f>
        <v>0</v>
      </c>
      <c r="CY14" s="2"/>
      <c r="CZ14" s="10"/>
      <c r="DA14" s="9"/>
      <c r="DB14" s="2"/>
      <c r="DC14" s="2"/>
      <c r="DD14" s="2"/>
      <c r="DE14" s="50">
        <f>DD14-DF14-DG14</f>
        <v>0</v>
      </c>
      <c r="DF14" s="2"/>
      <c r="DG14" s="10"/>
      <c r="DH14" s="9"/>
      <c r="DI14" s="2"/>
      <c r="DJ14" s="2"/>
      <c r="DK14" s="2"/>
      <c r="DL14" s="50">
        <f>DK14-DM14-DN14</f>
        <v>0</v>
      </c>
      <c r="DM14" s="2"/>
      <c r="DN14" s="10"/>
      <c r="DO14" s="9"/>
      <c r="DP14" s="2"/>
      <c r="DQ14" s="2"/>
      <c r="DR14" s="2"/>
      <c r="DS14" s="50">
        <f>DR14-DT14-DU14</f>
        <v>0</v>
      </c>
      <c r="DT14" s="2"/>
      <c r="DU14" s="10"/>
      <c r="DV14" s="9"/>
      <c r="DW14" s="2"/>
      <c r="DX14" s="2"/>
      <c r="DY14" s="2"/>
      <c r="DZ14" s="50">
        <f>DY14-EA14-EB14</f>
        <v>0</v>
      </c>
      <c r="EA14" s="2"/>
      <c r="EB14" s="10"/>
      <c r="EC14" s="9"/>
      <c r="ED14" s="2"/>
      <c r="EE14" s="2"/>
      <c r="EF14" s="2"/>
      <c r="EG14" s="50">
        <f>EF14-EH14-EI14</f>
        <v>0</v>
      </c>
      <c r="EH14" s="2"/>
      <c r="EI14" s="10"/>
      <c r="EJ14" s="9"/>
      <c r="EK14" s="2"/>
      <c r="EL14" s="2"/>
      <c r="EM14" s="2"/>
      <c r="EN14" s="50">
        <f>EM14-EO14-EP14</f>
        <v>0</v>
      </c>
      <c r="EO14" s="2"/>
      <c r="EP14" s="10"/>
      <c r="EQ14" s="9"/>
      <c r="ER14" s="2"/>
      <c r="ES14" s="2"/>
      <c r="ET14" s="2"/>
      <c r="EU14" s="50">
        <f>ET14-EV14-EW14</f>
        <v>0</v>
      </c>
      <c r="EV14" s="2"/>
      <c r="EW14" s="24"/>
      <c r="EX14" s="9"/>
      <c r="EY14" s="2"/>
      <c r="EZ14" s="2"/>
      <c r="FA14" s="2"/>
      <c r="FB14" s="50">
        <f>FA14-FC14-FD14</f>
        <v>0</v>
      </c>
      <c r="FC14" s="2"/>
      <c r="FD14" s="10"/>
      <c r="FE14" s="9"/>
      <c r="FF14" s="2"/>
      <c r="FG14" s="2"/>
      <c r="FH14" s="2"/>
      <c r="FI14" s="50">
        <f>FH14-FJ14-FK14</f>
        <v>0</v>
      </c>
      <c r="FJ14" s="2"/>
      <c r="FK14" s="10"/>
      <c r="FL14" s="9"/>
      <c r="FM14" s="2"/>
      <c r="FN14" s="2"/>
      <c r="FO14" s="2"/>
      <c r="FP14" s="50">
        <f>FO14-FQ14-FR14</f>
        <v>0</v>
      </c>
      <c r="FQ14" s="2"/>
      <c r="FR14" s="10"/>
      <c r="FS14" s="9"/>
      <c r="FT14" s="2"/>
      <c r="FU14" s="2"/>
      <c r="FV14" s="2"/>
      <c r="FW14" s="50">
        <f>FV14-FX14-FY14</f>
        <v>0</v>
      </c>
      <c r="FX14" s="2"/>
      <c r="FY14" s="10"/>
      <c r="FZ14" s="9"/>
      <c r="GA14" s="2"/>
      <c r="GB14" s="2"/>
      <c r="GC14" s="2"/>
      <c r="GD14" s="50">
        <f>GC14-GE14-GF14</f>
        <v>0</v>
      </c>
      <c r="GE14" s="2"/>
      <c r="GF14" s="10"/>
      <c r="GG14" s="9"/>
      <c r="GH14" s="2"/>
      <c r="GI14" s="2"/>
      <c r="GJ14" s="2"/>
      <c r="GK14" s="50">
        <f>GJ14-GL14-GM14</f>
        <v>0</v>
      </c>
      <c r="GL14" s="2"/>
      <c r="GM14" s="10"/>
      <c r="GN14" s="9"/>
      <c r="GO14" s="2"/>
      <c r="GP14" s="2"/>
      <c r="GQ14" s="2"/>
      <c r="GR14" s="50">
        <f>GQ14-GS14-GT14</f>
        <v>0</v>
      </c>
      <c r="GS14" s="2"/>
      <c r="GT14" s="10"/>
      <c r="GU14" s="9"/>
      <c r="GV14" s="2"/>
      <c r="GW14" s="2"/>
      <c r="GX14" s="2"/>
      <c r="GY14" s="50">
        <f>GX14-GZ14-HA14</f>
        <v>0</v>
      </c>
      <c r="GZ14" s="2"/>
      <c r="HA14" s="10"/>
      <c r="HB14" s="9"/>
      <c r="HC14" s="2"/>
      <c r="HD14" s="2"/>
      <c r="HE14" s="2"/>
      <c r="HF14" s="50">
        <f>HE14-HG14-HH14</f>
        <v>0</v>
      </c>
      <c r="HG14" s="2"/>
      <c r="HH14" s="10"/>
      <c r="HI14" s="9"/>
      <c r="HJ14" s="2"/>
      <c r="HK14" s="2"/>
      <c r="HL14" s="2"/>
      <c r="HM14" s="50">
        <f>HL14-HN14-HO14</f>
        <v>0</v>
      </c>
      <c r="HN14" s="2"/>
      <c r="HO14" s="10"/>
      <c r="HP14" s="9"/>
      <c r="HQ14" s="2"/>
      <c r="HR14" s="2"/>
      <c r="HS14" s="2"/>
      <c r="HT14" s="50">
        <f>HS14-HU14-HV14</f>
        <v>0</v>
      </c>
      <c r="HU14" s="2"/>
      <c r="HV14" s="10"/>
      <c r="HW14" s="9"/>
      <c r="HX14" s="2"/>
      <c r="HY14" s="2"/>
      <c r="HZ14" s="2"/>
      <c r="IA14" s="50">
        <f>HZ14-IB14-IC14</f>
        <v>0</v>
      </c>
      <c r="IB14" s="2"/>
      <c r="IC14" s="10"/>
      <c r="ID14" s="9"/>
      <c r="IE14" s="2"/>
      <c r="IF14" s="2"/>
      <c r="IG14" s="2"/>
      <c r="IH14" s="50">
        <f>IG14-II14-IJ14</f>
        <v>0</v>
      </c>
      <c r="II14" s="2"/>
      <c r="IJ14" s="10"/>
      <c r="IK14" s="9"/>
      <c r="IL14" s="2"/>
      <c r="IM14" s="2"/>
      <c r="IN14" s="2"/>
      <c r="IO14" s="50">
        <f>IN14-IP14-IQ14</f>
        <v>0</v>
      </c>
      <c r="IP14" s="2"/>
      <c r="IQ14" s="10"/>
      <c r="IR14" s="9"/>
      <c r="IS14" s="2"/>
      <c r="IT14" s="2"/>
      <c r="IU14" s="2"/>
      <c r="IV14" s="50">
        <f>IU14-IW14-IX14</f>
        <v>0</v>
      </c>
      <c r="IW14" s="2"/>
      <c r="IX14" s="10"/>
      <c r="IY14" s="37"/>
    </row>
    <row r="15" spans="1:259" s="89" customFormat="1" x14ac:dyDescent="0.2">
      <c r="A15" s="69" t="s">
        <v>78</v>
      </c>
      <c r="B15" s="3" t="s">
        <v>15</v>
      </c>
      <c r="C15" s="63"/>
      <c r="D15" s="29">
        <f t="shared" si="0"/>
        <v>11939743</v>
      </c>
      <c r="E15" s="29">
        <f t="shared" si="0"/>
        <v>21269110</v>
      </c>
      <c r="F15" s="2">
        <f t="shared" ref="F15:F17" si="16">SUM(N15,V15,AD15,AL15,AS15,BI15,BQ15,BY15,CO15,CV15,DC15,DJ15,DQ15,DX15,EE15,EL15)+SUM(ES15,EZ15,FG15,FN15,FU15,GB15,GI15,GP15,GW15,HD15,HK15,HR15,HY15,IF15,IM15,IT15)</f>
        <v>0</v>
      </c>
      <c r="G15" s="2"/>
      <c r="H15" s="4">
        <f t="shared" si="8"/>
        <v>23106881</v>
      </c>
      <c r="I15" s="4">
        <f t="shared" si="9"/>
        <v>19236881</v>
      </c>
      <c r="J15" s="4">
        <f t="shared" si="10"/>
        <v>3870000</v>
      </c>
      <c r="K15" s="8">
        <f>SUM(K16:K17)</f>
        <v>0</v>
      </c>
      <c r="L15" s="7">
        <v>11922901</v>
      </c>
      <c r="M15" s="4">
        <f>+M17+M16</f>
        <v>21254110</v>
      </c>
      <c r="N15" s="4">
        <f>+N17+N16</f>
        <v>0</v>
      </c>
      <c r="O15" s="4"/>
      <c r="P15" s="4">
        <f>+P16+P17</f>
        <v>23091881</v>
      </c>
      <c r="Q15" s="48">
        <f>SUM(Q16:Q17)</f>
        <v>19221881</v>
      </c>
      <c r="R15" s="4">
        <f>+R17+R16</f>
        <v>3870000</v>
      </c>
      <c r="S15" s="23">
        <f>SUM(S16:S17)</f>
        <v>0</v>
      </c>
      <c r="T15" s="7">
        <f t="shared" ref="T15:AB15" si="17">SUM(T16:T17)</f>
        <v>90</v>
      </c>
      <c r="U15" s="4">
        <f t="shared" si="17"/>
        <v>0</v>
      </c>
      <c r="V15" s="4">
        <f t="shared" si="17"/>
        <v>0</v>
      </c>
      <c r="W15" s="4"/>
      <c r="X15" s="4">
        <f t="shared" si="17"/>
        <v>0</v>
      </c>
      <c r="Y15" s="48">
        <f t="shared" si="17"/>
        <v>0</v>
      </c>
      <c r="Z15" s="4">
        <f t="shared" si="17"/>
        <v>0</v>
      </c>
      <c r="AA15" s="8">
        <f t="shared" si="17"/>
        <v>0</v>
      </c>
      <c r="AB15" s="7">
        <f t="shared" si="17"/>
        <v>0</v>
      </c>
      <c r="AC15" s="4">
        <f t="shared" ref="AC15:DP15" si="18">SUM(AC16:AC17)</f>
        <v>0</v>
      </c>
      <c r="AD15" s="4">
        <f t="shared" si="18"/>
        <v>0</v>
      </c>
      <c r="AE15" s="4"/>
      <c r="AF15" s="4">
        <f t="shared" si="18"/>
        <v>0</v>
      </c>
      <c r="AG15" s="48">
        <f t="shared" si="18"/>
        <v>0</v>
      </c>
      <c r="AH15" s="4"/>
      <c r="AI15" s="8">
        <f t="shared" si="18"/>
        <v>0</v>
      </c>
      <c r="AJ15" s="7">
        <f t="shared" si="18"/>
        <v>0</v>
      </c>
      <c r="AK15" s="4">
        <f t="shared" si="18"/>
        <v>0</v>
      </c>
      <c r="AL15" s="4">
        <f t="shared" si="18"/>
        <v>0</v>
      </c>
      <c r="AM15" s="4">
        <f t="shared" si="18"/>
        <v>0</v>
      </c>
      <c r="AN15" s="48">
        <f t="shared" si="18"/>
        <v>0</v>
      </c>
      <c r="AO15" s="4">
        <f t="shared" si="18"/>
        <v>0</v>
      </c>
      <c r="AP15" s="8">
        <f t="shared" si="18"/>
        <v>0</v>
      </c>
      <c r="AQ15" s="7">
        <f t="shared" si="18"/>
        <v>16752</v>
      </c>
      <c r="AR15" s="4">
        <f t="shared" si="18"/>
        <v>15000</v>
      </c>
      <c r="AS15" s="4">
        <f t="shared" si="18"/>
        <v>0</v>
      </c>
      <c r="AT15" s="4"/>
      <c r="AU15" s="4">
        <f t="shared" si="18"/>
        <v>15000</v>
      </c>
      <c r="AV15" s="48">
        <f t="shared" si="18"/>
        <v>15000</v>
      </c>
      <c r="AW15" s="4">
        <f t="shared" si="18"/>
        <v>0</v>
      </c>
      <c r="AX15" s="8">
        <f t="shared" si="18"/>
        <v>0</v>
      </c>
      <c r="AY15" s="29">
        <f t="shared" ref="AY15:BF15" si="19">SUM(AY16:AY17)</f>
        <v>0</v>
      </c>
      <c r="AZ15" s="4">
        <f t="shared" si="19"/>
        <v>0</v>
      </c>
      <c r="BA15" s="4">
        <f t="shared" si="19"/>
        <v>0</v>
      </c>
      <c r="BB15" s="4"/>
      <c r="BC15" s="4">
        <f t="shared" si="19"/>
        <v>0</v>
      </c>
      <c r="BD15" s="4">
        <f>SUM(BD16:BD17)</f>
        <v>0</v>
      </c>
      <c r="BE15" s="4">
        <f>SUM(BE16:BE17)</f>
        <v>0</v>
      </c>
      <c r="BF15" s="23">
        <f t="shared" si="19"/>
        <v>0</v>
      </c>
      <c r="BG15" s="7">
        <f t="shared" si="18"/>
        <v>0</v>
      </c>
      <c r="BH15" s="4">
        <f t="shared" si="18"/>
        <v>0</v>
      </c>
      <c r="BI15" s="4">
        <f t="shared" si="18"/>
        <v>0</v>
      </c>
      <c r="BJ15" s="4"/>
      <c r="BK15" s="4">
        <f t="shared" si="18"/>
        <v>0</v>
      </c>
      <c r="BL15" s="48">
        <f t="shared" si="18"/>
        <v>0</v>
      </c>
      <c r="BM15" s="4">
        <f t="shared" si="18"/>
        <v>0</v>
      </c>
      <c r="BN15" s="8">
        <f t="shared" si="18"/>
        <v>0</v>
      </c>
      <c r="BO15" s="7">
        <f t="shared" si="18"/>
        <v>0</v>
      </c>
      <c r="BP15" s="4">
        <f t="shared" si="18"/>
        <v>0</v>
      </c>
      <c r="BQ15" s="4">
        <f t="shared" si="18"/>
        <v>0</v>
      </c>
      <c r="BR15" s="4"/>
      <c r="BS15" s="4">
        <f t="shared" si="18"/>
        <v>0</v>
      </c>
      <c r="BT15" s="48">
        <f t="shared" si="18"/>
        <v>0</v>
      </c>
      <c r="BU15" s="4">
        <f t="shared" si="18"/>
        <v>0</v>
      </c>
      <c r="BV15" s="8">
        <f t="shared" si="18"/>
        <v>0</v>
      </c>
      <c r="BW15" s="7">
        <f t="shared" si="18"/>
        <v>0</v>
      </c>
      <c r="BX15" s="4">
        <f t="shared" si="18"/>
        <v>0</v>
      </c>
      <c r="BY15" s="4">
        <f t="shared" si="18"/>
        <v>0</v>
      </c>
      <c r="BZ15" s="4"/>
      <c r="CA15" s="4">
        <f t="shared" si="18"/>
        <v>0</v>
      </c>
      <c r="CB15" s="48">
        <f t="shared" si="18"/>
        <v>0</v>
      </c>
      <c r="CC15" s="4">
        <f t="shared" si="18"/>
        <v>0</v>
      </c>
      <c r="CD15" s="8">
        <f t="shared" si="18"/>
        <v>0</v>
      </c>
      <c r="CE15" s="7">
        <f t="shared" ref="CE15:CS15" si="20">SUM(CE16:CE17)</f>
        <v>0</v>
      </c>
      <c r="CF15" s="4">
        <f t="shared" si="20"/>
        <v>0</v>
      </c>
      <c r="CG15" s="4">
        <f t="shared" si="20"/>
        <v>0</v>
      </c>
      <c r="CH15" s="4"/>
      <c r="CI15" s="4">
        <f t="shared" si="20"/>
        <v>0</v>
      </c>
      <c r="CJ15" s="4">
        <f>SUM(CJ16:CJ17)</f>
        <v>0</v>
      </c>
      <c r="CK15" s="4">
        <f>SUM(CK16:CK17)</f>
        <v>0</v>
      </c>
      <c r="CL15" s="8">
        <f t="shared" si="20"/>
        <v>0</v>
      </c>
      <c r="CM15" s="7">
        <f t="shared" si="20"/>
        <v>0</v>
      </c>
      <c r="CN15" s="4">
        <f t="shared" si="20"/>
        <v>0</v>
      </c>
      <c r="CO15" s="4">
        <f t="shared" si="20"/>
        <v>0</v>
      </c>
      <c r="CP15" s="4">
        <f t="shared" si="20"/>
        <v>0</v>
      </c>
      <c r="CQ15" s="48">
        <f t="shared" si="20"/>
        <v>0</v>
      </c>
      <c r="CR15" s="4">
        <f t="shared" si="20"/>
        <v>0</v>
      </c>
      <c r="CS15" s="8">
        <f t="shared" si="20"/>
        <v>0</v>
      </c>
      <c r="CT15" s="7">
        <f t="shared" si="18"/>
        <v>0</v>
      </c>
      <c r="CU15" s="4">
        <f t="shared" si="18"/>
        <v>0</v>
      </c>
      <c r="CV15" s="4">
        <f t="shared" si="18"/>
        <v>0</v>
      </c>
      <c r="CW15" s="4">
        <f t="shared" si="18"/>
        <v>0</v>
      </c>
      <c r="CX15" s="48">
        <f t="shared" si="18"/>
        <v>0</v>
      </c>
      <c r="CY15" s="4">
        <f t="shared" si="18"/>
        <v>0</v>
      </c>
      <c r="CZ15" s="8">
        <f t="shared" si="18"/>
        <v>0</v>
      </c>
      <c r="DA15" s="7">
        <f t="shared" si="18"/>
        <v>0</v>
      </c>
      <c r="DB15" s="4">
        <f t="shared" si="18"/>
        <v>0</v>
      </c>
      <c r="DC15" s="4">
        <f t="shared" si="18"/>
        <v>0</v>
      </c>
      <c r="DD15" s="4">
        <f t="shared" si="18"/>
        <v>0</v>
      </c>
      <c r="DE15" s="48">
        <f t="shared" si="18"/>
        <v>0</v>
      </c>
      <c r="DF15" s="4">
        <f t="shared" si="18"/>
        <v>0</v>
      </c>
      <c r="DG15" s="8">
        <f t="shared" si="18"/>
        <v>0</v>
      </c>
      <c r="DH15" s="7">
        <f t="shared" si="18"/>
        <v>0</v>
      </c>
      <c r="DI15" s="4">
        <f t="shared" si="18"/>
        <v>0</v>
      </c>
      <c r="DJ15" s="4">
        <f t="shared" si="18"/>
        <v>0</v>
      </c>
      <c r="DK15" s="4">
        <f t="shared" si="18"/>
        <v>0</v>
      </c>
      <c r="DL15" s="48">
        <f t="shared" si="18"/>
        <v>0</v>
      </c>
      <c r="DM15" s="4">
        <f t="shared" si="18"/>
        <v>0</v>
      </c>
      <c r="DN15" s="8">
        <f t="shared" si="18"/>
        <v>0</v>
      </c>
      <c r="DO15" s="7">
        <f t="shared" si="18"/>
        <v>0</v>
      </c>
      <c r="DP15" s="4">
        <f t="shared" si="18"/>
        <v>0</v>
      </c>
      <c r="DQ15" s="4">
        <f t="shared" ref="DQ15:GG15" si="21">SUM(DQ16:DQ17)</f>
        <v>0</v>
      </c>
      <c r="DR15" s="4">
        <f t="shared" si="21"/>
        <v>0</v>
      </c>
      <c r="DS15" s="48">
        <f t="shared" si="21"/>
        <v>0</v>
      </c>
      <c r="DT15" s="4">
        <f t="shared" si="21"/>
        <v>0</v>
      </c>
      <c r="DU15" s="8">
        <f t="shared" si="21"/>
        <v>0</v>
      </c>
      <c r="DV15" s="7">
        <f t="shared" si="21"/>
        <v>0</v>
      </c>
      <c r="DW15" s="4">
        <f t="shared" si="21"/>
        <v>0</v>
      </c>
      <c r="DX15" s="4">
        <f t="shared" si="21"/>
        <v>0</v>
      </c>
      <c r="DY15" s="4">
        <f t="shared" si="21"/>
        <v>0</v>
      </c>
      <c r="DZ15" s="48">
        <f t="shared" si="21"/>
        <v>0</v>
      </c>
      <c r="EA15" s="4">
        <f t="shared" si="21"/>
        <v>0</v>
      </c>
      <c r="EB15" s="8">
        <f t="shared" si="21"/>
        <v>0</v>
      </c>
      <c r="EC15" s="7">
        <f t="shared" si="21"/>
        <v>0</v>
      </c>
      <c r="ED15" s="4">
        <f t="shared" si="21"/>
        <v>0</v>
      </c>
      <c r="EE15" s="4">
        <f t="shared" si="21"/>
        <v>0</v>
      </c>
      <c r="EF15" s="4">
        <f t="shared" si="21"/>
        <v>0</v>
      </c>
      <c r="EG15" s="48">
        <f t="shared" si="21"/>
        <v>0</v>
      </c>
      <c r="EH15" s="4">
        <f t="shared" si="21"/>
        <v>0</v>
      </c>
      <c r="EI15" s="8">
        <f t="shared" si="21"/>
        <v>0</v>
      </c>
      <c r="EJ15" s="7">
        <f t="shared" si="21"/>
        <v>0</v>
      </c>
      <c r="EK15" s="4">
        <f t="shared" si="21"/>
        <v>0</v>
      </c>
      <c r="EL15" s="4">
        <f t="shared" si="21"/>
        <v>0</v>
      </c>
      <c r="EM15" s="4">
        <f t="shared" si="21"/>
        <v>0</v>
      </c>
      <c r="EN15" s="48">
        <f t="shared" si="21"/>
        <v>0</v>
      </c>
      <c r="EO15" s="4">
        <f t="shared" si="21"/>
        <v>0</v>
      </c>
      <c r="EP15" s="8">
        <f t="shared" si="21"/>
        <v>0</v>
      </c>
      <c r="EQ15" s="7">
        <f t="shared" si="21"/>
        <v>0</v>
      </c>
      <c r="ER15" s="4">
        <f t="shared" si="21"/>
        <v>0</v>
      </c>
      <c r="ES15" s="4">
        <f t="shared" si="21"/>
        <v>0</v>
      </c>
      <c r="ET15" s="4">
        <f t="shared" si="21"/>
        <v>0</v>
      </c>
      <c r="EU15" s="48">
        <f t="shared" si="21"/>
        <v>0</v>
      </c>
      <c r="EV15" s="4">
        <f t="shared" si="21"/>
        <v>0</v>
      </c>
      <c r="EW15" s="8">
        <f t="shared" si="21"/>
        <v>0</v>
      </c>
      <c r="EX15" s="7">
        <f t="shared" si="21"/>
        <v>0</v>
      </c>
      <c r="EY15" s="4">
        <f t="shared" si="21"/>
        <v>0</v>
      </c>
      <c r="EZ15" s="4">
        <f t="shared" si="21"/>
        <v>0</v>
      </c>
      <c r="FA15" s="4">
        <f t="shared" si="21"/>
        <v>0</v>
      </c>
      <c r="FB15" s="48">
        <f t="shared" si="21"/>
        <v>0</v>
      </c>
      <c r="FC15" s="4">
        <f>SUM(FC16:FC17)</f>
        <v>0</v>
      </c>
      <c r="FD15" s="8">
        <f t="shared" si="21"/>
        <v>0</v>
      </c>
      <c r="FE15" s="7">
        <f t="shared" si="21"/>
        <v>0</v>
      </c>
      <c r="FF15" s="4">
        <f t="shared" si="21"/>
        <v>0</v>
      </c>
      <c r="FG15" s="4">
        <f t="shared" si="21"/>
        <v>0</v>
      </c>
      <c r="FH15" s="4">
        <f t="shared" si="21"/>
        <v>0</v>
      </c>
      <c r="FI15" s="48">
        <f t="shared" si="21"/>
        <v>0</v>
      </c>
      <c r="FJ15" s="4">
        <f t="shared" si="21"/>
        <v>0</v>
      </c>
      <c r="FK15" s="8">
        <f t="shared" si="21"/>
        <v>0</v>
      </c>
      <c r="FL15" s="7">
        <f t="shared" si="21"/>
        <v>0</v>
      </c>
      <c r="FM15" s="4">
        <f t="shared" si="21"/>
        <v>0</v>
      </c>
      <c r="FN15" s="4">
        <f t="shared" si="21"/>
        <v>0</v>
      </c>
      <c r="FO15" s="4">
        <f t="shared" si="21"/>
        <v>0</v>
      </c>
      <c r="FP15" s="48">
        <f t="shared" si="21"/>
        <v>0</v>
      </c>
      <c r="FQ15" s="4">
        <f t="shared" si="21"/>
        <v>0</v>
      </c>
      <c r="FR15" s="8">
        <f t="shared" si="21"/>
        <v>0</v>
      </c>
      <c r="FS15" s="7">
        <f t="shared" si="21"/>
        <v>0</v>
      </c>
      <c r="FT15" s="4">
        <f t="shared" si="21"/>
        <v>0</v>
      </c>
      <c r="FU15" s="4">
        <f t="shared" si="21"/>
        <v>0</v>
      </c>
      <c r="FV15" s="4">
        <f t="shared" si="21"/>
        <v>0</v>
      </c>
      <c r="FW15" s="48">
        <f t="shared" si="21"/>
        <v>0</v>
      </c>
      <c r="FX15" s="4">
        <f>SUM(FX16:FX17)</f>
        <v>0</v>
      </c>
      <c r="FY15" s="8">
        <f t="shared" si="21"/>
        <v>0</v>
      </c>
      <c r="FZ15" s="7">
        <f t="shared" si="21"/>
        <v>0</v>
      </c>
      <c r="GA15" s="4">
        <f t="shared" si="21"/>
        <v>0</v>
      </c>
      <c r="GB15" s="4">
        <f t="shared" si="21"/>
        <v>0</v>
      </c>
      <c r="GC15" s="4">
        <f t="shared" si="21"/>
        <v>0</v>
      </c>
      <c r="GD15" s="48">
        <f t="shared" si="21"/>
        <v>0</v>
      </c>
      <c r="GE15" s="4">
        <f t="shared" si="21"/>
        <v>0</v>
      </c>
      <c r="GF15" s="8">
        <f t="shared" si="21"/>
        <v>0</v>
      </c>
      <c r="GG15" s="7">
        <f t="shared" si="21"/>
        <v>0</v>
      </c>
      <c r="GH15" s="4">
        <f t="shared" ref="GH15:IX15" si="22">SUM(GH16:GH17)</f>
        <v>0</v>
      </c>
      <c r="GI15" s="4">
        <f t="shared" si="22"/>
        <v>0</v>
      </c>
      <c r="GJ15" s="4">
        <f t="shared" si="22"/>
        <v>0</v>
      </c>
      <c r="GK15" s="48">
        <f t="shared" si="22"/>
        <v>0</v>
      </c>
      <c r="GL15" s="4">
        <f t="shared" si="22"/>
        <v>0</v>
      </c>
      <c r="GM15" s="8">
        <f t="shared" si="22"/>
        <v>0</v>
      </c>
      <c r="GN15" s="7">
        <f t="shared" si="22"/>
        <v>0</v>
      </c>
      <c r="GO15" s="4">
        <f t="shared" si="22"/>
        <v>0</v>
      </c>
      <c r="GP15" s="4">
        <f t="shared" si="22"/>
        <v>0</v>
      </c>
      <c r="GQ15" s="4">
        <f t="shared" si="22"/>
        <v>0</v>
      </c>
      <c r="GR15" s="48">
        <f t="shared" si="22"/>
        <v>0</v>
      </c>
      <c r="GS15" s="4">
        <f t="shared" si="22"/>
        <v>0</v>
      </c>
      <c r="GT15" s="8">
        <f t="shared" si="22"/>
        <v>0</v>
      </c>
      <c r="GU15" s="7">
        <f t="shared" si="22"/>
        <v>0</v>
      </c>
      <c r="GV15" s="4">
        <f t="shared" si="22"/>
        <v>0</v>
      </c>
      <c r="GW15" s="4">
        <f t="shared" si="22"/>
        <v>0</v>
      </c>
      <c r="GX15" s="4">
        <f t="shared" si="22"/>
        <v>0</v>
      </c>
      <c r="GY15" s="48">
        <f t="shared" si="22"/>
        <v>0</v>
      </c>
      <c r="GZ15" s="4">
        <f>SUM(GZ16:GZ17)</f>
        <v>0</v>
      </c>
      <c r="HA15" s="8">
        <f t="shared" si="22"/>
        <v>0</v>
      </c>
      <c r="HB15" s="7">
        <f t="shared" si="22"/>
        <v>0</v>
      </c>
      <c r="HC15" s="4">
        <f t="shared" si="22"/>
        <v>0</v>
      </c>
      <c r="HD15" s="4">
        <f t="shared" si="22"/>
        <v>0</v>
      </c>
      <c r="HE15" s="4">
        <f t="shared" si="22"/>
        <v>0</v>
      </c>
      <c r="HF15" s="48">
        <f t="shared" si="22"/>
        <v>0</v>
      </c>
      <c r="HG15" s="4">
        <f>SUM(HG16:HG17)</f>
        <v>0</v>
      </c>
      <c r="HH15" s="8">
        <f t="shared" si="22"/>
        <v>0</v>
      </c>
      <c r="HI15" s="7">
        <f t="shared" si="22"/>
        <v>0</v>
      </c>
      <c r="HJ15" s="4">
        <f t="shared" si="22"/>
        <v>0</v>
      </c>
      <c r="HK15" s="4">
        <f t="shared" si="22"/>
        <v>0</v>
      </c>
      <c r="HL15" s="4">
        <f t="shared" si="22"/>
        <v>0</v>
      </c>
      <c r="HM15" s="48">
        <f t="shared" si="22"/>
        <v>0</v>
      </c>
      <c r="HN15" s="4">
        <f>SUM(HN16:HN17)</f>
        <v>0</v>
      </c>
      <c r="HO15" s="8">
        <f t="shared" si="22"/>
        <v>0</v>
      </c>
      <c r="HP15" s="7">
        <f t="shared" si="22"/>
        <v>0</v>
      </c>
      <c r="HQ15" s="4">
        <f t="shared" si="22"/>
        <v>0</v>
      </c>
      <c r="HR15" s="4">
        <f t="shared" si="22"/>
        <v>0</v>
      </c>
      <c r="HS15" s="4">
        <f t="shared" si="22"/>
        <v>0</v>
      </c>
      <c r="HT15" s="48">
        <f t="shared" si="22"/>
        <v>0</v>
      </c>
      <c r="HU15" s="4">
        <f>SUM(HU16:HU17)</f>
        <v>0</v>
      </c>
      <c r="HV15" s="8">
        <f t="shared" si="22"/>
        <v>0</v>
      </c>
      <c r="HW15" s="7">
        <f t="shared" si="22"/>
        <v>0</v>
      </c>
      <c r="HX15" s="4">
        <f t="shared" si="22"/>
        <v>0</v>
      </c>
      <c r="HY15" s="4">
        <f t="shared" si="22"/>
        <v>0</v>
      </c>
      <c r="HZ15" s="4">
        <f t="shared" si="22"/>
        <v>0</v>
      </c>
      <c r="IA15" s="48">
        <f t="shared" si="22"/>
        <v>0</v>
      </c>
      <c r="IB15" s="4">
        <f>SUM(IB16:IB17)</f>
        <v>0</v>
      </c>
      <c r="IC15" s="8">
        <f t="shared" si="22"/>
        <v>0</v>
      </c>
      <c r="ID15" s="7">
        <f t="shared" si="22"/>
        <v>0</v>
      </c>
      <c r="IE15" s="4">
        <f t="shared" si="22"/>
        <v>0</v>
      </c>
      <c r="IF15" s="4">
        <f t="shared" si="22"/>
        <v>0</v>
      </c>
      <c r="IG15" s="4">
        <f t="shared" si="22"/>
        <v>0</v>
      </c>
      <c r="IH15" s="48">
        <f t="shared" si="22"/>
        <v>0</v>
      </c>
      <c r="II15" s="4">
        <f>SUM(II16:II17)</f>
        <v>0</v>
      </c>
      <c r="IJ15" s="8">
        <f t="shared" si="22"/>
        <v>0</v>
      </c>
      <c r="IK15" s="7">
        <f t="shared" si="22"/>
        <v>0</v>
      </c>
      <c r="IL15" s="4">
        <f t="shared" si="22"/>
        <v>0</v>
      </c>
      <c r="IM15" s="4">
        <f t="shared" si="22"/>
        <v>0</v>
      </c>
      <c r="IN15" s="4">
        <f t="shared" si="22"/>
        <v>0</v>
      </c>
      <c r="IO15" s="48">
        <f t="shared" si="22"/>
        <v>0</v>
      </c>
      <c r="IP15" s="4">
        <f>SUM(IP16:IP17)</f>
        <v>0</v>
      </c>
      <c r="IQ15" s="8">
        <f t="shared" si="22"/>
        <v>0</v>
      </c>
      <c r="IR15" s="7">
        <f t="shared" si="22"/>
        <v>0</v>
      </c>
      <c r="IS15" s="4">
        <f t="shared" si="22"/>
        <v>0</v>
      </c>
      <c r="IT15" s="4">
        <f t="shared" si="22"/>
        <v>0</v>
      </c>
      <c r="IU15" s="4">
        <f t="shared" si="22"/>
        <v>0</v>
      </c>
      <c r="IV15" s="48">
        <f t="shared" si="22"/>
        <v>0</v>
      </c>
      <c r="IW15" s="4">
        <f>SUM(IW16:IW17)</f>
        <v>0</v>
      </c>
      <c r="IX15" s="8">
        <f t="shared" si="22"/>
        <v>0</v>
      </c>
      <c r="IY15" s="38"/>
    </row>
    <row r="16" spans="1:259" s="88" customFormat="1" x14ac:dyDescent="0.2">
      <c r="A16" s="68"/>
      <c r="B16" s="1" t="s">
        <v>88</v>
      </c>
      <c r="C16" s="61" t="s">
        <v>133</v>
      </c>
      <c r="D16" s="29">
        <f t="shared" si="0"/>
        <v>11744076</v>
      </c>
      <c r="E16" s="29">
        <f t="shared" si="0"/>
        <v>20999110</v>
      </c>
      <c r="F16" s="2">
        <f t="shared" si="16"/>
        <v>0</v>
      </c>
      <c r="G16" s="2"/>
      <c r="H16" s="4">
        <f t="shared" si="8"/>
        <v>22836881</v>
      </c>
      <c r="I16" s="2">
        <f t="shared" si="9"/>
        <v>19141881</v>
      </c>
      <c r="J16" s="2">
        <f t="shared" si="10"/>
        <v>3695000</v>
      </c>
      <c r="K16" s="10">
        <f>SUM(S16,AA16,AI16,AP16,AX16,BN16,BV16,CD16,CS16,CZ16,DG16,DN16,DU16,EB16,EI16,EP16)+SUM(EW16,FD16,FK16,FR16,FY16,GF16,GM16,GT16,HA16,HH16,HO16,HV16,IC16,IJ16,IQ16,IX16)</f>
        <v>0</v>
      </c>
      <c r="L16" s="9">
        <v>11744076</v>
      </c>
      <c r="M16" s="2">
        <v>20999110</v>
      </c>
      <c r="N16" s="2"/>
      <c r="O16" s="2"/>
      <c r="P16" s="2">
        <f>3695000+19141881</f>
        <v>22836881</v>
      </c>
      <c r="Q16" s="50">
        <f t="shared" si="12"/>
        <v>19141881</v>
      </c>
      <c r="R16" s="2">
        <v>3695000</v>
      </c>
      <c r="S16" s="24"/>
      <c r="T16" s="9"/>
      <c r="U16" s="2"/>
      <c r="V16" s="2"/>
      <c r="W16" s="2"/>
      <c r="X16" s="2"/>
      <c r="Y16" s="50"/>
      <c r="Z16" s="2"/>
      <c r="AA16" s="10"/>
      <c r="AB16" s="9"/>
      <c r="AC16" s="2"/>
      <c r="AD16" s="2"/>
      <c r="AE16" s="2"/>
      <c r="AF16" s="2"/>
      <c r="AG16" s="50"/>
      <c r="AH16" s="2"/>
      <c r="AI16" s="10"/>
      <c r="AJ16" s="9"/>
      <c r="AK16" s="2"/>
      <c r="AL16" s="2"/>
      <c r="AM16" s="2"/>
      <c r="AN16" s="50"/>
      <c r="AO16" s="2"/>
      <c r="AP16" s="10"/>
      <c r="AQ16" s="9"/>
      <c r="AR16" s="2"/>
      <c r="AS16" s="2"/>
      <c r="AT16" s="2"/>
      <c r="AU16" s="2"/>
      <c r="AV16" s="50"/>
      <c r="AW16" s="2"/>
      <c r="AX16" s="10"/>
      <c r="AY16" s="28">
        <f t="shared" ref="AY16:BA18" si="23">SUM(BO16,BW16,BG16)</f>
        <v>0</v>
      </c>
      <c r="AZ16" s="2">
        <f t="shared" si="23"/>
        <v>0</v>
      </c>
      <c r="BA16" s="2">
        <f t="shared" si="23"/>
        <v>0</v>
      </c>
      <c r="BB16" s="2"/>
      <c r="BC16" s="2">
        <f t="shared" ref="BC16:BC18" si="24">SUM(BS16,CA16,BK16)</f>
        <v>0</v>
      </c>
      <c r="BD16" s="2">
        <f t="shared" ref="BD16:BF18" si="25">SUM(BT16,CB16,BL16)</f>
        <v>0</v>
      </c>
      <c r="BE16" s="2">
        <f t="shared" si="25"/>
        <v>0</v>
      </c>
      <c r="BF16" s="24">
        <f t="shared" si="25"/>
        <v>0</v>
      </c>
      <c r="BG16" s="9"/>
      <c r="BH16" s="2"/>
      <c r="BI16" s="2"/>
      <c r="BJ16" s="2"/>
      <c r="BK16" s="2"/>
      <c r="BL16" s="50"/>
      <c r="BM16" s="2"/>
      <c r="BN16" s="10"/>
      <c r="BO16" s="9"/>
      <c r="BP16" s="2"/>
      <c r="BQ16" s="2"/>
      <c r="BR16" s="2"/>
      <c r="BS16" s="2"/>
      <c r="BT16" s="50"/>
      <c r="BU16" s="2"/>
      <c r="BV16" s="10"/>
      <c r="BW16" s="9"/>
      <c r="BX16" s="2"/>
      <c r="BY16" s="2"/>
      <c r="BZ16" s="2"/>
      <c r="CA16" s="2"/>
      <c r="CB16" s="50"/>
      <c r="CC16" s="2"/>
      <c r="CD16" s="10"/>
      <c r="CE16" s="28">
        <f>SUM(CM16,CT16,DA16,DH16,DO16,DV16,EC16,EJ16,EQ16,EX16,FE16,FL16,FS16,FZ16,GG16,GN16,GU16,HB16,HI16,HP16,HW16,ID16,IK16,IR16)</f>
        <v>0</v>
      </c>
      <c r="CF16" s="2"/>
      <c r="CG16" s="2">
        <f>SUM(CO16,CV16,DC16,DJ16,DQ16,DX16,EE16,EL16,ES16,EZ16,FG16,FN16,FU16,GB16,GI16,GP16,GW16,HD16,HK16,HR16,HY16,IF16,IM16,IT16)</f>
        <v>0</v>
      </c>
      <c r="CH16" s="2"/>
      <c r="CI16" s="2"/>
      <c r="CJ16" s="2"/>
      <c r="CK16" s="2"/>
      <c r="CL16" s="24"/>
      <c r="CM16" s="9"/>
      <c r="CN16" s="2"/>
      <c r="CO16" s="2"/>
      <c r="CP16" s="2"/>
      <c r="CQ16" s="50"/>
      <c r="CR16" s="2"/>
      <c r="CS16" s="10"/>
      <c r="CT16" s="9"/>
      <c r="CU16" s="2"/>
      <c r="CV16" s="2"/>
      <c r="CW16" s="2"/>
      <c r="CX16" s="50"/>
      <c r="CY16" s="2"/>
      <c r="CZ16" s="10"/>
      <c r="DA16" s="9"/>
      <c r="DB16" s="2"/>
      <c r="DC16" s="2"/>
      <c r="DD16" s="2"/>
      <c r="DE16" s="50"/>
      <c r="DF16" s="2"/>
      <c r="DG16" s="10"/>
      <c r="DH16" s="9"/>
      <c r="DI16" s="2"/>
      <c r="DJ16" s="2"/>
      <c r="DK16" s="2"/>
      <c r="DL16" s="50"/>
      <c r="DM16" s="2"/>
      <c r="DN16" s="10"/>
      <c r="DO16" s="9"/>
      <c r="DP16" s="2"/>
      <c r="DQ16" s="2"/>
      <c r="DR16" s="2"/>
      <c r="DS16" s="50"/>
      <c r="DT16" s="2"/>
      <c r="DU16" s="10"/>
      <c r="DV16" s="9"/>
      <c r="DW16" s="2"/>
      <c r="DX16" s="2"/>
      <c r="DY16" s="2"/>
      <c r="DZ16" s="50"/>
      <c r="EA16" s="2"/>
      <c r="EB16" s="10"/>
      <c r="EC16" s="9"/>
      <c r="ED16" s="2"/>
      <c r="EE16" s="2"/>
      <c r="EF16" s="2"/>
      <c r="EG16" s="50"/>
      <c r="EH16" s="2"/>
      <c r="EI16" s="10"/>
      <c r="EJ16" s="9"/>
      <c r="EK16" s="2"/>
      <c r="EL16" s="2"/>
      <c r="EM16" s="2"/>
      <c r="EN16" s="50"/>
      <c r="EO16" s="2"/>
      <c r="EP16" s="10"/>
      <c r="EQ16" s="9"/>
      <c r="ER16" s="2"/>
      <c r="ES16" s="2"/>
      <c r="ET16" s="2"/>
      <c r="EU16" s="50"/>
      <c r="EV16" s="2"/>
      <c r="EW16" s="24"/>
      <c r="EX16" s="9"/>
      <c r="EY16" s="2"/>
      <c r="EZ16" s="2"/>
      <c r="FA16" s="2"/>
      <c r="FB16" s="50"/>
      <c r="FC16" s="50"/>
      <c r="FD16" s="10"/>
      <c r="FE16" s="9"/>
      <c r="FF16" s="2"/>
      <c r="FG16" s="2"/>
      <c r="FH16" s="2"/>
      <c r="FI16" s="50"/>
      <c r="FJ16" s="2"/>
      <c r="FK16" s="10"/>
      <c r="FL16" s="9"/>
      <c r="FM16" s="2"/>
      <c r="FN16" s="2"/>
      <c r="FO16" s="2"/>
      <c r="FP16" s="50"/>
      <c r="FQ16" s="2"/>
      <c r="FR16" s="10"/>
      <c r="FS16" s="9"/>
      <c r="FT16" s="2"/>
      <c r="FU16" s="2"/>
      <c r="FV16" s="2"/>
      <c r="FW16" s="50"/>
      <c r="FX16" s="50"/>
      <c r="FY16" s="10"/>
      <c r="FZ16" s="9"/>
      <c r="GA16" s="2"/>
      <c r="GB16" s="2"/>
      <c r="GC16" s="2"/>
      <c r="GD16" s="50"/>
      <c r="GE16" s="2"/>
      <c r="GF16" s="10"/>
      <c r="GG16" s="9"/>
      <c r="GH16" s="2"/>
      <c r="GI16" s="2"/>
      <c r="GJ16" s="2"/>
      <c r="GK16" s="50"/>
      <c r="GL16" s="2"/>
      <c r="GM16" s="10"/>
      <c r="GN16" s="9"/>
      <c r="GO16" s="2"/>
      <c r="GP16" s="2"/>
      <c r="GQ16" s="2"/>
      <c r="GR16" s="50"/>
      <c r="GS16" s="2"/>
      <c r="GT16" s="10"/>
      <c r="GU16" s="9"/>
      <c r="GV16" s="2"/>
      <c r="GW16" s="2"/>
      <c r="GX16" s="2"/>
      <c r="GY16" s="50"/>
      <c r="GZ16" s="2"/>
      <c r="HA16" s="10"/>
      <c r="HB16" s="9"/>
      <c r="HC16" s="2"/>
      <c r="HD16" s="2"/>
      <c r="HE16" s="2"/>
      <c r="HF16" s="50"/>
      <c r="HG16" s="2"/>
      <c r="HH16" s="10"/>
      <c r="HI16" s="9"/>
      <c r="HJ16" s="2"/>
      <c r="HK16" s="2"/>
      <c r="HL16" s="2"/>
      <c r="HM16" s="50"/>
      <c r="HN16" s="2"/>
      <c r="HO16" s="10"/>
      <c r="HP16" s="9"/>
      <c r="HQ16" s="2"/>
      <c r="HR16" s="2"/>
      <c r="HS16" s="2"/>
      <c r="HT16" s="50"/>
      <c r="HU16" s="2"/>
      <c r="HV16" s="10"/>
      <c r="HW16" s="9"/>
      <c r="HX16" s="2"/>
      <c r="HY16" s="2"/>
      <c r="HZ16" s="2"/>
      <c r="IA16" s="50"/>
      <c r="IB16" s="2"/>
      <c r="IC16" s="10"/>
      <c r="ID16" s="9"/>
      <c r="IE16" s="2"/>
      <c r="IF16" s="2"/>
      <c r="IG16" s="2"/>
      <c r="IH16" s="50"/>
      <c r="II16" s="2"/>
      <c r="IJ16" s="10"/>
      <c r="IK16" s="9"/>
      <c r="IL16" s="2"/>
      <c r="IM16" s="2"/>
      <c r="IN16" s="2"/>
      <c r="IO16" s="50"/>
      <c r="IP16" s="2"/>
      <c r="IQ16" s="10"/>
      <c r="IR16" s="9"/>
      <c r="IS16" s="2"/>
      <c r="IT16" s="2"/>
      <c r="IU16" s="2"/>
      <c r="IV16" s="50"/>
      <c r="IW16" s="2"/>
      <c r="IX16" s="10"/>
      <c r="IY16" s="37"/>
    </row>
    <row r="17" spans="1:259" s="88" customFormat="1" x14ac:dyDescent="0.2">
      <c r="A17" s="68"/>
      <c r="B17" s="1" t="s">
        <v>89</v>
      </c>
      <c r="C17" s="61" t="s">
        <v>137</v>
      </c>
      <c r="D17" s="29">
        <f t="shared" si="0"/>
        <v>195667</v>
      </c>
      <c r="E17" s="29">
        <f t="shared" si="0"/>
        <v>270000</v>
      </c>
      <c r="F17" s="2">
        <f t="shared" si="16"/>
        <v>0</v>
      </c>
      <c r="G17" s="2"/>
      <c r="H17" s="4">
        <f t="shared" si="8"/>
        <v>270000</v>
      </c>
      <c r="I17" s="2">
        <f t="shared" si="9"/>
        <v>95000</v>
      </c>
      <c r="J17" s="2">
        <f t="shared" si="10"/>
        <v>175000</v>
      </c>
      <c r="K17" s="10">
        <f>SUM(S17,AA17,AI17,AP17,AX17,BN17,BV17,CD17,CS17,CZ17,DG17,DN17,DU17,EB17,EI17,EP17)+SUM(EW17,FD17,FK17,FR17,FY17,GF17,GM17,GT17,HA17,HH17,HO17,HV17,IC17,IJ17,IQ17,IX17)</f>
        <v>0</v>
      </c>
      <c r="L17" s="9">
        <v>178825</v>
      </c>
      <c r="M17" s="2">
        <v>255000</v>
      </c>
      <c r="N17" s="2"/>
      <c r="O17" s="2"/>
      <c r="P17" s="2">
        <f>40000+40000+175000</f>
        <v>255000</v>
      </c>
      <c r="Q17" s="50">
        <f t="shared" si="12"/>
        <v>80000</v>
      </c>
      <c r="R17" s="2">
        <v>175000</v>
      </c>
      <c r="S17" s="24"/>
      <c r="T17" s="9">
        <v>90</v>
      </c>
      <c r="U17" s="2"/>
      <c r="V17" s="2"/>
      <c r="W17" s="2"/>
      <c r="X17" s="2"/>
      <c r="Y17" s="50">
        <f>X17-Z17-AA17</f>
        <v>0</v>
      </c>
      <c r="Z17" s="2"/>
      <c r="AA17" s="10"/>
      <c r="AB17" s="9"/>
      <c r="AC17" s="2"/>
      <c r="AD17" s="2"/>
      <c r="AE17" s="2"/>
      <c r="AF17" s="2"/>
      <c r="AG17" s="50">
        <f>AF17-AH17-AI17</f>
        <v>0</v>
      </c>
      <c r="AH17" s="2"/>
      <c r="AI17" s="10"/>
      <c r="AJ17" s="9"/>
      <c r="AK17" s="2"/>
      <c r="AL17" s="2"/>
      <c r="AM17" s="2"/>
      <c r="AN17" s="50">
        <f>AM17-AO17-AP17</f>
        <v>0</v>
      </c>
      <c r="AO17" s="2"/>
      <c r="AP17" s="10"/>
      <c r="AQ17" s="9">
        <v>16752</v>
      </c>
      <c r="AR17" s="2">
        <v>15000</v>
      </c>
      <c r="AS17" s="2"/>
      <c r="AT17" s="2"/>
      <c r="AU17" s="2">
        <v>15000</v>
      </c>
      <c r="AV17" s="50">
        <f>AU17-AW17-AX17</f>
        <v>15000</v>
      </c>
      <c r="AW17" s="2"/>
      <c r="AX17" s="10"/>
      <c r="AY17" s="28">
        <f t="shared" si="23"/>
        <v>0</v>
      </c>
      <c r="AZ17" s="2">
        <f t="shared" si="23"/>
        <v>0</v>
      </c>
      <c r="BA17" s="2">
        <f t="shared" si="23"/>
        <v>0</v>
      </c>
      <c r="BB17" s="2"/>
      <c r="BC17" s="2">
        <f t="shared" si="24"/>
        <v>0</v>
      </c>
      <c r="BD17" s="2">
        <f t="shared" si="25"/>
        <v>0</v>
      </c>
      <c r="BE17" s="2">
        <f t="shared" si="25"/>
        <v>0</v>
      </c>
      <c r="BF17" s="24">
        <f t="shared" si="25"/>
        <v>0</v>
      </c>
      <c r="BG17" s="9"/>
      <c r="BH17" s="2"/>
      <c r="BI17" s="2"/>
      <c r="BJ17" s="2"/>
      <c r="BK17" s="2"/>
      <c r="BL17" s="50">
        <f>BK17-BM17-BN17</f>
        <v>0</v>
      </c>
      <c r="BM17" s="2"/>
      <c r="BN17" s="10"/>
      <c r="BO17" s="9"/>
      <c r="BP17" s="2"/>
      <c r="BQ17" s="2"/>
      <c r="BR17" s="2"/>
      <c r="BS17" s="2"/>
      <c r="BT17" s="50">
        <f>BS17-BU17-BV17</f>
        <v>0</v>
      </c>
      <c r="BU17" s="2"/>
      <c r="BV17" s="10"/>
      <c r="BW17" s="9"/>
      <c r="BX17" s="2"/>
      <c r="BY17" s="2"/>
      <c r="BZ17" s="2"/>
      <c r="CA17" s="2"/>
      <c r="CB17" s="50">
        <f>CA17-CC17-CD17</f>
        <v>0</v>
      </c>
      <c r="CC17" s="2"/>
      <c r="CD17" s="10"/>
      <c r="CE17" s="28">
        <f>SUM(CM17,CT17,DA17,DH17,DO17,DV17,EC17,EJ17,EQ17,EX17,FE17,FL17,FS17,FZ17,GG17,GN17,GU17,HB17,HI17,HP17,HW17,ID17,IK17,IR17)</f>
        <v>0</v>
      </c>
      <c r="CF17" s="2"/>
      <c r="CG17" s="2">
        <f>SUM(CO17,CV17,DC17,DJ17,DQ17,DX17,EE17,EL17,ES17,EZ17,FG17,FN17,FU17,GB17,GI17,GP17,GW17,HD17,HK17,HR17,HY17,IF17,IM17,IT17)</f>
        <v>0</v>
      </c>
      <c r="CH17" s="2"/>
      <c r="CI17" s="2"/>
      <c r="CJ17" s="2"/>
      <c r="CK17" s="2"/>
      <c r="CL17" s="24"/>
      <c r="CM17" s="9"/>
      <c r="CN17" s="2"/>
      <c r="CO17" s="2"/>
      <c r="CP17" s="2"/>
      <c r="CQ17" s="50">
        <f>CP17-CR17-CS17</f>
        <v>0</v>
      </c>
      <c r="CR17" s="2"/>
      <c r="CS17" s="10"/>
      <c r="CT17" s="9"/>
      <c r="CU17" s="2"/>
      <c r="CV17" s="2"/>
      <c r="CW17" s="2"/>
      <c r="CX17" s="50">
        <f>CW17-CY17-CZ17</f>
        <v>0</v>
      </c>
      <c r="CY17" s="2"/>
      <c r="CZ17" s="10"/>
      <c r="DA17" s="9"/>
      <c r="DB17" s="2"/>
      <c r="DC17" s="2"/>
      <c r="DD17" s="2"/>
      <c r="DE17" s="50">
        <f>DD17-DF17-DG17</f>
        <v>0</v>
      </c>
      <c r="DF17" s="2"/>
      <c r="DG17" s="10"/>
      <c r="DH17" s="9"/>
      <c r="DI17" s="2"/>
      <c r="DJ17" s="2"/>
      <c r="DK17" s="2"/>
      <c r="DL17" s="50">
        <f>DK17-DM17-DN17</f>
        <v>0</v>
      </c>
      <c r="DM17" s="2"/>
      <c r="DN17" s="10"/>
      <c r="DO17" s="9"/>
      <c r="DP17" s="2"/>
      <c r="DQ17" s="2"/>
      <c r="DR17" s="2"/>
      <c r="DS17" s="50">
        <f>DR17-DT17-DU17</f>
        <v>0</v>
      </c>
      <c r="DT17" s="2"/>
      <c r="DU17" s="10"/>
      <c r="DV17" s="9"/>
      <c r="DW17" s="2"/>
      <c r="DX17" s="2"/>
      <c r="DY17" s="2"/>
      <c r="DZ17" s="50">
        <f>DY17-EA17-EB17</f>
        <v>0</v>
      </c>
      <c r="EA17" s="2"/>
      <c r="EB17" s="10"/>
      <c r="EC17" s="9"/>
      <c r="ED17" s="2"/>
      <c r="EE17" s="2"/>
      <c r="EF17" s="2"/>
      <c r="EG17" s="50">
        <f>EF17-EH17-EI17</f>
        <v>0</v>
      </c>
      <c r="EH17" s="2"/>
      <c r="EI17" s="10"/>
      <c r="EJ17" s="9"/>
      <c r="EK17" s="2"/>
      <c r="EL17" s="2"/>
      <c r="EM17" s="2"/>
      <c r="EN17" s="50">
        <f>EM17-EO17-EP17</f>
        <v>0</v>
      </c>
      <c r="EO17" s="2"/>
      <c r="EP17" s="10"/>
      <c r="EQ17" s="9"/>
      <c r="ER17" s="2"/>
      <c r="ES17" s="2"/>
      <c r="ET17" s="2"/>
      <c r="EU17" s="50">
        <f>ET17-EV17-EW17</f>
        <v>0</v>
      </c>
      <c r="EV17" s="2"/>
      <c r="EW17" s="24"/>
      <c r="EX17" s="9"/>
      <c r="EY17" s="2"/>
      <c r="EZ17" s="2"/>
      <c r="FA17" s="2"/>
      <c r="FB17" s="50">
        <f>FA17-FC17-FD17</f>
        <v>0</v>
      </c>
      <c r="FC17" s="50"/>
      <c r="FD17" s="10"/>
      <c r="FE17" s="9"/>
      <c r="FF17" s="2"/>
      <c r="FG17" s="2"/>
      <c r="FH17" s="2"/>
      <c r="FI17" s="50">
        <f>FH17-FJ17-FK17</f>
        <v>0</v>
      </c>
      <c r="FJ17" s="2"/>
      <c r="FK17" s="10"/>
      <c r="FL17" s="9"/>
      <c r="FM17" s="2"/>
      <c r="FN17" s="2"/>
      <c r="FO17" s="2"/>
      <c r="FP17" s="50">
        <f>FO17-FQ17-FR17</f>
        <v>0</v>
      </c>
      <c r="FQ17" s="2"/>
      <c r="FR17" s="10"/>
      <c r="FS17" s="9"/>
      <c r="FT17" s="2"/>
      <c r="FU17" s="2"/>
      <c r="FV17" s="2"/>
      <c r="FW17" s="50">
        <f>FV17-FX17-FY17</f>
        <v>0</v>
      </c>
      <c r="FX17" s="50"/>
      <c r="FY17" s="10"/>
      <c r="FZ17" s="9"/>
      <c r="GA17" s="2"/>
      <c r="GB17" s="2"/>
      <c r="GC17" s="2"/>
      <c r="GD17" s="50">
        <f>GC17-GE17-GF17</f>
        <v>0</v>
      </c>
      <c r="GE17" s="2"/>
      <c r="GF17" s="10"/>
      <c r="GG17" s="9"/>
      <c r="GH17" s="2"/>
      <c r="GI17" s="2"/>
      <c r="GJ17" s="2"/>
      <c r="GK17" s="50">
        <f>GJ17-GL17-GM17</f>
        <v>0</v>
      </c>
      <c r="GL17" s="2"/>
      <c r="GM17" s="10"/>
      <c r="GN17" s="9"/>
      <c r="GO17" s="2"/>
      <c r="GP17" s="2"/>
      <c r="GQ17" s="2"/>
      <c r="GR17" s="50">
        <f>GQ17-GS17-GT17</f>
        <v>0</v>
      </c>
      <c r="GS17" s="2"/>
      <c r="GT17" s="10"/>
      <c r="GU17" s="9"/>
      <c r="GV17" s="2"/>
      <c r="GW17" s="2"/>
      <c r="GX17" s="2"/>
      <c r="GY17" s="50">
        <f>GX17-GZ17-HA17</f>
        <v>0</v>
      </c>
      <c r="GZ17" s="2"/>
      <c r="HA17" s="10"/>
      <c r="HB17" s="9"/>
      <c r="HC17" s="2"/>
      <c r="HD17" s="2"/>
      <c r="HE17" s="2"/>
      <c r="HF17" s="50">
        <f>HE17-HG17-HH17</f>
        <v>0</v>
      </c>
      <c r="HG17" s="2"/>
      <c r="HH17" s="10"/>
      <c r="HI17" s="9"/>
      <c r="HJ17" s="2"/>
      <c r="HK17" s="2"/>
      <c r="HL17" s="2"/>
      <c r="HM17" s="50">
        <f>HL17-HN17-HO17</f>
        <v>0</v>
      </c>
      <c r="HN17" s="2"/>
      <c r="HO17" s="10"/>
      <c r="HP17" s="9"/>
      <c r="HQ17" s="2"/>
      <c r="HR17" s="2"/>
      <c r="HS17" s="2"/>
      <c r="HT17" s="50">
        <f>HS17-HU17-HV17</f>
        <v>0</v>
      </c>
      <c r="HU17" s="2"/>
      <c r="HV17" s="10"/>
      <c r="HW17" s="9"/>
      <c r="HX17" s="2"/>
      <c r="HY17" s="2"/>
      <c r="HZ17" s="2"/>
      <c r="IA17" s="50">
        <f>HZ17-IB17-IC17</f>
        <v>0</v>
      </c>
      <c r="IB17" s="2"/>
      <c r="IC17" s="10"/>
      <c r="ID17" s="9"/>
      <c r="IE17" s="2"/>
      <c r="IF17" s="2"/>
      <c r="IG17" s="2"/>
      <c r="IH17" s="50">
        <f>IG17-II17-IJ17</f>
        <v>0</v>
      </c>
      <c r="II17" s="2"/>
      <c r="IJ17" s="10"/>
      <c r="IK17" s="9"/>
      <c r="IL17" s="2"/>
      <c r="IM17" s="2"/>
      <c r="IN17" s="2"/>
      <c r="IO17" s="50">
        <f>IN17-IP17-IQ17</f>
        <v>0</v>
      </c>
      <c r="IP17" s="2"/>
      <c r="IQ17" s="10"/>
      <c r="IR17" s="9"/>
      <c r="IS17" s="2"/>
      <c r="IT17" s="2"/>
      <c r="IU17" s="2"/>
      <c r="IV17" s="50">
        <f>IU17-IW17-IX17</f>
        <v>0</v>
      </c>
      <c r="IW17" s="2"/>
      <c r="IX17" s="10"/>
      <c r="IY17" s="37"/>
    </row>
    <row r="18" spans="1:259" s="91" customFormat="1" x14ac:dyDescent="0.2">
      <c r="A18" s="70" t="s">
        <v>79</v>
      </c>
      <c r="B18" s="13" t="s">
        <v>16</v>
      </c>
      <c r="C18" s="90"/>
      <c r="D18" s="29">
        <f>+L18+T18+AB18+AQ18+AY18+CE18-1</f>
        <v>4745676</v>
      </c>
      <c r="E18" s="29">
        <f t="shared" ref="E18:E32" si="26">+M18+U18+AC18+AR18+AZ18+CF18</f>
        <v>6955601</v>
      </c>
      <c r="F18" s="2">
        <f t="shared" ref="F18:F38" si="27">SUM(N18,V18,AD18,AL18,AS18,BI18,BQ18,BY18,CO18,CV18,DC18,DJ18,DQ18,DX18,EE18,EL18)+SUM(ES18,EZ18,FG18,FN18,FU18,GB18,GI18,GP18,GW18,HD18,HK18,HR18,HY18,IF18,IM18,IT18)</f>
        <v>0</v>
      </c>
      <c r="G18" s="2"/>
      <c r="H18" s="4">
        <f t="shared" si="8"/>
        <v>7452710</v>
      </c>
      <c r="I18" s="2">
        <f t="shared" si="9"/>
        <v>3799089</v>
      </c>
      <c r="J18" s="2">
        <f t="shared" si="10"/>
        <v>3642621</v>
      </c>
      <c r="K18" s="8">
        <f>SUM(S18,AA18,AI18,AP18,AX18,BN18,BV18,CD18,CS18,CZ18,DG18,DN18,DU18,EB18,EI18,EP18)+SUM(EW18,FD18,FK18,FR18,FY18,GF18,GM18,GT18,HA18,HH18,HO18,HV18,IC18,IJ18,IQ18,IX18)</f>
        <v>11000</v>
      </c>
      <c r="L18" s="14">
        <v>3748401</v>
      </c>
      <c r="M18" s="15">
        <v>5131007</v>
      </c>
      <c r="N18" s="15"/>
      <c r="O18" s="15"/>
      <c r="P18" s="15">
        <v>5501139</v>
      </c>
      <c r="Q18" s="48">
        <f>P18-R18-S18</f>
        <v>1928784</v>
      </c>
      <c r="R18" s="15">
        <v>3572355</v>
      </c>
      <c r="S18" s="25"/>
      <c r="T18" s="14">
        <v>627723</v>
      </c>
      <c r="U18" s="15">
        <v>1011695</v>
      </c>
      <c r="V18" s="15"/>
      <c r="W18" s="15"/>
      <c r="X18" s="15">
        <v>1138798</v>
      </c>
      <c r="Y18" s="48">
        <f>X18-Z18-AA18</f>
        <v>1127798</v>
      </c>
      <c r="Z18" s="15"/>
      <c r="AA18" s="16">
        <v>11000</v>
      </c>
      <c r="AB18" s="14">
        <v>69222</v>
      </c>
      <c r="AC18" s="15">
        <v>95210</v>
      </c>
      <c r="AD18" s="15"/>
      <c r="AE18" s="15"/>
      <c r="AF18" s="185">
        <v>82268</v>
      </c>
      <c r="AG18" s="48">
        <f>AF18-AH18-AI18</f>
        <v>19702</v>
      </c>
      <c r="AH18" s="188">
        <v>62566</v>
      </c>
      <c r="AI18" s="16"/>
      <c r="AJ18" s="14">
        <v>116459</v>
      </c>
      <c r="AK18" s="15"/>
      <c r="AL18" s="15"/>
      <c r="AM18" s="15"/>
      <c r="AN18" s="48">
        <f>AM18-AO18-AP18</f>
        <v>0</v>
      </c>
      <c r="AO18" s="15"/>
      <c r="AP18" s="16"/>
      <c r="AQ18" s="14"/>
      <c r="AR18" s="15"/>
      <c r="AS18" s="15"/>
      <c r="AT18" s="15"/>
      <c r="AU18" s="15"/>
      <c r="AV18" s="48">
        <f>AU18-AW18-AX18</f>
        <v>0</v>
      </c>
      <c r="AW18" s="15"/>
      <c r="AX18" s="16"/>
      <c r="AY18" s="29">
        <f t="shared" si="23"/>
        <v>300331</v>
      </c>
      <c r="AZ18" s="4">
        <f t="shared" si="23"/>
        <v>413115</v>
      </c>
      <c r="BA18" s="4">
        <f t="shared" si="23"/>
        <v>0</v>
      </c>
      <c r="BB18" s="4"/>
      <c r="BC18" s="4">
        <f t="shared" si="24"/>
        <v>400931</v>
      </c>
      <c r="BD18" s="4">
        <f t="shared" si="25"/>
        <v>393231</v>
      </c>
      <c r="BE18" s="4">
        <f t="shared" si="25"/>
        <v>7700</v>
      </c>
      <c r="BF18" s="23">
        <f t="shared" si="25"/>
        <v>0</v>
      </c>
      <c r="BG18" s="14">
        <v>175021</v>
      </c>
      <c r="BH18" s="15">
        <v>222563</v>
      </c>
      <c r="BI18" s="15"/>
      <c r="BJ18" s="15"/>
      <c r="BK18" s="192">
        <v>187924</v>
      </c>
      <c r="BL18" s="48">
        <f>BK18-BM18-BN18</f>
        <v>187924</v>
      </c>
      <c r="BM18" s="15"/>
      <c r="BN18" s="16"/>
      <c r="BO18" s="14">
        <v>42</v>
      </c>
      <c r="BP18" s="15"/>
      <c r="BQ18" s="15"/>
      <c r="BR18" s="15"/>
      <c r="BS18" s="15"/>
      <c r="BT18" s="48">
        <f>BS18-BU18-BV18</f>
        <v>0</v>
      </c>
      <c r="BU18" s="15"/>
      <c r="BV18" s="16"/>
      <c r="BW18" s="14">
        <v>125268</v>
      </c>
      <c r="BX18" s="15">
        <v>190552</v>
      </c>
      <c r="BY18" s="15"/>
      <c r="BZ18" s="15"/>
      <c r="CA18" s="202">
        <v>213007</v>
      </c>
      <c r="CB18" s="48">
        <f>CA18-CC18-CD18</f>
        <v>205307</v>
      </c>
      <c r="CC18" s="15">
        <v>7700</v>
      </c>
      <c r="CD18" s="16"/>
      <c r="CE18" s="29">
        <f>SUM(CM18,CT18,DA18,DH18,DO18,DV18,EC18,EJ18,EQ18,EX18,FE18,FL18,FS18,FZ18,GG18,GN18,GU18,HB18,HI18,HP18,HW18,ID18,IK18,IR18)</f>
        <v>0</v>
      </c>
      <c r="CF18" s="4">
        <v>304574</v>
      </c>
      <c r="CG18" s="4">
        <f>SUM(CO18,CV18,DC18,DJ18,DQ18,DX18,EE18,EL18,ES18,EZ18,FG18,FN18,FU18,GB18,GI18,GP18,GW18,HD18,HK18,HR18,HY18,IF18,IM18,IT18)</f>
        <v>0</v>
      </c>
      <c r="CH18" s="4"/>
      <c r="CI18" s="201">
        <v>329574</v>
      </c>
      <c r="CJ18" s="48">
        <f>CI18-CK18-CL18</f>
        <v>329574</v>
      </c>
      <c r="CK18" s="4"/>
      <c r="CL18" s="23"/>
      <c r="CM18" s="14"/>
      <c r="CN18" s="15"/>
      <c r="CO18" s="15"/>
      <c r="CP18" s="15"/>
      <c r="CQ18" s="48">
        <f>CP18-CR18-CS18</f>
        <v>0</v>
      </c>
      <c r="CR18" s="15"/>
      <c r="CS18" s="16"/>
      <c r="CT18" s="14"/>
      <c r="CU18" s="15"/>
      <c r="CV18" s="15"/>
      <c r="CW18" s="15"/>
      <c r="CX18" s="48">
        <f>CW18-CY18-CZ18</f>
        <v>0</v>
      </c>
      <c r="CY18" s="15"/>
      <c r="CZ18" s="16"/>
      <c r="DA18" s="14"/>
      <c r="DB18" s="15"/>
      <c r="DC18" s="15"/>
      <c r="DD18" s="15"/>
      <c r="DE18" s="48">
        <f>DD18-DF18-DG18</f>
        <v>0</v>
      </c>
      <c r="DF18" s="15"/>
      <c r="DG18" s="16"/>
      <c r="DH18" s="14"/>
      <c r="DI18" s="15"/>
      <c r="DJ18" s="15"/>
      <c r="DK18" s="15"/>
      <c r="DL18" s="48">
        <f>DK18-DM18-DN18</f>
        <v>0</v>
      </c>
      <c r="DM18" s="15"/>
      <c r="DN18" s="16"/>
      <c r="DO18" s="14"/>
      <c r="DP18" s="15"/>
      <c r="DQ18" s="15"/>
      <c r="DR18" s="15"/>
      <c r="DS18" s="48">
        <f>DR18-DT18-DU18</f>
        <v>0</v>
      </c>
      <c r="DT18" s="15"/>
      <c r="DU18" s="16"/>
      <c r="DV18" s="14"/>
      <c r="DW18" s="15"/>
      <c r="DX18" s="15"/>
      <c r="DY18" s="15"/>
      <c r="DZ18" s="48">
        <f>DY18-EA18-EB18</f>
        <v>0</v>
      </c>
      <c r="EA18" s="15"/>
      <c r="EB18" s="16"/>
      <c r="EC18" s="14"/>
      <c r="ED18" s="15"/>
      <c r="EE18" s="15"/>
      <c r="EF18" s="15"/>
      <c r="EG18" s="48">
        <f>EF18-EH18-EI18</f>
        <v>0</v>
      </c>
      <c r="EH18" s="15"/>
      <c r="EI18" s="16"/>
      <c r="EJ18" s="14"/>
      <c r="EK18" s="15"/>
      <c r="EL18" s="15"/>
      <c r="EM18" s="15"/>
      <c r="EN18" s="48">
        <f>EM18-EO18-EP18</f>
        <v>0</v>
      </c>
      <c r="EO18" s="15"/>
      <c r="EP18" s="16"/>
      <c r="EQ18" s="14"/>
      <c r="ER18" s="15"/>
      <c r="ES18" s="15"/>
      <c r="ET18" s="15"/>
      <c r="EU18" s="48">
        <f>ET18-EV18-EW18</f>
        <v>0</v>
      </c>
      <c r="EV18" s="15"/>
      <c r="EW18" s="25"/>
      <c r="EX18" s="14"/>
      <c r="EY18" s="15"/>
      <c r="EZ18" s="15"/>
      <c r="FA18" s="15"/>
      <c r="FB18" s="48">
        <f>FA18-FC18-FD18</f>
        <v>0</v>
      </c>
      <c r="FC18" s="60"/>
      <c r="FD18" s="16"/>
      <c r="FE18" s="14"/>
      <c r="FF18" s="15"/>
      <c r="FG18" s="15"/>
      <c r="FH18" s="15"/>
      <c r="FI18" s="48">
        <f>FH18-FJ18-FK18</f>
        <v>0</v>
      </c>
      <c r="FJ18" s="15"/>
      <c r="FK18" s="16"/>
      <c r="FL18" s="14"/>
      <c r="FM18" s="15"/>
      <c r="FN18" s="15"/>
      <c r="FO18" s="15"/>
      <c r="FP18" s="48">
        <f>FO18-FQ18-FR18</f>
        <v>0</v>
      </c>
      <c r="FQ18" s="15"/>
      <c r="FR18" s="16"/>
      <c r="FS18" s="14"/>
      <c r="FT18" s="15"/>
      <c r="FU18" s="15"/>
      <c r="FV18" s="15"/>
      <c r="FW18" s="48">
        <f>FV18-FX18-FY18</f>
        <v>0</v>
      </c>
      <c r="FX18" s="60"/>
      <c r="FY18" s="16"/>
      <c r="FZ18" s="14"/>
      <c r="GA18" s="15"/>
      <c r="GB18" s="15"/>
      <c r="GC18" s="15"/>
      <c r="GD18" s="48">
        <f>GC18-GE18-GF18</f>
        <v>0</v>
      </c>
      <c r="GE18" s="15"/>
      <c r="GF18" s="16"/>
      <c r="GG18" s="14"/>
      <c r="GH18" s="15"/>
      <c r="GI18" s="15"/>
      <c r="GJ18" s="15"/>
      <c r="GK18" s="48">
        <f>GJ18-GL18-GM18</f>
        <v>0</v>
      </c>
      <c r="GL18" s="15"/>
      <c r="GM18" s="16"/>
      <c r="GN18" s="14"/>
      <c r="GO18" s="15"/>
      <c r="GP18" s="15"/>
      <c r="GQ18" s="15"/>
      <c r="GR18" s="48">
        <f>GQ18-GS18-GT18</f>
        <v>0</v>
      </c>
      <c r="GS18" s="15"/>
      <c r="GT18" s="16"/>
      <c r="GU18" s="14"/>
      <c r="GV18" s="15"/>
      <c r="GW18" s="15"/>
      <c r="GX18" s="15"/>
      <c r="GY18" s="48">
        <f>GX18-GZ18-HA18</f>
        <v>0</v>
      </c>
      <c r="GZ18" s="15"/>
      <c r="HA18" s="16"/>
      <c r="HB18" s="14"/>
      <c r="HC18" s="15"/>
      <c r="HD18" s="15"/>
      <c r="HE18" s="15"/>
      <c r="HF18" s="48">
        <f>HE18-HG18-HH18</f>
        <v>0</v>
      </c>
      <c r="HG18" s="15"/>
      <c r="HH18" s="16"/>
      <c r="HI18" s="14"/>
      <c r="HJ18" s="15"/>
      <c r="HK18" s="15"/>
      <c r="HL18" s="15"/>
      <c r="HM18" s="48">
        <f>HL18-HN18-HO18</f>
        <v>0</v>
      </c>
      <c r="HN18" s="15"/>
      <c r="HO18" s="16"/>
      <c r="HP18" s="14"/>
      <c r="HQ18" s="15"/>
      <c r="HR18" s="15"/>
      <c r="HS18" s="15"/>
      <c r="HT18" s="48">
        <f>HS18-HU18-HV18</f>
        <v>0</v>
      </c>
      <c r="HU18" s="15"/>
      <c r="HV18" s="16"/>
      <c r="HW18" s="14"/>
      <c r="HX18" s="15"/>
      <c r="HY18" s="15"/>
      <c r="HZ18" s="15"/>
      <c r="IA18" s="48">
        <f>HZ18-IB18-IC18</f>
        <v>0</v>
      </c>
      <c r="IB18" s="15"/>
      <c r="IC18" s="16"/>
      <c r="ID18" s="14"/>
      <c r="IE18" s="15"/>
      <c r="IF18" s="15"/>
      <c r="IG18" s="15"/>
      <c r="IH18" s="48">
        <f>IG18-II18-IJ18</f>
        <v>0</v>
      </c>
      <c r="II18" s="15"/>
      <c r="IJ18" s="16"/>
      <c r="IK18" s="14"/>
      <c r="IL18" s="15"/>
      <c r="IM18" s="15"/>
      <c r="IN18" s="15"/>
      <c r="IO18" s="48">
        <f>IN18-IP18-IQ18</f>
        <v>0</v>
      </c>
      <c r="IP18" s="15"/>
      <c r="IQ18" s="16"/>
      <c r="IR18" s="14"/>
      <c r="IS18" s="15"/>
      <c r="IT18" s="15"/>
      <c r="IU18" s="15"/>
      <c r="IV18" s="48">
        <f>IU18-IW18-IX18</f>
        <v>0</v>
      </c>
      <c r="IW18" s="15"/>
      <c r="IX18" s="16"/>
      <c r="IY18" s="39"/>
    </row>
    <row r="19" spans="1:259" s="89" customFormat="1" x14ac:dyDescent="0.2">
      <c r="A19" s="69" t="s">
        <v>80</v>
      </c>
      <c r="B19" s="3" t="s">
        <v>18</v>
      </c>
      <c r="C19" s="63"/>
      <c r="D19" s="29">
        <f>+L19+T19+AB19+AQ19+AY19+CE19</f>
        <v>11907</v>
      </c>
      <c r="E19" s="29">
        <f t="shared" si="26"/>
        <v>1000</v>
      </c>
      <c r="F19" s="2">
        <f t="shared" si="27"/>
        <v>0</v>
      </c>
      <c r="G19" s="2"/>
      <c r="H19" s="4">
        <f t="shared" si="8"/>
        <v>606958</v>
      </c>
      <c r="I19" s="2">
        <f t="shared" si="9"/>
        <v>0</v>
      </c>
      <c r="J19" s="2">
        <f t="shared" si="10"/>
        <v>606958</v>
      </c>
      <c r="K19" s="8">
        <f>SUM(K20:K21)</f>
        <v>0</v>
      </c>
      <c r="L19" s="7">
        <f t="shared" ref="L19:R19" si="28">SUM(L20:L21)</f>
        <v>11907</v>
      </c>
      <c r="M19" s="4">
        <f t="shared" si="28"/>
        <v>1000</v>
      </c>
      <c r="N19" s="4">
        <f t="shared" si="28"/>
        <v>0</v>
      </c>
      <c r="O19" s="4"/>
      <c r="P19" s="4">
        <f t="shared" si="28"/>
        <v>606958</v>
      </c>
      <c r="Q19" s="48">
        <f t="shared" si="28"/>
        <v>0</v>
      </c>
      <c r="R19" s="4">
        <f t="shared" si="28"/>
        <v>606958</v>
      </c>
      <c r="S19" s="23">
        <f>SUM(S20:S21)</f>
        <v>0</v>
      </c>
      <c r="T19" s="7">
        <f t="shared" ref="T19:AB19" si="29">SUM(T20:T21)</f>
        <v>0</v>
      </c>
      <c r="U19" s="4">
        <f t="shared" si="29"/>
        <v>0</v>
      </c>
      <c r="V19" s="4">
        <f t="shared" si="29"/>
        <v>0</v>
      </c>
      <c r="W19" s="4"/>
      <c r="X19" s="4">
        <f t="shared" si="29"/>
        <v>0</v>
      </c>
      <c r="Y19" s="48">
        <f t="shared" si="29"/>
        <v>0</v>
      </c>
      <c r="Z19" s="4">
        <f t="shared" si="29"/>
        <v>0</v>
      </c>
      <c r="AA19" s="8">
        <f t="shared" si="29"/>
        <v>0</v>
      </c>
      <c r="AB19" s="7">
        <f t="shared" si="29"/>
        <v>0</v>
      </c>
      <c r="AC19" s="4">
        <f t="shared" ref="AC19:DP19" si="30">SUM(AC20:AC21)</f>
        <v>0</v>
      </c>
      <c r="AD19" s="4">
        <f t="shared" si="30"/>
        <v>0</v>
      </c>
      <c r="AE19" s="4"/>
      <c r="AF19" s="4">
        <f t="shared" si="30"/>
        <v>0</v>
      </c>
      <c r="AG19" s="48">
        <f t="shared" si="30"/>
        <v>0</v>
      </c>
      <c r="AH19" s="4">
        <f t="shared" si="30"/>
        <v>0</v>
      </c>
      <c r="AI19" s="8">
        <f t="shared" si="30"/>
        <v>0</v>
      </c>
      <c r="AJ19" s="7">
        <f t="shared" si="30"/>
        <v>0</v>
      </c>
      <c r="AK19" s="4">
        <f t="shared" si="30"/>
        <v>0</v>
      </c>
      <c r="AL19" s="4">
        <f t="shared" si="30"/>
        <v>0</v>
      </c>
      <c r="AM19" s="4">
        <f t="shared" si="30"/>
        <v>0</v>
      </c>
      <c r="AN19" s="48">
        <f t="shared" si="30"/>
        <v>0</v>
      </c>
      <c r="AO19" s="4">
        <f t="shared" si="30"/>
        <v>0</v>
      </c>
      <c r="AP19" s="8">
        <f t="shared" si="30"/>
        <v>0</v>
      </c>
      <c r="AQ19" s="7">
        <f t="shared" si="30"/>
        <v>0</v>
      </c>
      <c r="AR19" s="4">
        <f t="shared" si="30"/>
        <v>0</v>
      </c>
      <c r="AS19" s="4">
        <f t="shared" si="30"/>
        <v>0</v>
      </c>
      <c r="AT19" s="4"/>
      <c r="AU19" s="4">
        <f t="shared" si="30"/>
        <v>0</v>
      </c>
      <c r="AV19" s="48">
        <f t="shared" si="30"/>
        <v>0</v>
      </c>
      <c r="AW19" s="4">
        <f t="shared" si="30"/>
        <v>0</v>
      </c>
      <c r="AX19" s="8">
        <f t="shared" si="30"/>
        <v>0</v>
      </c>
      <c r="AY19" s="29">
        <f t="shared" ref="AY19:BF19" si="31">SUM(AY20:AY21)</f>
        <v>0</v>
      </c>
      <c r="AZ19" s="4">
        <f t="shared" si="31"/>
        <v>0</v>
      </c>
      <c r="BA19" s="4">
        <f t="shared" si="31"/>
        <v>0</v>
      </c>
      <c r="BB19" s="4"/>
      <c r="BC19" s="4">
        <f t="shared" si="31"/>
        <v>0</v>
      </c>
      <c r="BD19" s="4">
        <f>SUM(BD20:BD21)</f>
        <v>0</v>
      </c>
      <c r="BE19" s="4">
        <f>SUM(BE20:BE21)</f>
        <v>0</v>
      </c>
      <c r="BF19" s="23">
        <f t="shared" si="31"/>
        <v>0</v>
      </c>
      <c r="BG19" s="7">
        <f t="shared" si="30"/>
        <v>0</v>
      </c>
      <c r="BH19" s="4">
        <f t="shared" si="30"/>
        <v>0</v>
      </c>
      <c r="BI19" s="4">
        <f t="shared" si="30"/>
        <v>0</v>
      </c>
      <c r="BJ19" s="4"/>
      <c r="BK19" s="4">
        <f t="shared" si="30"/>
        <v>0</v>
      </c>
      <c r="BL19" s="48">
        <f t="shared" si="30"/>
        <v>0</v>
      </c>
      <c r="BM19" s="4">
        <f t="shared" si="30"/>
        <v>0</v>
      </c>
      <c r="BN19" s="8">
        <f t="shared" si="30"/>
        <v>0</v>
      </c>
      <c r="BO19" s="7">
        <f t="shared" si="30"/>
        <v>0</v>
      </c>
      <c r="BP19" s="4">
        <f t="shared" si="30"/>
        <v>0</v>
      </c>
      <c r="BQ19" s="4">
        <f t="shared" si="30"/>
        <v>0</v>
      </c>
      <c r="BR19" s="4"/>
      <c r="BS19" s="4">
        <f t="shared" si="30"/>
        <v>0</v>
      </c>
      <c r="BT19" s="48">
        <f t="shared" si="30"/>
        <v>0</v>
      </c>
      <c r="BU19" s="4">
        <f t="shared" si="30"/>
        <v>0</v>
      </c>
      <c r="BV19" s="8">
        <f t="shared" si="30"/>
        <v>0</v>
      </c>
      <c r="BW19" s="7">
        <f t="shared" si="30"/>
        <v>0</v>
      </c>
      <c r="BX19" s="4">
        <f t="shared" si="30"/>
        <v>0</v>
      </c>
      <c r="BY19" s="4">
        <f t="shared" si="30"/>
        <v>0</v>
      </c>
      <c r="BZ19" s="4"/>
      <c r="CA19" s="4">
        <f t="shared" si="30"/>
        <v>0</v>
      </c>
      <c r="CB19" s="48">
        <f t="shared" si="30"/>
        <v>0</v>
      </c>
      <c r="CC19" s="4">
        <f t="shared" si="30"/>
        <v>0</v>
      </c>
      <c r="CD19" s="8">
        <f t="shared" si="30"/>
        <v>0</v>
      </c>
      <c r="CE19" s="7">
        <f t="shared" ref="CE19:CS19" si="32">SUM(CE20:CE21)</f>
        <v>0</v>
      </c>
      <c r="CF19" s="4">
        <f t="shared" si="32"/>
        <v>0</v>
      </c>
      <c r="CG19" s="4">
        <f t="shared" si="32"/>
        <v>0</v>
      </c>
      <c r="CH19" s="4"/>
      <c r="CI19" s="4">
        <f t="shared" si="32"/>
        <v>0</v>
      </c>
      <c r="CJ19" s="4">
        <f>SUM(CJ20:CJ21)</f>
        <v>0</v>
      </c>
      <c r="CK19" s="4">
        <f>SUM(CK20:CK21)</f>
        <v>0</v>
      </c>
      <c r="CL19" s="8">
        <f t="shared" si="32"/>
        <v>0</v>
      </c>
      <c r="CM19" s="7">
        <f t="shared" si="32"/>
        <v>0</v>
      </c>
      <c r="CN19" s="4">
        <f t="shared" si="32"/>
        <v>0</v>
      </c>
      <c r="CO19" s="4">
        <f t="shared" si="32"/>
        <v>0</v>
      </c>
      <c r="CP19" s="4">
        <f t="shared" si="32"/>
        <v>0</v>
      </c>
      <c r="CQ19" s="48">
        <f t="shared" si="32"/>
        <v>0</v>
      </c>
      <c r="CR19" s="4">
        <f t="shared" si="32"/>
        <v>0</v>
      </c>
      <c r="CS19" s="8">
        <f t="shared" si="32"/>
        <v>0</v>
      </c>
      <c r="CT19" s="7">
        <f t="shared" si="30"/>
        <v>0</v>
      </c>
      <c r="CU19" s="4">
        <f t="shared" si="30"/>
        <v>0</v>
      </c>
      <c r="CV19" s="4">
        <f t="shared" si="30"/>
        <v>0</v>
      </c>
      <c r="CW19" s="4">
        <f t="shared" si="30"/>
        <v>0</v>
      </c>
      <c r="CX19" s="48">
        <f t="shared" si="30"/>
        <v>0</v>
      </c>
      <c r="CY19" s="4">
        <f t="shared" si="30"/>
        <v>0</v>
      </c>
      <c r="CZ19" s="8">
        <f t="shared" si="30"/>
        <v>0</v>
      </c>
      <c r="DA19" s="7">
        <f t="shared" si="30"/>
        <v>0</v>
      </c>
      <c r="DB19" s="4">
        <f t="shared" si="30"/>
        <v>0</v>
      </c>
      <c r="DC19" s="4">
        <f t="shared" si="30"/>
        <v>0</v>
      </c>
      <c r="DD19" s="4">
        <f t="shared" si="30"/>
        <v>0</v>
      </c>
      <c r="DE19" s="48">
        <f t="shared" si="30"/>
        <v>0</v>
      </c>
      <c r="DF19" s="4">
        <f t="shared" si="30"/>
        <v>0</v>
      </c>
      <c r="DG19" s="8">
        <f t="shared" si="30"/>
        <v>0</v>
      </c>
      <c r="DH19" s="7">
        <f t="shared" si="30"/>
        <v>0</v>
      </c>
      <c r="DI19" s="4">
        <f t="shared" si="30"/>
        <v>0</v>
      </c>
      <c r="DJ19" s="4">
        <f t="shared" si="30"/>
        <v>0</v>
      </c>
      <c r="DK19" s="4">
        <f t="shared" si="30"/>
        <v>0</v>
      </c>
      <c r="DL19" s="48">
        <f t="shared" si="30"/>
        <v>0</v>
      </c>
      <c r="DM19" s="4">
        <f t="shared" si="30"/>
        <v>0</v>
      </c>
      <c r="DN19" s="8">
        <f t="shared" si="30"/>
        <v>0</v>
      </c>
      <c r="DO19" s="7">
        <f t="shared" si="30"/>
        <v>0</v>
      </c>
      <c r="DP19" s="4">
        <f t="shared" si="30"/>
        <v>0</v>
      </c>
      <c r="DQ19" s="4">
        <f t="shared" ref="DQ19:GG19" si="33">SUM(DQ20:DQ21)</f>
        <v>0</v>
      </c>
      <c r="DR19" s="4">
        <f t="shared" si="33"/>
        <v>0</v>
      </c>
      <c r="DS19" s="48">
        <f t="shared" si="33"/>
        <v>0</v>
      </c>
      <c r="DT19" s="4">
        <f t="shared" si="33"/>
        <v>0</v>
      </c>
      <c r="DU19" s="8">
        <f t="shared" si="33"/>
        <v>0</v>
      </c>
      <c r="DV19" s="7">
        <f t="shared" si="33"/>
        <v>0</v>
      </c>
      <c r="DW19" s="4">
        <f t="shared" si="33"/>
        <v>0</v>
      </c>
      <c r="DX19" s="4">
        <f t="shared" si="33"/>
        <v>0</v>
      </c>
      <c r="DY19" s="4">
        <f t="shared" si="33"/>
        <v>0</v>
      </c>
      <c r="DZ19" s="48">
        <f t="shared" si="33"/>
        <v>0</v>
      </c>
      <c r="EA19" s="4">
        <f t="shared" si="33"/>
        <v>0</v>
      </c>
      <c r="EB19" s="8">
        <f t="shared" si="33"/>
        <v>0</v>
      </c>
      <c r="EC19" s="7">
        <f t="shared" si="33"/>
        <v>0</v>
      </c>
      <c r="ED19" s="4">
        <f t="shared" si="33"/>
        <v>0</v>
      </c>
      <c r="EE19" s="4">
        <f>SUM(EE20:EE21)</f>
        <v>0</v>
      </c>
      <c r="EF19" s="4">
        <f t="shared" si="33"/>
        <v>0</v>
      </c>
      <c r="EG19" s="48">
        <f t="shared" si="33"/>
        <v>0</v>
      </c>
      <c r="EH19" s="4">
        <f t="shared" si="33"/>
        <v>0</v>
      </c>
      <c r="EI19" s="8">
        <f t="shared" si="33"/>
        <v>0</v>
      </c>
      <c r="EJ19" s="7">
        <f t="shared" si="33"/>
        <v>0</v>
      </c>
      <c r="EK19" s="4">
        <f t="shared" si="33"/>
        <v>0</v>
      </c>
      <c r="EL19" s="4">
        <f t="shared" si="33"/>
        <v>0</v>
      </c>
      <c r="EM19" s="4">
        <f t="shared" si="33"/>
        <v>0</v>
      </c>
      <c r="EN19" s="48">
        <f t="shared" si="33"/>
        <v>0</v>
      </c>
      <c r="EO19" s="4">
        <f t="shared" si="33"/>
        <v>0</v>
      </c>
      <c r="EP19" s="8">
        <f t="shared" si="33"/>
        <v>0</v>
      </c>
      <c r="EQ19" s="7">
        <f t="shared" si="33"/>
        <v>0</v>
      </c>
      <c r="ER19" s="4">
        <f t="shared" si="33"/>
        <v>0</v>
      </c>
      <c r="ES19" s="4">
        <f t="shared" si="33"/>
        <v>0</v>
      </c>
      <c r="ET19" s="4">
        <f t="shared" si="33"/>
        <v>0</v>
      </c>
      <c r="EU19" s="48">
        <f t="shared" si="33"/>
        <v>0</v>
      </c>
      <c r="EV19" s="4">
        <f t="shared" si="33"/>
        <v>0</v>
      </c>
      <c r="EW19" s="8">
        <f t="shared" si="33"/>
        <v>0</v>
      </c>
      <c r="EX19" s="7">
        <f t="shared" si="33"/>
        <v>0</v>
      </c>
      <c r="EY19" s="4">
        <f t="shared" si="33"/>
        <v>0</v>
      </c>
      <c r="EZ19" s="4">
        <f t="shared" si="33"/>
        <v>0</v>
      </c>
      <c r="FA19" s="4">
        <f t="shared" si="33"/>
        <v>0</v>
      </c>
      <c r="FB19" s="48">
        <f t="shared" si="33"/>
        <v>0</v>
      </c>
      <c r="FC19" s="4">
        <f>SUM(FC20:FC21)</f>
        <v>0</v>
      </c>
      <c r="FD19" s="8">
        <f t="shared" si="33"/>
        <v>0</v>
      </c>
      <c r="FE19" s="7">
        <f t="shared" si="33"/>
        <v>0</v>
      </c>
      <c r="FF19" s="4">
        <f t="shared" si="33"/>
        <v>0</v>
      </c>
      <c r="FG19" s="4">
        <f t="shared" si="33"/>
        <v>0</v>
      </c>
      <c r="FH19" s="4">
        <f t="shared" si="33"/>
        <v>0</v>
      </c>
      <c r="FI19" s="48">
        <f t="shared" si="33"/>
        <v>0</v>
      </c>
      <c r="FJ19" s="4">
        <f t="shared" si="33"/>
        <v>0</v>
      </c>
      <c r="FK19" s="8">
        <f t="shared" si="33"/>
        <v>0</v>
      </c>
      <c r="FL19" s="7">
        <f t="shared" si="33"/>
        <v>0</v>
      </c>
      <c r="FM19" s="4">
        <f t="shared" si="33"/>
        <v>0</v>
      </c>
      <c r="FN19" s="4">
        <f t="shared" si="33"/>
        <v>0</v>
      </c>
      <c r="FO19" s="4">
        <f t="shared" si="33"/>
        <v>0</v>
      </c>
      <c r="FP19" s="48">
        <f t="shared" si="33"/>
        <v>0</v>
      </c>
      <c r="FQ19" s="4">
        <f t="shared" si="33"/>
        <v>0</v>
      </c>
      <c r="FR19" s="8">
        <f t="shared" si="33"/>
        <v>0</v>
      </c>
      <c r="FS19" s="7">
        <f t="shared" si="33"/>
        <v>0</v>
      </c>
      <c r="FT19" s="4">
        <f t="shared" si="33"/>
        <v>0</v>
      </c>
      <c r="FU19" s="4">
        <f t="shared" si="33"/>
        <v>0</v>
      </c>
      <c r="FV19" s="4">
        <f t="shared" si="33"/>
        <v>0</v>
      </c>
      <c r="FW19" s="48">
        <f t="shared" si="33"/>
        <v>0</v>
      </c>
      <c r="FX19" s="4">
        <f t="shared" si="33"/>
        <v>0</v>
      </c>
      <c r="FY19" s="8">
        <f t="shared" si="33"/>
        <v>0</v>
      </c>
      <c r="FZ19" s="7">
        <f t="shared" si="33"/>
        <v>0</v>
      </c>
      <c r="GA19" s="4">
        <f t="shared" si="33"/>
        <v>0</v>
      </c>
      <c r="GB19" s="4">
        <f t="shared" si="33"/>
        <v>0</v>
      </c>
      <c r="GC19" s="4">
        <f t="shared" si="33"/>
        <v>0</v>
      </c>
      <c r="GD19" s="48">
        <f t="shared" si="33"/>
        <v>0</v>
      </c>
      <c r="GE19" s="4">
        <f t="shared" si="33"/>
        <v>0</v>
      </c>
      <c r="GF19" s="8">
        <f t="shared" si="33"/>
        <v>0</v>
      </c>
      <c r="GG19" s="7">
        <f t="shared" si="33"/>
        <v>0</v>
      </c>
      <c r="GH19" s="4">
        <f t="shared" ref="GH19:IX19" si="34">SUM(GH20:GH21)</f>
        <v>0</v>
      </c>
      <c r="GI19" s="4">
        <f t="shared" si="34"/>
        <v>0</v>
      </c>
      <c r="GJ19" s="4">
        <f t="shared" si="34"/>
        <v>0</v>
      </c>
      <c r="GK19" s="48">
        <f t="shared" si="34"/>
        <v>0</v>
      </c>
      <c r="GL19" s="4">
        <f t="shared" si="34"/>
        <v>0</v>
      </c>
      <c r="GM19" s="8">
        <f t="shared" si="34"/>
        <v>0</v>
      </c>
      <c r="GN19" s="7">
        <f t="shared" si="34"/>
        <v>0</v>
      </c>
      <c r="GO19" s="4">
        <f t="shared" si="34"/>
        <v>0</v>
      </c>
      <c r="GP19" s="4">
        <f t="shared" si="34"/>
        <v>0</v>
      </c>
      <c r="GQ19" s="4">
        <f t="shared" si="34"/>
        <v>0</v>
      </c>
      <c r="GR19" s="48">
        <f t="shared" si="34"/>
        <v>0</v>
      </c>
      <c r="GS19" s="4">
        <f t="shared" si="34"/>
        <v>0</v>
      </c>
      <c r="GT19" s="8">
        <f t="shared" si="34"/>
        <v>0</v>
      </c>
      <c r="GU19" s="7">
        <f t="shared" si="34"/>
        <v>0</v>
      </c>
      <c r="GV19" s="4">
        <f t="shared" si="34"/>
        <v>0</v>
      </c>
      <c r="GW19" s="4">
        <f t="shared" si="34"/>
        <v>0</v>
      </c>
      <c r="GX19" s="4">
        <f t="shared" si="34"/>
        <v>0</v>
      </c>
      <c r="GY19" s="48">
        <f t="shared" si="34"/>
        <v>0</v>
      </c>
      <c r="GZ19" s="4">
        <f>SUM(GZ20:GZ21)</f>
        <v>0</v>
      </c>
      <c r="HA19" s="8">
        <f t="shared" si="34"/>
        <v>0</v>
      </c>
      <c r="HB19" s="4">
        <f t="shared" si="34"/>
        <v>0</v>
      </c>
      <c r="HC19" s="4">
        <f t="shared" si="34"/>
        <v>0</v>
      </c>
      <c r="HD19" s="4"/>
      <c r="HE19" s="4"/>
      <c r="HF19" s="48">
        <f t="shared" si="34"/>
        <v>0</v>
      </c>
      <c r="HG19" s="4">
        <f>SUM(HG20:HG21)</f>
        <v>0</v>
      </c>
      <c r="HH19" s="8">
        <f t="shared" si="34"/>
        <v>0</v>
      </c>
      <c r="HI19" s="7">
        <f t="shared" si="34"/>
        <v>0</v>
      </c>
      <c r="HJ19" s="4">
        <f t="shared" si="34"/>
        <v>0</v>
      </c>
      <c r="HK19" s="4">
        <f t="shared" si="34"/>
        <v>0</v>
      </c>
      <c r="HL19" s="4">
        <f t="shared" si="34"/>
        <v>0</v>
      </c>
      <c r="HM19" s="48">
        <f t="shared" si="34"/>
        <v>0</v>
      </c>
      <c r="HN19" s="4">
        <f>SUM(HN20:HN21)</f>
        <v>0</v>
      </c>
      <c r="HO19" s="8">
        <f t="shared" si="34"/>
        <v>0</v>
      </c>
      <c r="HP19" s="7">
        <f t="shared" si="34"/>
        <v>0</v>
      </c>
      <c r="HQ19" s="4">
        <f t="shared" si="34"/>
        <v>0</v>
      </c>
      <c r="HR19" s="4">
        <f t="shared" si="34"/>
        <v>0</v>
      </c>
      <c r="HS19" s="4">
        <f t="shared" si="34"/>
        <v>0</v>
      </c>
      <c r="HT19" s="48">
        <f t="shared" si="34"/>
        <v>0</v>
      </c>
      <c r="HU19" s="4">
        <f>SUM(HU20:HU21)</f>
        <v>0</v>
      </c>
      <c r="HV19" s="8">
        <f t="shared" si="34"/>
        <v>0</v>
      </c>
      <c r="HW19" s="7">
        <f t="shared" si="34"/>
        <v>0</v>
      </c>
      <c r="HX19" s="4">
        <f t="shared" si="34"/>
        <v>0</v>
      </c>
      <c r="HY19" s="4">
        <f t="shared" si="34"/>
        <v>0</v>
      </c>
      <c r="HZ19" s="4">
        <f t="shared" si="34"/>
        <v>0</v>
      </c>
      <c r="IA19" s="48">
        <f t="shared" si="34"/>
        <v>0</v>
      </c>
      <c r="IB19" s="4">
        <f>SUM(IB20:IB21)</f>
        <v>0</v>
      </c>
      <c r="IC19" s="8">
        <f t="shared" si="34"/>
        <v>0</v>
      </c>
      <c r="ID19" s="7">
        <f t="shared" si="34"/>
        <v>0</v>
      </c>
      <c r="IE19" s="4"/>
      <c r="IF19" s="4">
        <f t="shared" si="34"/>
        <v>0</v>
      </c>
      <c r="IG19" s="4">
        <f t="shared" si="34"/>
        <v>0</v>
      </c>
      <c r="IH19" s="48">
        <f t="shared" si="34"/>
        <v>0</v>
      </c>
      <c r="II19" s="4">
        <f>SUM(II20:II21)</f>
        <v>0</v>
      </c>
      <c r="IJ19" s="8">
        <f t="shared" si="34"/>
        <v>0</v>
      </c>
      <c r="IK19" s="7">
        <f t="shared" si="34"/>
        <v>0</v>
      </c>
      <c r="IL19" s="4">
        <f t="shared" si="34"/>
        <v>0</v>
      </c>
      <c r="IM19" s="4">
        <f t="shared" si="34"/>
        <v>0</v>
      </c>
      <c r="IN19" s="4">
        <f t="shared" si="34"/>
        <v>0</v>
      </c>
      <c r="IO19" s="48">
        <f t="shared" si="34"/>
        <v>0</v>
      </c>
      <c r="IP19" s="4">
        <f>SUM(IP20:IP21)</f>
        <v>0</v>
      </c>
      <c r="IQ19" s="8">
        <f t="shared" si="34"/>
        <v>0</v>
      </c>
      <c r="IR19" s="7">
        <f t="shared" si="34"/>
        <v>0</v>
      </c>
      <c r="IS19" s="4">
        <f t="shared" si="34"/>
        <v>0</v>
      </c>
      <c r="IT19" s="4">
        <f t="shared" si="34"/>
        <v>0</v>
      </c>
      <c r="IU19" s="4">
        <f t="shared" si="34"/>
        <v>0</v>
      </c>
      <c r="IV19" s="48">
        <f t="shared" si="34"/>
        <v>0</v>
      </c>
      <c r="IW19" s="4">
        <f>SUM(IW20:IW21)</f>
        <v>0</v>
      </c>
      <c r="IX19" s="8">
        <f t="shared" si="34"/>
        <v>0</v>
      </c>
      <c r="IY19" s="38"/>
    </row>
    <row r="20" spans="1:259" s="88" customFormat="1" x14ac:dyDescent="0.2">
      <c r="A20" s="68"/>
      <c r="B20" s="1" t="s">
        <v>88</v>
      </c>
      <c r="C20" s="61" t="s">
        <v>153</v>
      </c>
      <c r="D20" s="29">
        <f>+L20+T20+AB20+AQ20+AY20+CE20</f>
        <v>1069</v>
      </c>
      <c r="E20" s="29">
        <f t="shared" si="26"/>
        <v>1000</v>
      </c>
      <c r="F20" s="2">
        <f t="shared" si="27"/>
        <v>0</v>
      </c>
      <c r="G20" s="2"/>
      <c r="H20" s="4">
        <f t="shared" si="8"/>
        <v>0</v>
      </c>
      <c r="I20" s="2">
        <f t="shared" si="9"/>
        <v>0</v>
      </c>
      <c r="J20" s="2">
        <f t="shared" si="10"/>
        <v>0</v>
      </c>
      <c r="K20" s="10">
        <f>SUM(S20,AA20,AI20,AP20,AX20,BN20,BV20,CD20,CS20,CZ20,DG20,DN20,DU20,EB20,EI20,EP20)+SUM(EW20,FD20,FK20,FR20,FY20,GF20,GM20,GT20,HA20,HH20,HO20,HV20,IC20,IJ20,IQ20,IX20)</f>
        <v>0</v>
      </c>
      <c r="L20" s="9">
        <v>1069</v>
      </c>
      <c r="M20" s="2">
        <v>1000</v>
      </c>
      <c r="N20" s="2"/>
      <c r="O20" s="2"/>
      <c r="P20" s="2"/>
      <c r="Q20" s="50">
        <f t="shared" ref="Q20:Q21" si="35">P20-R20-S20</f>
        <v>0</v>
      </c>
      <c r="R20" s="2"/>
      <c r="S20" s="24"/>
      <c r="T20" s="9"/>
      <c r="U20" s="2"/>
      <c r="V20" s="2"/>
      <c r="W20" s="2"/>
      <c r="X20" s="2"/>
      <c r="Y20" s="50"/>
      <c r="Z20" s="2"/>
      <c r="AA20" s="10"/>
      <c r="AB20" s="9"/>
      <c r="AC20" s="2"/>
      <c r="AD20" s="2"/>
      <c r="AE20" s="2"/>
      <c r="AF20" s="2"/>
      <c r="AG20" s="50"/>
      <c r="AH20" s="2"/>
      <c r="AI20" s="10"/>
      <c r="AJ20" s="9"/>
      <c r="AK20" s="2"/>
      <c r="AL20" s="2"/>
      <c r="AM20" s="2"/>
      <c r="AN20" s="50"/>
      <c r="AO20" s="2"/>
      <c r="AP20" s="10"/>
      <c r="AQ20" s="9"/>
      <c r="AR20" s="2"/>
      <c r="AS20" s="2"/>
      <c r="AT20" s="2"/>
      <c r="AU20" s="2"/>
      <c r="AV20" s="50"/>
      <c r="AW20" s="2"/>
      <c r="AX20" s="10"/>
      <c r="AY20" s="28">
        <f t="shared" ref="AY20:BA21" si="36">SUM(BO20,BW20,BG20)</f>
        <v>0</v>
      </c>
      <c r="AZ20" s="2">
        <f t="shared" si="36"/>
        <v>0</v>
      </c>
      <c r="BA20" s="2">
        <f t="shared" si="36"/>
        <v>0</v>
      </c>
      <c r="BB20" s="2"/>
      <c r="BC20" s="2">
        <f t="shared" ref="BC20:BC21" si="37">SUM(BS20,CA20,BK20)</f>
        <v>0</v>
      </c>
      <c r="BD20" s="2">
        <f t="shared" ref="BD20:BF21" si="38">SUM(BT20,CB20,BL20)</f>
        <v>0</v>
      </c>
      <c r="BE20" s="2">
        <f t="shared" si="38"/>
        <v>0</v>
      </c>
      <c r="BF20" s="24">
        <f t="shared" si="38"/>
        <v>0</v>
      </c>
      <c r="BG20" s="9"/>
      <c r="BH20" s="2"/>
      <c r="BI20" s="2"/>
      <c r="BJ20" s="2"/>
      <c r="BK20" s="2"/>
      <c r="BL20" s="50"/>
      <c r="BM20" s="2"/>
      <c r="BN20" s="10"/>
      <c r="BO20" s="9"/>
      <c r="BP20" s="2"/>
      <c r="BQ20" s="2"/>
      <c r="BR20" s="2"/>
      <c r="BS20" s="2"/>
      <c r="BT20" s="50"/>
      <c r="BU20" s="2"/>
      <c r="BV20" s="10"/>
      <c r="BW20" s="9"/>
      <c r="BX20" s="2"/>
      <c r="BY20" s="2"/>
      <c r="BZ20" s="2"/>
      <c r="CA20" s="2"/>
      <c r="CB20" s="50"/>
      <c r="CC20" s="2"/>
      <c r="CD20" s="10"/>
      <c r="CE20" s="28">
        <f>SUM(CM20,CT20,DA20,DH20,DO20,DV20,EC20,EJ20,EQ20,EX20,FE20,FL20,FS20,FZ20,GG20,GN20,GU20,HB20,HI20,HP20,HW20,ID20,IK20,IR20)</f>
        <v>0</v>
      </c>
      <c r="CF20" s="2"/>
      <c r="CG20" s="2">
        <f>SUM(CO20,CV20,DC20,DJ20,DQ20,DX20,EE20,EL20,ES20,EZ20,FG20,FN20,FU20,GB20,GI20,GP20,GW20,HD20,HK20,HR20,HY20,IF20,IM20,IT20)</f>
        <v>0</v>
      </c>
      <c r="CH20" s="2"/>
      <c r="CI20" s="2"/>
      <c r="CJ20" s="2"/>
      <c r="CK20" s="2"/>
      <c r="CL20" s="24"/>
      <c r="CM20" s="9"/>
      <c r="CN20" s="2"/>
      <c r="CO20" s="2"/>
      <c r="CP20" s="2"/>
      <c r="CQ20" s="50"/>
      <c r="CR20" s="2"/>
      <c r="CS20" s="10"/>
      <c r="CT20" s="9"/>
      <c r="CU20" s="2"/>
      <c r="CV20" s="2"/>
      <c r="CW20" s="2"/>
      <c r="CX20" s="50"/>
      <c r="CY20" s="2"/>
      <c r="CZ20" s="10"/>
      <c r="DA20" s="9"/>
      <c r="DB20" s="2"/>
      <c r="DC20" s="2"/>
      <c r="DD20" s="2"/>
      <c r="DE20" s="50"/>
      <c r="DF20" s="2"/>
      <c r="DG20" s="10"/>
      <c r="DH20" s="9"/>
      <c r="DI20" s="2"/>
      <c r="DJ20" s="2"/>
      <c r="DK20" s="2"/>
      <c r="DL20" s="50"/>
      <c r="DM20" s="2"/>
      <c r="DN20" s="10"/>
      <c r="DO20" s="9"/>
      <c r="DP20" s="2"/>
      <c r="DQ20" s="2"/>
      <c r="DR20" s="2"/>
      <c r="DS20" s="50"/>
      <c r="DT20" s="2"/>
      <c r="DU20" s="10"/>
      <c r="DV20" s="9"/>
      <c r="DW20" s="2"/>
      <c r="DX20" s="2"/>
      <c r="DY20" s="2"/>
      <c r="DZ20" s="50"/>
      <c r="EA20" s="2"/>
      <c r="EB20" s="10"/>
      <c r="EC20" s="9"/>
      <c r="ED20" s="2"/>
      <c r="EE20" s="2"/>
      <c r="EF20" s="2"/>
      <c r="EG20" s="50"/>
      <c r="EH20" s="2"/>
      <c r="EI20" s="10"/>
      <c r="EJ20" s="9"/>
      <c r="EK20" s="2"/>
      <c r="EL20" s="2"/>
      <c r="EM20" s="2"/>
      <c r="EN20" s="50"/>
      <c r="EO20" s="2"/>
      <c r="EP20" s="10"/>
      <c r="EQ20" s="9"/>
      <c r="ER20" s="2"/>
      <c r="ES20" s="2"/>
      <c r="ET20" s="2"/>
      <c r="EU20" s="50"/>
      <c r="EV20" s="2"/>
      <c r="EW20" s="24"/>
      <c r="EX20" s="9"/>
      <c r="EY20" s="2"/>
      <c r="EZ20" s="2"/>
      <c r="FA20" s="2"/>
      <c r="FB20" s="50"/>
      <c r="FC20" s="2"/>
      <c r="FD20" s="10"/>
      <c r="FE20" s="9"/>
      <c r="FF20" s="2"/>
      <c r="FG20" s="2"/>
      <c r="FH20" s="2"/>
      <c r="FI20" s="50"/>
      <c r="FJ20" s="2"/>
      <c r="FK20" s="10"/>
      <c r="FL20" s="9"/>
      <c r="FM20" s="2"/>
      <c r="FN20" s="2"/>
      <c r="FO20" s="2"/>
      <c r="FP20" s="50"/>
      <c r="FQ20" s="2"/>
      <c r="FR20" s="10"/>
      <c r="FS20" s="9"/>
      <c r="FT20" s="2"/>
      <c r="FU20" s="2"/>
      <c r="FV20" s="2"/>
      <c r="FW20" s="50"/>
      <c r="FX20" s="50"/>
      <c r="FY20" s="10"/>
      <c r="FZ20" s="9"/>
      <c r="GA20" s="2"/>
      <c r="GB20" s="2"/>
      <c r="GC20" s="2"/>
      <c r="GD20" s="50"/>
      <c r="GE20" s="2"/>
      <c r="GF20" s="10"/>
      <c r="GG20" s="9"/>
      <c r="GH20" s="2"/>
      <c r="GI20" s="2"/>
      <c r="GJ20" s="2"/>
      <c r="GK20" s="50"/>
      <c r="GL20" s="2"/>
      <c r="GM20" s="10"/>
      <c r="GN20" s="9"/>
      <c r="GO20" s="2"/>
      <c r="GP20" s="2"/>
      <c r="GQ20" s="2"/>
      <c r="GR20" s="50"/>
      <c r="GS20" s="2"/>
      <c r="GT20" s="10"/>
      <c r="GU20" s="9"/>
      <c r="GV20" s="2"/>
      <c r="GW20" s="2"/>
      <c r="GX20" s="2"/>
      <c r="GY20" s="50"/>
      <c r="GZ20" s="2"/>
      <c r="HA20" s="10"/>
      <c r="HB20" s="9"/>
      <c r="HC20" s="2"/>
      <c r="HD20" s="2"/>
      <c r="HE20" s="2"/>
      <c r="HF20" s="50"/>
      <c r="HG20" s="2"/>
      <c r="HH20" s="10"/>
      <c r="HI20" s="9"/>
      <c r="HJ20" s="2"/>
      <c r="HK20" s="2"/>
      <c r="HL20" s="2"/>
      <c r="HM20" s="50"/>
      <c r="HN20" s="2"/>
      <c r="HO20" s="10"/>
      <c r="HP20" s="9"/>
      <c r="HQ20" s="2"/>
      <c r="HR20" s="2"/>
      <c r="HS20" s="2"/>
      <c r="HT20" s="50"/>
      <c r="HU20" s="2"/>
      <c r="HV20" s="10"/>
      <c r="HW20" s="9"/>
      <c r="HX20" s="2"/>
      <c r="HY20" s="2"/>
      <c r="HZ20" s="2"/>
      <c r="IA20" s="50"/>
      <c r="IB20" s="2"/>
      <c r="IC20" s="10"/>
      <c r="ID20" s="9"/>
      <c r="IE20" s="2"/>
      <c r="IF20" s="2"/>
      <c r="IG20" s="2"/>
      <c r="IH20" s="50"/>
      <c r="II20" s="2"/>
      <c r="IJ20" s="10"/>
      <c r="IK20" s="9"/>
      <c r="IL20" s="2"/>
      <c r="IM20" s="2"/>
      <c r="IN20" s="2"/>
      <c r="IO20" s="50"/>
      <c r="IP20" s="2"/>
      <c r="IQ20" s="10"/>
      <c r="IR20" s="9"/>
      <c r="IS20" s="2"/>
      <c r="IT20" s="2"/>
      <c r="IU20" s="2"/>
      <c r="IV20" s="50"/>
      <c r="IW20" s="2"/>
      <c r="IX20" s="10"/>
      <c r="IY20" s="37"/>
    </row>
    <row r="21" spans="1:259" s="88" customFormat="1" x14ac:dyDescent="0.2">
      <c r="A21" s="68"/>
      <c r="B21" s="1" t="s">
        <v>89</v>
      </c>
      <c r="C21" s="61" t="s">
        <v>138</v>
      </c>
      <c r="D21" s="29">
        <f>+L21+T21+AB21+AQ21+AY21+CE21</f>
        <v>10838</v>
      </c>
      <c r="E21" s="29">
        <f t="shared" si="26"/>
        <v>0</v>
      </c>
      <c r="F21" s="2">
        <f t="shared" si="27"/>
        <v>0</v>
      </c>
      <c r="G21" s="2"/>
      <c r="H21" s="4">
        <f t="shared" si="8"/>
        <v>606958</v>
      </c>
      <c r="I21" s="2">
        <f t="shared" si="9"/>
        <v>0</v>
      </c>
      <c r="J21" s="2">
        <f t="shared" si="10"/>
        <v>606958</v>
      </c>
      <c r="K21" s="10">
        <f>SUM(S21,AA21,AI21,AP21,AX21,BN21,BV21,CD21,CS21,CZ21,DG21,DN21,DU21,EB21,EI21,EP21)+SUM(EW21,FD21,FK21,FR21,FY21,GF21,GM21,GT21,HA21,HH21,HO21,HV21,IC21,IJ21,IQ21,IX21)</f>
        <v>0</v>
      </c>
      <c r="L21" s="9">
        <v>10838</v>
      </c>
      <c r="M21" s="2"/>
      <c r="N21" s="2"/>
      <c r="O21" s="2"/>
      <c r="P21" s="2">
        <v>606958</v>
      </c>
      <c r="Q21" s="50">
        <f t="shared" si="35"/>
        <v>0</v>
      </c>
      <c r="R21" s="2">
        <v>606958</v>
      </c>
      <c r="S21" s="24"/>
      <c r="T21" s="9"/>
      <c r="U21" s="2"/>
      <c r="V21" s="2"/>
      <c r="W21" s="2"/>
      <c r="X21" s="2"/>
      <c r="Y21" s="50"/>
      <c r="Z21" s="2"/>
      <c r="AA21" s="10"/>
      <c r="AB21" s="9"/>
      <c r="AC21" s="2"/>
      <c r="AD21" s="2"/>
      <c r="AE21" s="2"/>
      <c r="AF21" s="2"/>
      <c r="AG21" s="50"/>
      <c r="AH21" s="2"/>
      <c r="AI21" s="10"/>
      <c r="AJ21" s="9"/>
      <c r="AK21" s="2"/>
      <c r="AL21" s="2"/>
      <c r="AM21" s="2"/>
      <c r="AN21" s="50"/>
      <c r="AO21" s="2"/>
      <c r="AP21" s="10"/>
      <c r="AQ21" s="9"/>
      <c r="AR21" s="2"/>
      <c r="AS21" s="2"/>
      <c r="AT21" s="2"/>
      <c r="AU21" s="2"/>
      <c r="AV21" s="50"/>
      <c r="AW21" s="2"/>
      <c r="AX21" s="10"/>
      <c r="AY21" s="28">
        <f t="shared" si="36"/>
        <v>0</v>
      </c>
      <c r="AZ21" s="2">
        <f t="shared" si="36"/>
        <v>0</v>
      </c>
      <c r="BA21" s="2">
        <f t="shared" si="36"/>
        <v>0</v>
      </c>
      <c r="BB21" s="2"/>
      <c r="BC21" s="2">
        <f t="shared" si="37"/>
        <v>0</v>
      </c>
      <c r="BD21" s="2">
        <f t="shared" si="38"/>
        <v>0</v>
      </c>
      <c r="BE21" s="2">
        <f t="shared" si="38"/>
        <v>0</v>
      </c>
      <c r="BF21" s="24">
        <f t="shared" si="38"/>
        <v>0</v>
      </c>
      <c r="BG21" s="9"/>
      <c r="BH21" s="2"/>
      <c r="BI21" s="2"/>
      <c r="BJ21" s="2"/>
      <c r="BK21" s="2"/>
      <c r="BL21" s="50"/>
      <c r="BM21" s="2"/>
      <c r="BN21" s="10"/>
      <c r="BO21" s="9"/>
      <c r="BP21" s="2"/>
      <c r="BQ21" s="2"/>
      <c r="BR21" s="2"/>
      <c r="BS21" s="2"/>
      <c r="BT21" s="50"/>
      <c r="BU21" s="2"/>
      <c r="BV21" s="10"/>
      <c r="BW21" s="9"/>
      <c r="BX21" s="2"/>
      <c r="BY21" s="2"/>
      <c r="BZ21" s="2"/>
      <c r="CA21" s="2"/>
      <c r="CB21" s="50"/>
      <c r="CC21" s="2"/>
      <c r="CD21" s="10"/>
      <c r="CE21" s="28">
        <f>SUM(CM21,CT21,DA21,DH21,DO21,DV21,EC21,EJ21,EQ21,EX21,FE21,FL21,FS21,FZ21,GG21,GN21,GU21,HB21,HI21,HP21,HW21,ID21,IK21,IR21)</f>
        <v>0</v>
      </c>
      <c r="CF21" s="2"/>
      <c r="CG21" s="2">
        <f>SUM(CO21,CV21,DC21,DJ21,DQ21,DX21,EE21,EL21,ES21,EZ21,FG21,FN21,FU21,GB21,GI21,GP21,GW21,HD21,HK21,HR21,HY21,IF21,IM21,IT21)</f>
        <v>0</v>
      </c>
      <c r="CH21" s="2"/>
      <c r="CI21" s="2"/>
      <c r="CJ21" s="2"/>
      <c r="CK21" s="2"/>
      <c r="CL21" s="24"/>
      <c r="CM21" s="9"/>
      <c r="CN21" s="2"/>
      <c r="CO21" s="2"/>
      <c r="CP21" s="2"/>
      <c r="CQ21" s="50"/>
      <c r="CR21" s="2"/>
      <c r="CS21" s="10"/>
      <c r="CT21" s="9"/>
      <c r="CU21" s="2"/>
      <c r="CV21" s="2"/>
      <c r="CW21" s="2"/>
      <c r="CX21" s="50"/>
      <c r="CY21" s="2"/>
      <c r="CZ21" s="10"/>
      <c r="DA21" s="9"/>
      <c r="DB21" s="2"/>
      <c r="DC21" s="2"/>
      <c r="DD21" s="2"/>
      <c r="DE21" s="50"/>
      <c r="DF21" s="2"/>
      <c r="DG21" s="10"/>
      <c r="DH21" s="9"/>
      <c r="DI21" s="2"/>
      <c r="DJ21" s="2"/>
      <c r="DK21" s="2"/>
      <c r="DL21" s="50"/>
      <c r="DM21" s="2"/>
      <c r="DN21" s="10"/>
      <c r="DO21" s="9"/>
      <c r="DP21" s="2"/>
      <c r="DQ21" s="2"/>
      <c r="DR21" s="2"/>
      <c r="DS21" s="50"/>
      <c r="DT21" s="2"/>
      <c r="DU21" s="10"/>
      <c r="DV21" s="9"/>
      <c r="DW21" s="2"/>
      <c r="DX21" s="2"/>
      <c r="DY21" s="2"/>
      <c r="DZ21" s="50"/>
      <c r="EA21" s="2"/>
      <c r="EB21" s="10"/>
      <c r="EC21" s="9"/>
      <c r="ED21" s="2"/>
      <c r="EE21" s="2"/>
      <c r="EF21" s="2"/>
      <c r="EG21" s="50"/>
      <c r="EH21" s="2"/>
      <c r="EI21" s="10"/>
      <c r="EJ21" s="9"/>
      <c r="EK21" s="2"/>
      <c r="EL21" s="2"/>
      <c r="EM21" s="2"/>
      <c r="EN21" s="50"/>
      <c r="EO21" s="2"/>
      <c r="EP21" s="10"/>
      <c r="EQ21" s="9"/>
      <c r="ER21" s="2"/>
      <c r="ES21" s="2"/>
      <c r="ET21" s="2"/>
      <c r="EU21" s="50"/>
      <c r="EV21" s="2"/>
      <c r="EW21" s="24"/>
      <c r="EX21" s="9"/>
      <c r="EY21" s="2"/>
      <c r="EZ21" s="2"/>
      <c r="FA21" s="2"/>
      <c r="FB21" s="50"/>
      <c r="FC21" s="2"/>
      <c r="FD21" s="10"/>
      <c r="FE21" s="9"/>
      <c r="FF21" s="2"/>
      <c r="FG21" s="2"/>
      <c r="FH21" s="2"/>
      <c r="FI21" s="50"/>
      <c r="FJ21" s="2"/>
      <c r="FK21" s="10"/>
      <c r="FL21" s="9"/>
      <c r="FM21" s="2"/>
      <c r="FN21" s="2"/>
      <c r="FO21" s="2"/>
      <c r="FP21" s="50"/>
      <c r="FQ21" s="2"/>
      <c r="FR21" s="10"/>
      <c r="FS21" s="9"/>
      <c r="FT21" s="2"/>
      <c r="FU21" s="2"/>
      <c r="FV21" s="2"/>
      <c r="FW21" s="50"/>
      <c r="FX21" s="50"/>
      <c r="FY21" s="10"/>
      <c r="FZ21" s="9"/>
      <c r="GA21" s="2"/>
      <c r="GB21" s="2"/>
      <c r="GC21" s="2"/>
      <c r="GD21" s="50"/>
      <c r="GE21" s="2"/>
      <c r="GF21" s="10"/>
      <c r="GG21" s="9"/>
      <c r="GH21" s="2"/>
      <c r="GI21" s="2"/>
      <c r="GJ21" s="2"/>
      <c r="GK21" s="50"/>
      <c r="GL21" s="2"/>
      <c r="GM21" s="10"/>
      <c r="GN21" s="9"/>
      <c r="GO21" s="2"/>
      <c r="GP21" s="2"/>
      <c r="GQ21" s="2"/>
      <c r="GR21" s="50"/>
      <c r="GS21" s="2"/>
      <c r="GT21" s="10"/>
      <c r="GU21" s="9"/>
      <c r="GV21" s="2"/>
      <c r="GW21" s="2"/>
      <c r="GX21" s="2"/>
      <c r="GY21" s="50"/>
      <c r="GZ21" s="2"/>
      <c r="HA21" s="10"/>
      <c r="HB21" s="9"/>
      <c r="HC21" s="2"/>
      <c r="HD21" s="2"/>
      <c r="HE21" s="2"/>
      <c r="HF21" s="50"/>
      <c r="HG21" s="2"/>
      <c r="HH21" s="10"/>
      <c r="HI21" s="9"/>
      <c r="HJ21" s="2"/>
      <c r="HK21" s="2"/>
      <c r="HL21" s="2"/>
      <c r="HM21" s="50"/>
      <c r="HN21" s="2"/>
      <c r="HO21" s="10"/>
      <c r="HP21" s="9"/>
      <c r="HQ21" s="2"/>
      <c r="HR21" s="2"/>
      <c r="HS21" s="2"/>
      <c r="HT21" s="50"/>
      <c r="HU21" s="2"/>
      <c r="HV21" s="10"/>
      <c r="HW21" s="9"/>
      <c r="HX21" s="2"/>
      <c r="HY21" s="2"/>
      <c r="HZ21" s="2"/>
      <c r="IA21" s="50"/>
      <c r="IB21" s="2"/>
      <c r="IC21" s="10"/>
      <c r="ID21" s="9"/>
      <c r="IE21" s="2"/>
      <c r="IF21" s="2"/>
      <c r="IG21" s="2"/>
      <c r="IH21" s="50"/>
      <c r="II21" s="2"/>
      <c r="IJ21" s="10"/>
      <c r="IK21" s="9"/>
      <c r="IL21" s="2"/>
      <c r="IM21" s="2"/>
      <c r="IN21" s="2"/>
      <c r="IO21" s="50"/>
      <c r="IP21" s="2"/>
      <c r="IQ21" s="10"/>
      <c r="IR21" s="9"/>
      <c r="IS21" s="2"/>
      <c r="IT21" s="2"/>
      <c r="IU21" s="2"/>
      <c r="IV21" s="50"/>
      <c r="IW21" s="2"/>
      <c r="IX21" s="10"/>
      <c r="IY21" s="37"/>
    </row>
    <row r="22" spans="1:259" s="147" customFormat="1" ht="12" x14ac:dyDescent="0.2">
      <c r="A22" s="139" t="s">
        <v>81</v>
      </c>
      <c r="B22" s="245" t="s">
        <v>96</v>
      </c>
      <c r="C22" s="246"/>
      <c r="D22" s="29">
        <f>+L22+T22+AB22+AQ22+AY22+CE22-1</f>
        <v>22989320</v>
      </c>
      <c r="E22" s="4">
        <f t="shared" si="26"/>
        <v>42418904</v>
      </c>
      <c r="F22" s="4">
        <f t="shared" si="27"/>
        <v>0</v>
      </c>
      <c r="G22" s="4"/>
      <c r="H22" s="4">
        <f t="shared" si="8"/>
        <v>45949807</v>
      </c>
      <c r="I22" s="4">
        <f t="shared" si="9"/>
        <v>34508534</v>
      </c>
      <c r="J22" s="4">
        <f t="shared" si="10"/>
        <v>11430273</v>
      </c>
      <c r="K22" s="140">
        <f>K10+K15+K18+K19</f>
        <v>11000</v>
      </c>
      <c r="L22" s="141">
        <f>L10+L15+L18+L19</f>
        <v>20145426</v>
      </c>
      <c r="M22" s="142">
        <f t="shared" ref="M22:S22" si="39">M10+M15+M18+M19</f>
        <v>35910941</v>
      </c>
      <c r="N22" s="142">
        <f t="shared" si="39"/>
        <v>0</v>
      </c>
      <c r="O22" s="142"/>
      <c r="P22" s="142">
        <f t="shared" si="39"/>
        <v>39564055</v>
      </c>
      <c r="Q22" s="143">
        <f t="shared" si="39"/>
        <v>31491867</v>
      </c>
      <c r="R22" s="142">
        <f t="shared" si="39"/>
        <v>8072188</v>
      </c>
      <c r="S22" s="144">
        <f t="shared" si="39"/>
        <v>0</v>
      </c>
      <c r="T22" s="141">
        <f>T10+T15+T18+T19</f>
        <v>652423</v>
      </c>
      <c r="U22" s="142">
        <f t="shared" ref="U22:AA22" si="40">U10+U15+U18+U19</f>
        <v>1011695</v>
      </c>
      <c r="V22" s="142">
        <f t="shared" si="40"/>
        <v>0</v>
      </c>
      <c r="W22" s="142"/>
      <c r="X22" s="142">
        <f t="shared" si="40"/>
        <v>1138798</v>
      </c>
      <c r="Y22" s="143">
        <f t="shared" si="40"/>
        <v>1127798</v>
      </c>
      <c r="Z22" s="142">
        <f t="shared" si="40"/>
        <v>0</v>
      </c>
      <c r="AA22" s="140">
        <f t="shared" si="40"/>
        <v>11000</v>
      </c>
      <c r="AB22" s="141">
        <f t="shared" ref="AB22:AP22" si="41">AB10+AB15+AB18+AB19</f>
        <v>1857003</v>
      </c>
      <c r="AC22" s="142">
        <f t="shared" si="41"/>
        <v>4763579</v>
      </c>
      <c r="AD22" s="142">
        <f t="shared" si="41"/>
        <v>0</v>
      </c>
      <c r="AE22" s="142"/>
      <c r="AF22" s="142">
        <f t="shared" si="41"/>
        <v>4501449</v>
      </c>
      <c r="AG22" s="143">
        <f t="shared" si="41"/>
        <v>1151064</v>
      </c>
      <c r="AH22" s="142">
        <f t="shared" si="41"/>
        <v>3350385</v>
      </c>
      <c r="AI22" s="140">
        <f t="shared" si="41"/>
        <v>0</v>
      </c>
      <c r="AJ22" s="141">
        <f t="shared" si="41"/>
        <v>116459</v>
      </c>
      <c r="AK22" s="142">
        <f t="shared" si="41"/>
        <v>0</v>
      </c>
      <c r="AL22" s="142">
        <f t="shared" si="41"/>
        <v>0</v>
      </c>
      <c r="AM22" s="142">
        <f t="shared" si="41"/>
        <v>0</v>
      </c>
      <c r="AN22" s="143">
        <f t="shared" si="41"/>
        <v>0</v>
      </c>
      <c r="AO22" s="142">
        <f t="shared" si="41"/>
        <v>0</v>
      </c>
      <c r="AP22" s="140">
        <f t="shared" si="41"/>
        <v>0</v>
      </c>
      <c r="AQ22" s="141">
        <f>AQ10+AQ15+AQ18+AQ19</f>
        <v>16752</v>
      </c>
      <c r="AR22" s="142">
        <f t="shared" ref="AR22:AX22" si="42">AR10+AR15+AR18+AR19</f>
        <v>15000</v>
      </c>
      <c r="AS22" s="142">
        <f t="shared" si="42"/>
        <v>0</v>
      </c>
      <c r="AT22" s="142"/>
      <c r="AU22" s="142">
        <f t="shared" si="42"/>
        <v>15000</v>
      </c>
      <c r="AV22" s="143">
        <f t="shared" si="42"/>
        <v>15000</v>
      </c>
      <c r="AW22" s="142">
        <f t="shared" si="42"/>
        <v>0</v>
      </c>
      <c r="AX22" s="140">
        <f t="shared" si="42"/>
        <v>0</v>
      </c>
      <c r="AY22" s="145">
        <f>AY10+AY15+AY18+AY19</f>
        <v>317717</v>
      </c>
      <c r="AZ22" s="142">
        <f t="shared" ref="AZ22:BF22" si="43">AZ10+AZ15+AZ18+AZ19</f>
        <v>413115</v>
      </c>
      <c r="BA22" s="142">
        <f t="shared" si="43"/>
        <v>0</v>
      </c>
      <c r="BB22" s="142"/>
      <c r="BC22" s="142">
        <f t="shared" si="43"/>
        <v>400931</v>
      </c>
      <c r="BD22" s="142">
        <f>BD10+BD15+BD18+BD19</f>
        <v>393231</v>
      </c>
      <c r="BE22" s="142">
        <f>BE10+BE15+BE18+BE19</f>
        <v>7700</v>
      </c>
      <c r="BF22" s="144">
        <f t="shared" si="43"/>
        <v>0</v>
      </c>
      <c r="BG22" s="141">
        <f>BG10+BG15+BG18+BG19</f>
        <v>175021</v>
      </c>
      <c r="BH22" s="142">
        <f t="shared" ref="BH22:BN22" si="44">BH10+BH15+BH18+BH19</f>
        <v>222563</v>
      </c>
      <c r="BI22" s="142">
        <f t="shared" si="44"/>
        <v>0</v>
      </c>
      <c r="BJ22" s="142"/>
      <c r="BK22" s="142">
        <f t="shared" si="44"/>
        <v>187924</v>
      </c>
      <c r="BL22" s="143">
        <f t="shared" si="44"/>
        <v>187924</v>
      </c>
      <c r="BM22" s="142">
        <f t="shared" si="44"/>
        <v>0</v>
      </c>
      <c r="BN22" s="140">
        <f t="shared" si="44"/>
        <v>0</v>
      </c>
      <c r="BO22" s="141">
        <f>BO10+BO15+BO18+BO19</f>
        <v>1841</v>
      </c>
      <c r="BP22" s="142">
        <f t="shared" ref="BP22:BV22" si="45">BP10+BP15+BP18+BP19</f>
        <v>0</v>
      </c>
      <c r="BQ22" s="142">
        <f t="shared" si="45"/>
        <v>0</v>
      </c>
      <c r="BR22" s="142"/>
      <c r="BS22" s="142">
        <f t="shared" si="45"/>
        <v>0</v>
      </c>
      <c r="BT22" s="143">
        <f t="shared" si="45"/>
        <v>0</v>
      </c>
      <c r="BU22" s="142">
        <f t="shared" si="45"/>
        <v>0</v>
      </c>
      <c r="BV22" s="140">
        <f t="shared" si="45"/>
        <v>0</v>
      </c>
      <c r="BW22" s="141">
        <f>BW10+BW15+BW18+BW19</f>
        <v>140855</v>
      </c>
      <c r="BX22" s="142">
        <f t="shared" ref="BX22:CD22" si="46">BX10+BX15+BX18+BX19</f>
        <v>190552</v>
      </c>
      <c r="BY22" s="142">
        <f t="shared" si="46"/>
        <v>0</v>
      </c>
      <c r="BZ22" s="142"/>
      <c r="CA22" s="142">
        <f t="shared" si="46"/>
        <v>213007</v>
      </c>
      <c r="CB22" s="143">
        <f t="shared" si="46"/>
        <v>205307</v>
      </c>
      <c r="CC22" s="142">
        <f t="shared" si="46"/>
        <v>7700</v>
      </c>
      <c r="CD22" s="140">
        <f t="shared" si="46"/>
        <v>0</v>
      </c>
      <c r="CE22" s="141">
        <f>CE10+CE15+CE18+CE19</f>
        <v>0</v>
      </c>
      <c r="CF22" s="142">
        <f t="shared" ref="CF22:CL22" si="47">CF10+CF15+CF18+CF19</f>
        <v>304574</v>
      </c>
      <c r="CG22" s="142">
        <f t="shared" si="47"/>
        <v>0</v>
      </c>
      <c r="CH22" s="142"/>
      <c r="CI22" s="142">
        <f t="shared" si="47"/>
        <v>329574</v>
      </c>
      <c r="CJ22" s="142">
        <f>CJ10+CJ15+CJ18+CJ19</f>
        <v>329574</v>
      </c>
      <c r="CK22" s="142">
        <f>CK10+CK15+CK18+CK19</f>
        <v>0</v>
      </c>
      <c r="CL22" s="140">
        <f t="shared" si="47"/>
        <v>0</v>
      </c>
      <c r="CM22" s="141">
        <f>CM10+CM15+CM18+CM19</f>
        <v>0</v>
      </c>
      <c r="CN22" s="142">
        <f t="shared" ref="CN22:CS22" si="48">CN10+CN15+CN18+CN19</f>
        <v>0</v>
      </c>
      <c r="CO22" s="142">
        <f t="shared" si="48"/>
        <v>0</v>
      </c>
      <c r="CP22" s="142">
        <f t="shared" si="48"/>
        <v>0</v>
      </c>
      <c r="CQ22" s="143">
        <f t="shared" si="48"/>
        <v>0</v>
      </c>
      <c r="CR22" s="142">
        <f t="shared" si="48"/>
        <v>0</v>
      </c>
      <c r="CS22" s="140">
        <f t="shared" si="48"/>
        <v>0</v>
      </c>
      <c r="CT22" s="141">
        <f>CT10+CT15+CT18+CT19</f>
        <v>0</v>
      </c>
      <c r="CU22" s="142">
        <f t="shared" ref="CU22:CZ22" si="49">CU10+CU15+CU18+CU19</f>
        <v>0</v>
      </c>
      <c r="CV22" s="142">
        <f t="shared" si="49"/>
        <v>0</v>
      </c>
      <c r="CW22" s="142">
        <f t="shared" si="49"/>
        <v>0</v>
      </c>
      <c r="CX22" s="143">
        <f t="shared" si="49"/>
        <v>0</v>
      </c>
      <c r="CY22" s="142">
        <f t="shared" si="49"/>
        <v>0</v>
      </c>
      <c r="CZ22" s="140">
        <f t="shared" si="49"/>
        <v>0</v>
      </c>
      <c r="DA22" s="141">
        <f>DA10+DA15+DA18+DA19</f>
        <v>0</v>
      </c>
      <c r="DB22" s="142">
        <f t="shared" ref="DB22:DG22" si="50">DB10+DB15+DB18+DB19</f>
        <v>0</v>
      </c>
      <c r="DC22" s="142">
        <f t="shared" si="50"/>
        <v>0</v>
      </c>
      <c r="DD22" s="142">
        <f t="shared" si="50"/>
        <v>0</v>
      </c>
      <c r="DE22" s="143">
        <f t="shared" si="50"/>
        <v>0</v>
      </c>
      <c r="DF22" s="142">
        <f t="shared" si="50"/>
        <v>0</v>
      </c>
      <c r="DG22" s="140">
        <f t="shared" si="50"/>
        <v>0</v>
      </c>
      <c r="DH22" s="141">
        <f>DH10+DH15+DH18+DH19</f>
        <v>0</v>
      </c>
      <c r="DI22" s="142">
        <f t="shared" ref="DI22:DN22" si="51">DI10+DI15+DI18+DI19</f>
        <v>0</v>
      </c>
      <c r="DJ22" s="142">
        <f t="shared" si="51"/>
        <v>0</v>
      </c>
      <c r="DK22" s="142">
        <f t="shared" si="51"/>
        <v>0</v>
      </c>
      <c r="DL22" s="143">
        <f t="shared" si="51"/>
        <v>0</v>
      </c>
      <c r="DM22" s="142">
        <f t="shared" si="51"/>
        <v>0</v>
      </c>
      <c r="DN22" s="140">
        <f t="shared" si="51"/>
        <v>0</v>
      </c>
      <c r="DO22" s="141">
        <f>DO10+DO15+DO18+DO19</f>
        <v>0</v>
      </c>
      <c r="DP22" s="142">
        <f t="shared" ref="DP22:DU22" si="52">DP10+DP15+DP18+DP19</f>
        <v>0</v>
      </c>
      <c r="DQ22" s="142">
        <f t="shared" si="52"/>
        <v>0</v>
      </c>
      <c r="DR22" s="142">
        <f t="shared" si="52"/>
        <v>0</v>
      </c>
      <c r="DS22" s="143">
        <f t="shared" si="52"/>
        <v>0</v>
      </c>
      <c r="DT22" s="142">
        <f t="shared" si="52"/>
        <v>0</v>
      </c>
      <c r="DU22" s="140">
        <f t="shared" si="52"/>
        <v>0</v>
      </c>
      <c r="DV22" s="141">
        <f>DV10+DV15+DV18+DV19</f>
        <v>0</v>
      </c>
      <c r="DW22" s="142">
        <f t="shared" ref="DW22:EB22" si="53">DW10+DW15+DW18+DW19</f>
        <v>0</v>
      </c>
      <c r="DX22" s="142">
        <f t="shared" si="53"/>
        <v>0</v>
      </c>
      <c r="DY22" s="142">
        <f t="shared" si="53"/>
        <v>0</v>
      </c>
      <c r="DZ22" s="143">
        <f t="shared" si="53"/>
        <v>0</v>
      </c>
      <c r="EA22" s="142">
        <f t="shared" si="53"/>
        <v>0</v>
      </c>
      <c r="EB22" s="140">
        <f t="shared" si="53"/>
        <v>0</v>
      </c>
      <c r="EC22" s="141">
        <f>EC10+EC15+EC18+EC19</f>
        <v>0</v>
      </c>
      <c r="ED22" s="142">
        <f t="shared" ref="ED22:EI22" si="54">ED10+ED15+ED18+ED19</f>
        <v>0</v>
      </c>
      <c r="EE22" s="142">
        <f t="shared" si="54"/>
        <v>0</v>
      </c>
      <c r="EF22" s="142">
        <f t="shared" si="54"/>
        <v>0</v>
      </c>
      <c r="EG22" s="143">
        <f t="shared" si="54"/>
        <v>0</v>
      </c>
      <c r="EH22" s="142">
        <f t="shared" si="54"/>
        <v>0</v>
      </c>
      <c r="EI22" s="140">
        <f t="shared" si="54"/>
        <v>0</v>
      </c>
      <c r="EJ22" s="141">
        <f>EJ10+EJ15+EJ18+EJ19</f>
        <v>0</v>
      </c>
      <c r="EK22" s="142">
        <f t="shared" ref="EK22:EP22" si="55">EK10+EK15+EK18+EK19</f>
        <v>0</v>
      </c>
      <c r="EL22" s="142">
        <f t="shared" si="55"/>
        <v>0</v>
      </c>
      <c r="EM22" s="142">
        <f t="shared" si="55"/>
        <v>0</v>
      </c>
      <c r="EN22" s="143">
        <f t="shared" si="55"/>
        <v>0</v>
      </c>
      <c r="EO22" s="142">
        <f t="shared" si="55"/>
        <v>0</v>
      </c>
      <c r="EP22" s="140">
        <f t="shared" si="55"/>
        <v>0</v>
      </c>
      <c r="EQ22" s="141">
        <f t="shared" ref="EQ22:EV22" si="56">EQ10+EQ15+EQ18+EQ19</f>
        <v>0</v>
      </c>
      <c r="ER22" s="142">
        <f t="shared" si="56"/>
        <v>0</v>
      </c>
      <c r="ES22" s="142">
        <f t="shared" si="56"/>
        <v>0</v>
      </c>
      <c r="ET22" s="142">
        <f t="shared" si="56"/>
        <v>0</v>
      </c>
      <c r="EU22" s="143">
        <f t="shared" si="56"/>
        <v>0</v>
      </c>
      <c r="EV22" s="142">
        <f t="shared" si="56"/>
        <v>0</v>
      </c>
      <c r="EW22" s="144"/>
      <c r="EX22" s="141">
        <f>EX10+EX15+EX18+EX19</f>
        <v>0</v>
      </c>
      <c r="EY22" s="142">
        <f t="shared" ref="EY22:HR22" si="57">EY10+EY15+EY18+EY19</f>
        <v>0</v>
      </c>
      <c r="EZ22" s="142">
        <f t="shared" si="57"/>
        <v>0</v>
      </c>
      <c r="FA22" s="142">
        <f t="shared" si="57"/>
        <v>0</v>
      </c>
      <c r="FB22" s="143">
        <f t="shared" si="57"/>
        <v>0</v>
      </c>
      <c r="FC22" s="142">
        <f>FC10+FC15+FC18+FC19</f>
        <v>0</v>
      </c>
      <c r="FD22" s="140">
        <f t="shared" si="57"/>
        <v>0</v>
      </c>
      <c r="FE22" s="141">
        <f>FE10+FE15+FE18+FE19</f>
        <v>0</v>
      </c>
      <c r="FF22" s="142">
        <f t="shared" si="57"/>
        <v>0</v>
      </c>
      <c r="FG22" s="142">
        <f t="shared" si="57"/>
        <v>0</v>
      </c>
      <c r="FH22" s="142">
        <f t="shared" si="57"/>
        <v>0</v>
      </c>
      <c r="FI22" s="143">
        <f t="shared" si="57"/>
        <v>0</v>
      </c>
      <c r="FJ22" s="142">
        <f t="shared" si="57"/>
        <v>0</v>
      </c>
      <c r="FK22" s="140">
        <f t="shared" si="57"/>
        <v>0</v>
      </c>
      <c r="FL22" s="141">
        <f>FL10+FL15+FL18+FL19</f>
        <v>0</v>
      </c>
      <c r="FM22" s="142">
        <f t="shared" si="57"/>
        <v>0</v>
      </c>
      <c r="FN22" s="142">
        <f t="shared" si="57"/>
        <v>0</v>
      </c>
      <c r="FO22" s="142">
        <f t="shared" si="57"/>
        <v>0</v>
      </c>
      <c r="FP22" s="143">
        <f t="shared" si="57"/>
        <v>0</v>
      </c>
      <c r="FQ22" s="142">
        <f t="shared" si="57"/>
        <v>0</v>
      </c>
      <c r="FR22" s="140">
        <f t="shared" si="57"/>
        <v>0</v>
      </c>
      <c r="FS22" s="141">
        <f>FS10+FS15+FS18+FS19</f>
        <v>0</v>
      </c>
      <c r="FT22" s="142">
        <f t="shared" si="57"/>
        <v>0</v>
      </c>
      <c r="FU22" s="142">
        <f t="shared" si="57"/>
        <v>0</v>
      </c>
      <c r="FV22" s="142">
        <f t="shared" si="57"/>
        <v>0</v>
      </c>
      <c r="FW22" s="143">
        <f t="shared" si="57"/>
        <v>0</v>
      </c>
      <c r="FX22" s="142">
        <f>FX10+FX15+FX18+FX19</f>
        <v>0</v>
      </c>
      <c r="FY22" s="140">
        <f t="shared" si="57"/>
        <v>0</v>
      </c>
      <c r="FZ22" s="141">
        <f>FZ10+FZ15+FZ18+FZ19</f>
        <v>0</v>
      </c>
      <c r="GA22" s="142">
        <f t="shared" si="57"/>
        <v>0</v>
      </c>
      <c r="GB22" s="142">
        <f t="shared" si="57"/>
        <v>0</v>
      </c>
      <c r="GC22" s="142">
        <f t="shared" si="57"/>
        <v>0</v>
      </c>
      <c r="GD22" s="143">
        <f t="shared" si="57"/>
        <v>0</v>
      </c>
      <c r="GE22" s="142">
        <f t="shared" si="57"/>
        <v>0</v>
      </c>
      <c r="GF22" s="140">
        <f t="shared" si="57"/>
        <v>0</v>
      </c>
      <c r="GG22" s="141">
        <f>GG10+GG15+GG18+GG19</f>
        <v>0</v>
      </c>
      <c r="GH22" s="142">
        <f t="shared" si="57"/>
        <v>0</v>
      </c>
      <c r="GI22" s="142">
        <f t="shared" si="57"/>
        <v>0</v>
      </c>
      <c r="GJ22" s="142">
        <f t="shared" si="57"/>
        <v>0</v>
      </c>
      <c r="GK22" s="143">
        <f t="shared" si="57"/>
        <v>0</v>
      </c>
      <c r="GL22" s="142">
        <f t="shared" si="57"/>
        <v>0</v>
      </c>
      <c r="GM22" s="140">
        <f t="shared" si="57"/>
        <v>0</v>
      </c>
      <c r="GN22" s="141">
        <f>GN10+GN15+GN18+GN19</f>
        <v>0</v>
      </c>
      <c r="GO22" s="142">
        <f t="shared" si="57"/>
        <v>0</v>
      </c>
      <c r="GP22" s="142">
        <f t="shared" si="57"/>
        <v>0</v>
      </c>
      <c r="GQ22" s="142">
        <f t="shared" si="57"/>
        <v>0</v>
      </c>
      <c r="GR22" s="143">
        <f t="shared" si="57"/>
        <v>0</v>
      </c>
      <c r="GS22" s="142">
        <f t="shared" si="57"/>
        <v>0</v>
      </c>
      <c r="GT22" s="140">
        <f t="shared" si="57"/>
        <v>0</v>
      </c>
      <c r="GU22" s="141">
        <f>GU10+GU15+GU18+GU19</f>
        <v>0</v>
      </c>
      <c r="GV22" s="142">
        <f t="shared" si="57"/>
        <v>0</v>
      </c>
      <c r="GW22" s="142">
        <f t="shared" si="57"/>
        <v>0</v>
      </c>
      <c r="GX22" s="142">
        <f t="shared" si="57"/>
        <v>0</v>
      </c>
      <c r="GY22" s="143">
        <f t="shared" si="57"/>
        <v>0</v>
      </c>
      <c r="GZ22" s="142">
        <f>GZ10+GZ15+GZ18+GZ19</f>
        <v>0</v>
      </c>
      <c r="HA22" s="140">
        <f t="shared" si="57"/>
        <v>0</v>
      </c>
      <c r="HB22" s="141">
        <f>HB10+HB15+HB18+HB19</f>
        <v>0</v>
      </c>
      <c r="HC22" s="142">
        <f t="shared" si="57"/>
        <v>0</v>
      </c>
      <c r="HD22" s="142">
        <f t="shared" si="57"/>
        <v>0</v>
      </c>
      <c r="HE22" s="142">
        <f t="shared" si="57"/>
        <v>0</v>
      </c>
      <c r="HF22" s="143">
        <f t="shared" si="57"/>
        <v>0</v>
      </c>
      <c r="HG22" s="142">
        <f>HG10+HG15+HG18+HG19</f>
        <v>0</v>
      </c>
      <c r="HH22" s="140">
        <f t="shared" si="57"/>
        <v>0</v>
      </c>
      <c r="HI22" s="141">
        <f>HI10+HI15+HI18+HI19</f>
        <v>0</v>
      </c>
      <c r="HJ22" s="142">
        <f t="shared" si="57"/>
        <v>0</v>
      </c>
      <c r="HK22" s="142">
        <f t="shared" si="57"/>
        <v>0</v>
      </c>
      <c r="HL22" s="142">
        <f t="shared" si="57"/>
        <v>0</v>
      </c>
      <c r="HM22" s="143">
        <f t="shared" si="57"/>
        <v>0</v>
      </c>
      <c r="HN22" s="142">
        <f>HN10+HN15+HN18+HN19</f>
        <v>0</v>
      </c>
      <c r="HO22" s="140">
        <f t="shared" si="57"/>
        <v>0</v>
      </c>
      <c r="HP22" s="141">
        <f>HP10+HP15+HP18+HP19</f>
        <v>0</v>
      </c>
      <c r="HQ22" s="142">
        <f t="shared" si="57"/>
        <v>0</v>
      </c>
      <c r="HR22" s="142">
        <f t="shared" si="57"/>
        <v>0</v>
      </c>
      <c r="HS22" s="142">
        <f t="shared" ref="HS22:IX22" si="58">HS10+HS15+HS18+HS19</f>
        <v>0</v>
      </c>
      <c r="HT22" s="143">
        <f t="shared" si="58"/>
        <v>0</v>
      </c>
      <c r="HU22" s="142">
        <f t="shared" si="58"/>
        <v>0</v>
      </c>
      <c r="HV22" s="140">
        <f t="shared" si="58"/>
        <v>0</v>
      </c>
      <c r="HW22" s="141">
        <f>HW10+HW15+HW18+HW19</f>
        <v>0</v>
      </c>
      <c r="HX22" s="142">
        <f t="shared" si="58"/>
        <v>0</v>
      </c>
      <c r="HY22" s="142">
        <f t="shared" si="58"/>
        <v>0</v>
      </c>
      <c r="HZ22" s="142">
        <f t="shared" si="58"/>
        <v>0</v>
      </c>
      <c r="IA22" s="143">
        <f t="shared" si="58"/>
        <v>0</v>
      </c>
      <c r="IB22" s="142">
        <f t="shared" si="58"/>
        <v>0</v>
      </c>
      <c r="IC22" s="140">
        <f t="shared" si="58"/>
        <v>0</v>
      </c>
      <c r="ID22" s="141">
        <f>ID10+ID15+ID18+ID19</f>
        <v>0</v>
      </c>
      <c r="IE22" s="142">
        <f t="shared" si="58"/>
        <v>0</v>
      </c>
      <c r="IF22" s="142">
        <f t="shared" si="58"/>
        <v>0</v>
      </c>
      <c r="IG22" s="142">
        <f t="shared" si="58"/>
        <v>0</v>
      </c>
      <c r="IH22" s="143">
        <f t="shared" si="58"/>
        <v>0</v>
      </c>
      <c r="II22" s="142">
        <f t="shared" si="58"/>
        <v>0</v>
      </c>
      <c r="IJ22" s="140">
        <f t="shared" si="58"/>
        <v>0</v>
      </c>
      <c r="IK22" s="141">
        <f>IK10+IK15+IK18+IK19</f>
        <v>0</v>
      </c>
      <c r="IL22" s="142">
        <f t="shared" si="58"/>
        <v>0</v>
      </c>
      <c r="IM22" s="142">
        <f t="shared" si="58"/>
        <v>0</v>
      </c>
      <c r="IN22" s="142">
        <f t="shared" si="58"/>
        <v>0</v>
      </c>
      <c r="IO22" s="143">
        <f t="shared" si="58"/>
        <v>0</v>
      </c>
      <c r="IP22" s="142">
        <f t="shared" si="58"/>
        <v>0</v>
      </c>
      <c r="IQ22" s="140">
        <f t="shared" si="58"/>
        <v>0</v>
      </c>
      <c r="IR22" s="141">
        <f>IR10+IR15+IR18+IR19</f>
        <v>0</v>
      </c>
      <c r="IS22" s="142">
        <f t="shared" si="58"/>
        <v>0</v>
      </c>
      <c r="IT22" s="142">
        <f t="shared" si="58"/>
        <v>0</v>
      </c>
      <c r="IU22" s="142">
        <f t="shared" si="58"/>
        <v>0</v>
      </c>
      <c r="IV22" s="143">
        <f t="shared" si="58"/>
        <v>0</v>
      </c>
      <c r="IW22" s="142">
        <f t="shared" si="58"/>
        <v>0</v>
      </c>
      <c r="IX22" s="140">
        <f t="shared" si="58"/>
        <v>0</v>
      </c>
      <c r="IY22" s="146"/>
    </row>
    <row r="23" spans="1:259" s="89" customFormat="1" x14ac:dyDescent="0.2">
      <c r="A23" s="69" t="s">
        <v>82</v>
      </c>
      <c r="B23" s="3" t="s">
        <v>151</v>
      </c>
      <c r="C23" s="63"/>
      <c r="D23" s="29">
        <f t="shared" ref="D23:D30" si="59">+L23+T23+AB23+AQ23+AY23+CE23</f>
        <v>349044</v>
      </c>
      <c r="E23" s="29">
        <f t="shared" si="26"/>
        <v>0</v>
      </c>
      <c r="F23" s="2">
        <f t="shared" si="27"/>
        <v>0</v>
      </c>
      <c r="G23" s="2"/>
      <c r="H23" s="4">
        <f t="shared" si="8"/>
        <v>0</v>
      </c>
      <c r="I23" s="2">
        <f t="shared" si="9"/>
        <v>0</v>
      </c>
      <c r="J23" s="2">
        <f t="shared" si="10"/>
        <v>0</v>
      </c>
      <c r="K23" s="8">
        <f>SUM(K24:K26)</f>
        <v>0</v>
      </c>
      <c r="L23" s="7">
        <f t="shared" ref="L23:R23" si="60">SUM(L24:L26)</f>
        <v>349044</v>
      </c>
      <c r="M23" s="4">
        <f t="shared" si="60"/>
        <v>0</v>
      </c>
      <c r="N23" s="4">
        <f t="shared" si="60"/>
        <v>0</v>
      </c>
      <c r="O23" s="4"/>
      <c r="P23" s="4">
        <f t="shared" si="60"/>
        <v>0</v>
      </c>
      <c r="Q23" s="48">
        <f t="shared" si="60"/>
        <v>0</v>
      </c>
      <c r="R23" s="4">
        <f t="shared" si="60"/>
        <v>0</v>
      </c>
      <c r="S23" s="23">
        <f>SUM(S24:S26)</f>
        <v>0</v>
      </c>
      <c r="T23" s="7">
        <f t="shared" ref="T23:AB23" si="61">SUM(T24:T26)</f>
        <v>0</v>
      </c>
      <c r="U23" s="4">
        <f t="shared" si="61"/>
        <v>0</v>
      </c>
      <c r="V23" s="4">
        <f t="shared" si="61"/>
        <v>0</v>
      </c>
      <c r="W23" s="4"/>
      <c r="X23" s="4">
        <f t="shared" si="61"/>
        <v>0</v>
      </c>
      <c r="Y23" s="48">
        <f t="shared" si="61"/>
        <v>0</v>
      </c>
      <c r="Z23" s="4">
        <f t="shared" si="61"/>
        <v>0</v>
      </c>
      <c r="AA23" s="8">
        <f t="shared" si="61"/>
        <v>0</v>
      </c>
      <c r="AB23" s="7">
        <f t="shared" si="61"/>
        <v>0</v>
      </c>
      <c r="AC23" s="4">
        <f t="shared" ref="AC23:DP23" si="62">SUM(AC24:AC26)</f>
        <v>0</v>
      </c>
      <c r="AD23" s="4">
        <f t="shared" si="62"/>
        <v>0</v>
      </c>
      <c r="AE23" s="4"/>
      <c r="AF23" s="4">
        <f t="shared" si="62"/>
        <v>0</v>
      </c>
      <c r="AG23" s="48">
        <f t="shared" si="62"/>
        <v>0</v>
      </c>
      <c r="AH23" s="4">
        <f t="shared" si="62"/>
        <v>0</v>
      </c>
      <c r="AI23" s="8">
        <f t="shared" si="62"/>
        <v>0</v>
      </c>
      <c r="AJ23" s="7">
        <f t="shared" si="62"/>
        <v>0</v>
      </c>
      <c r="AK23" s="4">
        <f t="shared" si="62"/>
        <v>0</v>
      </c>
      <c r="AL23" s="4">
        <f t="shared" si="62"/>
        <v>0</v>
      </c>
      <c r="AM23" s="4">
        <f t="shared" si="62"/>
        <v>0</v>
      </c>
      <c r="AN23" s="48">
        <f t="shared" si="62"/>
        <v>0</v>
      </c>
      <c r="AO23" s="4">
        <f t="shared" si="62"/>
        <v>0</v>
      </c>
      <c r="AP23" s="8">
        <f t="shared" si="62"/>
        <v>0</v>
      </c>
      <c r="AQ23" s="7">
        <f t="shared" si="62"/>
        <v>0</v>
      </c>
      <c r="AR23" s="4">
        <f t="shared" si="62"/>
        <v>0</v>
      </c>
      <c r="AS23" s="4">
        <f t="shared" si="62"/>
        <v>0</v>
      </c>
      <c r="AT23" s="4"/>
      <c r="AU23" s="4">
        <f t="shared" si="62"/>
        <v>0</v>
      </c>
      <c r="AV23" s="48">
        <f t="shared" si="62"/>
        <v>0</v>
      </c>
      <c r="AW23" s="4">
        <f t="shared" si="62"/>
        <v>0</v>
      </c>
      <c r="AX23" s="8">
        <f t="shared" si="62"/>
        <v>0</v>
      </c>
      <c r="AY23" s="29">
        <f t="shared" ref="AY23:BF23" si="63">SUM(AY24:AY26)</f>
        <v>0</v>
      </c>
      <c r="AZ23" s="4">
        <f t="shared" si="63"/>
        <v>0</v>
      </c>
      <c r="BA23" s="4">
        <f t="shared" si="63"/>
        <v>0</v>
      </c>
      <c r="BB23" s="4"/>
      <c r="BC23" s="4">
        <f t="shared" si="63"/>
        <v>0</v>
      </c>
      <c r="BD23" s="4">
        <f>SUM(BD24:BD26)</f>
        <v>0</v>
      </c>
      <c r="BE23" s="4">
        <f>SUM(BE24:BE26)</f>
        <v>0</v>
      </c>
      <c r="BF23" s="23">
        <f t="shared" si="63"/>
        <v>0</v>
      </c>
      <c r="BG23" s="7">
        <f t="shared" si="62"/>
        <v>0</v>
      </c>
      <c r="BH23" s="4">
        <f t="shared" si="62"/>
        <v>0</v>
      </c>
      <c r="BI23" s="4">
        <f t="shared" si="62"/>
        <v>0</v>
      </c>
      <c r="BJ23" s="4"/>
      <c r="BK23" s="4">
        <f t="shared" si="62"/>
        <v>0</v>
      </c>
      <c r="BL23" s="48">
        <f t="shared" si="62"/>
        <v>0</v>
      </c>
      <c r="BM23" s="4">
        <f t="shared" si="62"/>
        <v>0</v>
      </c>
      <c r="BN23" s="8">
        <f t="shared" si="62"/>
        <v>0</v>
      </c>
      <c r="BO23" s="7">
        <f t="shared" si="62"/>
        <v>0</v>
      </c>
      <c r="BP23" s="4">
        <f t="shared" si="62"/>
        <v>0</v>
      </c>
      <c r="BQ23" s="4">
        <f t="shared" si="62"/>
        <v>0</v>
      </c>
      <c r="BR23" s="4"/>
      <c r="BS23" s="4">
        <f t="shared" si="62"/>
        <v>0</v>
      </c>
      <c r="BT23" s="48">
        <f t="shared" si="62"/>
        <v>0</v>
      </c>
      <c r="BU23" s="4">
        <f t="shared" si="62"/>
        <v>0</v>
      </c>
      <c r="BV23" s="8">
        <f t="shared" si="62"/>
        <v>0</v>
      </c>
      <c r="BW23" s="7">
        <f t="shared" si="62"/>
        <v>0</v>
      </c>
      <c r="BX23" s="4">
        <f t="shared" si="62"/>
        <v>0</v>
      </c>
      <c r="BY23" s="4">
        <f t="shared" si="62"/>
        <v>0</v>
      </c>
      <c r="BZ23" s="4"/>
      <c r="CA23" s="4">
        <f t="shared" si="62"/>
        <v>0</v>
      </c>
      <c r="CB23" s="48">
        <f t="shared" si="62"/>
        <v>0</v>
      </c>
      <c r="CC23" s="4">
        <f t="shared" si="62"/>
        <v>0</v>
      </c>
      <c r="CD23" s="8">
        <f t="shared" si="62"/>
        <v>0</v>
      </c>
      <c r="CE23" s="7">
        <f t="shared" ref="CE23:CS23" si="64">SUM(CE24:CE26)</f>
        <v>0</v>
      </c>
      <c r="CF23" s="4">
        <f t="shared" si="64"/>
        <v>0</v>
      </c>
      <c r="CG23" s="4">
        <f t="shared" si="64"/>
        <v>0</v>
      </c>
      <c r="CH23" s="4"/>
      <c r="CI23" s="4">
        <f t="shared" si="64"/>
        <v>0</v>
      </c>
      <c r="CJ23" s="4">
        <f>SUM(CJ24:CJ26)</f>
        <v>0</v>
      </c>
      <c r="CK23" s="4">
        <f>SUM(CK24:CK26)</f>
        <v>0</v>
      </c>
      <c r="CL23" s="8">
        <f t="shared" si="64"/>
        <v>0</v>
      </c>
      <c r="CM23" s="7">
        <f t="shared" si="64"/>
        <v>0</v>
      </c>
      <c r="CN23" s="4">
        <f t="shared" si="64"/>
        <v>0</v>
      </c>
      <c r="CO23" s="4">
        <f t="shared" si="64"/>
        <v>0</v>
      </c>
      <c r="CP23" s="4">
        <f t="shared" si="64"/>
        <v>0</v>
      </c>
      <c r="CQ23" s="48">
        <f t="shared" si="64"/>
        <v>0</v>
      </c>
      <c r="CR23" s="4">
        <f t="shared" si="64"/>
        <v>0</v>
      </c>
      <c r="CS23" s="8">
        <f t="shared" si="64"/>
        <v>0</v>
      </c>
      <c r="CT23" s="7">
        <f t="shared" si="62"/>
        <v>0</v>
      </c>
      <c r="CU23" s="4">
        <f t="shared" si="62"/>
        <v>0</v>
      </c>
      <c r="CV23" s="4">
        <f t="shared" si="62"/>
        <v>0</v>
      </c>
      <c r="CW23" s="4">
        <f t="shared" si="62"/>
        <v>0</v>
      </c>
      <c r="CX23" s="48">
        <f t="shared" si="62"/>
        <v>0</v>
      </c>
      <c r="CY23" s="4">
        <f t="shared" si="62"/>
        <v>0</v>
      </c>
      <c r="CZ23" s="8">
        <f t="shared" si="62"/>
        <v>0</v>
      </c>
      <c r="DA23" s="7">
        <f t="shared" si="62"/>
        <v>0</v>
      </c>
      <c r="DB23" s="4">
        <f t="shared" si="62"/>
        <v>0</v>
      </c>
      <c r="DC23" s="4">
        <f t="shared" si="62"/>
        <v>0</v>
      </c>
      <c r="DD23" s="4">
        <f t="shared" si="62"/>
        <v>0</v>
      </c>
      <c r="DE23" s="48">
        <f t="shared" si="62"/>
        <v>0</v>
      </c>
      <c r="DF23" s="4">
        <f t="shared" si="62"/>
        <v>0</v>
      </c>
      <c r="DG23" s="8">
        <f t="shared" si="62"/>
        <v>0</v>
      </c>
      <c r="DH23" s="7">
        <f t="shared" si="62"/>
        <v>0</v>
      </c>
      <c r="DI23" s="4">
        <f t="shared" si="62"/>
        <v>0</v>
      </c>
      <c r="DJ23" s="4">
        <f t="shared" si="62"/>
        <v>0</v>
      </c>
      <c r="DK23" s="4">
        <f t="shared" si="62"/>
        <v>0</v>
      </c>
      <c r="DL23" s="48">
        <f t="shared" si="62"/>
        <v>0</v>
      </c>
      <c r="DM23" s="4">
        <f t="shared" si="62"/>
        <v>0</v>
      </c>
      <c r="DN23" s="8">
        <f t="shared" si="62"/>
        <v>0</v>
      </c>
      <c r="DO23" s="7">
        <f t="shared" si="62"/>
        <v>0</v>
      </c>
      <c r="DP23" s="4">
        <f t="shared" si="62"/>
        <v>0</v>
      </c>
      <c r="DQ23" s="4">
        <f t="shared" ref="DQ23:GG23" si="65">SUM(DQ24:DQ26)</f>
        <v>0</v>
      </c>
      <c r="DR23" s="4">
        <f t="shared" si="65"/>
        <v>0</v>
      </c>
      <c r="DS23" s="48">
        <f t="shared" si="65"/>
        <v>0</v>
      </c>
      <c r="DT23" s="4">
        <f t="shared" si="65"/>
        <v>0</v>
      </c>
      <c r="DU23" s="8">
        <f t="shared" si="65"/>
        <v>0</v>
      </c>
      <c r="DV23" s="7">
        <f t="shared" si="65"/>
        <v>0</v>
      </c>
      <c r="DW23" s="4">
        <f t="shared" si="65"/>
        <v>0</v>
      </c>
      <c r="DX23" s="4">
        <f t="shared" si="65"/>
        <v>0</v>
      </c>
      <c r="DY23" s="4">
        <f t="shared" si="65"/>
        <v>0</v>
      </c>
      <c r="DZ23" s="48">
        <f t="shared" si="65"/>
        <v>0</v>
      </c>
      <c r="EA23" s="4">
        <f t="shared" si="65"/>
        <v>0</v>
      </c>
      <c r="EB23" s="8">
        <f t="shared" si="65"/>
        <v>0</v>
      </c>
      <c r="EC23" s="7">
        <f t="shared" si="65"/>
        <v>0</v>
      </c>
      <c r="ED23" s="4">
        <f t="shared" si="65"/>
        <v>0</v>
      </c>
      <c r="EE23" s="4">
        <f t="shared" si="65"/>
        <v>0</v>
      </c>
      <c r="EF23" s="4">
        <f t="shared" si="65"/>
        <v>0</v>
      </c>
      <c r="EG23" s="48">
        <f t="shared" si="65"/>
        <v>0</v>
      </c>
      <c r="EH23" s="4">
        <f t="shared" si="65"/>
        <v>0</v>
      </c>
      <c r="EI23" s="8">
        <f t="shared" si="65"/>
        <v>0</v>
      </c>
      <c r="EJ23" s="7">
        <f t="shared" si="65"/>
        <v>0</v>
      </c>
      <c r="EK23" s="4">
        <f t="shared" si="65"/>
        <v>0</v>
      </c>
      <c r="EL23" s="4">
        <f t="shared" si="65"/>
        <v>0</v>
      </c>
      <c r="EM23" s="4">
        <f t="shared" si="65"/>
        <v>0</v>
      </c>
      <c r="EN23" s="48">
        <f t="shared" si="65"/>
        <v>0</v>
      </c>
      <c r="EO23" s="4">
        <f t="shared" si="65"/>
        <v>0</v>
      </c>
      <c r="EP23" s="8">
        <f t="shared" si="65"/>
        <v>0</v>
      </c>
      <c r="EQ23" s="7">
        <f t="shared" si="65"/>
        <v>0</v>
      </c>
      <c r="ER23" s="4">
        <f t="shared" si="65"/>
        <v>0</v>
      </c>
      <c r="ES23" s="4">
        <f t="shared" si="65"/>
        <v>0</v>
      </c>
      <c r="ET23" s="4">
        <f t="shared" si="65"/>
        <v>0</v>
      </c>
      <c r="EU23" s="48">
        <f t="shared" si="65"/>
        <v>0</v>
      </c>
      <c r="EV23" s="4">
        <f t="shared" si="65"/>
        <v>0</v>
      </c>
      <c r="EW23" s="8">
        <f t="shared" si="65"/>
        <v>0</v>
      </c>
      <c r="EX23" s="7">
        <f t="shared" si="65"/>
        <v>0</v>
      </c>
      <c r="EY23" s="4">
        <f t="shared" si="65"/>
        <v>0</v>
      </c>
      <c r="EZ23" s="4">
        <f t="shared" si="65"/>
        <v>0</v>
      </c>
      <c r="FA23" s="4">
        <f t="shared" si="65"/>
        <v>0</v>
      </c>
      <c r="FB23" s="48">
        <f t="shared" si="65"/>
        <v>0</v>
      </c>
      <c r="FC23" s="4">
        <f>SUM(FC24:FC26)</f>
        <v>0</v>
      </c>
      <c r="FD23" s="8">
        <f t="shared" si="65"/>
        <v>0</v>
      </c>
      <c r="FE23" s="7">
        <f t="shared" si="65"/>
        <v>0</v>
      </c>
      <c r="FF23" s="4">
        <f t="shared" si="65"/>
        <v>0</v>
      </c>
      <c r="FG23" s="4">
        <f t="shared" si="65"/>
        <v>0</v>
      </c>
      <c r="FH23" s="4">
        <f t="shared" si="65"/>
        <v>0</v>
      </c>
      <c r="FI23" s="48">
        <f t="shared" si="65"/>
        <v>0</v>
      </c>
      <c r="FJ23" s="4">
        <f t="shared" si="65"/>
        <v>0</v>
      </c>
      <c r="FK23" s="8">
        <f t="shared" si="65"/>
        <v>0</v>
      </c>
      <c r="FL23" s="7">
        <f t="shared" si="65"/>
        <v>0</v>
      </c>
      <c r="FM23" s="4">
        <f t="shared" si="65"/>
        <v>0</v>
      </c>
      <c r="FN23" s="4">
        <f t="shared" si="65"/>
        <v>0</v>
      </c>
      <c r="FO23" s="4">
        <f t="shared" si="65"/>
        <v>0</v>
      </c>
      <c r="FP23" s="48">
        <f t="shared" si="65"/>
        <v>0</v>
      </c>
      <c r="FQ23" s="4">
        <f t="shared" si="65"/>
        <v>0</v>
      </c>
      <c r="FR23" s="8">
        <f t="shared" si="65"/>
        <v>0</v>
      </c>
      <c r="FS23" s="7">
        <f t="shared" si="65"/>
        <v>0</v>
      </c>
      <c r="FT23" s="4">
        <f t="shared" si="65"/>
        <v>0</v>
      </c>
      <c r="FU23" s="4">
        <f t="shared" si="65"/>
        <v>0</v>
      </c>
      <c r="FV23" s="4">
        <f t="shared" si="65"/>
        <v>0</v>
      </c>
      <c r="FW23" s="48">
        <f t="shared" si="65"/>
        <v>0</v>
      </c>
      <c r="FX23" s="4">
        <f>SUM(FX24:FX26)</f>
        <v>0</v>
      </c>
      <c r="FY23" s="8">
        <f t="shared" si="65"/>
        <v>0</v>
      </c>
      <c r="FZ23" s="7">
        <f t="shared" si="65"/>
        <v>0</v>
      </c>
      <c r="GA23" s="4">
        <f t="shared" si="65"/>
        <v>0</v>
      </c>
      <c r="GB23" s="4">
        <f t="shared" si="65"/>
        <v>0</v>
      </c>
      <c r="GC23" s="4">
        <f t="shared" si="65"/>
        <v>0</v>
      </c>
      <c r="GD23" s="48">
        <f t="shared" si="65"/>
        <v>0</v>
      </c>
      <c r="GE23" s="4">
        <f t="shared" si="65"/>
        <v>0</v>
      </c>
      <c r="GF23" s="8">
        <f t="shared" si="65"/>
        <v>0</v>
      </c>
      <c r="GG23" s="7">
        <f t="shared" si="65"/>
        <v>0</v>
      </c>
      <c r="GH23" s="4">
        <f t="shared" ref="GH23:IX23" si="66">SUM(GH24:GH26)</f>
        <v>0</v>
      </c>
      <c r="GI23" s="4">
        <f t="shared" si="66"/>
        <v>0</v>
      </c>
      <c r="GJ23" s="4">
        <f t="shared" si="66"/>
        <v>0</v>
      </c>
      <c r="GK23" s="48">
        <f t="shared" si="66"/>
        <v>0</v>
      </c>
      <c r="GL23" s="4">
        <f t="shared" si="66"/>
        <v>0</v>
      </c>
      <c r="GM23" s="8">
        <f t="shared" si="66"/>
        <v>0</v>
      </c>
      <c r="GN23" s="7">
        <f t="shared" si="66"/>
        <v>0</v>
      </c>
      <c r="GO23" s="4">
        <f t="shared" si="66"/>
        <v>0</v>
      </c>
      <c r="GP23" s="4">
        <f t="shared" si="66"/>
        <v>0</v>
      </c>
      <c r="GQ23" s="4">
        <f t="shared" si="66"/>
        <v>0</v>
      </c>
      <c r="GR23" s="48">
        <f t="shared" si="66"/>
        <v>0</v>
      </c>
      <c r="GS23" s="4">
        <f t="shared" si="66"/>
        <v>0</v>
      </c>
      <c r="GT23" s="8">
        <f t="shared" si="66"/>
        <v>0</v>
      </c>
      <c r="GU23" s="7">
        <f t="shared" si="66"/>
        <v>0</v>
      </c>
      <c r="GV23" s="4">
        <f t="shared" si="66"/>
        <v>0</v>
      </c>
      <c r="GW23" s="4">
        <f t="shared" si="66"/>
        <v>0</v>
      </c>
      <c r="GX23" s="4">
        <f t="shared" si="66"/>
        <v>0</v>
      </c>
      <c r="GY23" s="48">
        <f t="shared" si="66"/>
        <v>0</v>
      </c>
      <c r="GZ23" s="4">
        <f>SUM(GZ24:GZ26)</f>
        <v>0</v>
      </c>
      <c r="HA23" s="8">
        <f t="shared" si="66"/>
        <v>0</v>
      </c>
      <c r="HB23" s="7">
        <f t="shared" si="66"/>
        <v>0</v>
      </c>
      <c r="HC23" s="4">
        <f t="shared" si="66"/>
        <v>0</v>
      </c>
      <c r="HD23" s="4">
        <f t="shared" si="66"/>
        <v>0</v>
      </c>
      <c r="HE23" s="4">
        <f t="shared" si="66"/>
        <v>0</v>
      </c>
      <c r="HF23" s="48">
        <f t="shared" si="66"/>
        <v>0</v>
      </c>
      <c r="HG23" s="4">
        <f>SUM(HG24:HG26)</f>
        <v>0</v>
      </c>
      <c r="HH23" s="8">
        <f t="shared" si="66"/>
        <v>0</v>
      </c>
      <c r="HI23" s="7">
        <f t="shared" si="66"/>
        <v>0</v>
      </c>
      <c r="HJ23" s="4">
        <f t="shared" si="66"/>
        <v>0</v>
      </c>
      <c r="HK23" s="4">
        <f t="shared" si="66"/>
        <v>0</v>
      </c>
      <c r="HL23" s="4">
        <f t="shared" si="66"/>
        <v>0</v>
      </c>
      <c r="HM23" s="48">
        <f t="shared" si="66"/>
        <v>0</v>
      </c>
      <c r="HN23" s="4">
        <f>SUM(HN24:HN26)</f>
        <v>0</v>
      </c>
      <c r="HO23" s="8">
        <f t="shared" si="66"/>
        <v>0</v>
      </c>
      <c r="HP23" s="7">
        <f t="shared" si="66"/>
        <v>0</v>
      </c>
      <c r="HQ23" s="4">
        <f t="shared" si="66"/>
        <v>0</v>
      </c>
      <c r="HR23" s="4">
        <f t="shared" si="66"/>
        <v>0</v>
      </c>
      <c r="HS23" s="4">
        <f t="shared" si="66"/>
        <v>0</v>
      </c>
      <c r="HT23" s="48">
        <f t="shared" si="66"/>
        <v>0</v>
      </c>
      <c r="HU23" s="4">
        <f>SUM(HU24:HU26)</f>
        <v>0</v>
      </c>
      <c r="HV23" s="8">
        <f t="shared" si="66"/>
        <v>0</v>
      </c>
      <c r="HW23" s="7">
        <f t="shared" si="66"/>
        <v>0</v>
      </c>
      <c r="HX23" s="4">
        <f t="shared" si="66"/>
        <v>0</v>
      </c>
      <c r="HY23" s="4">
        <f t="shared" si="66"/>
        <v>0</v>
      </c>
      <c r="HZ23" s="4">
        <f t="shared" si="66"/>
        <v>0</v>
      </c>
      <c r="IA23" s="48">
        <f t="shared" si="66"/>
        <v>0</v>
      </c>
      <c r="IB23" s="4">
        <f>SUM(IB24:IB26)</f>
        <v>0</v>
      </c>
      <c r="IC23" s="8">
        <f t="shared" si="66"/>
        <v>0</v>
      </c>
      <c r="ID23" s="7">
        <f t="shared" si="66"/>
        <v>0</v>
      </c>
      <c r="IE23" s="4">
        <f t="shared" si="66"/>
        <v>0</v>
      </c>
      <c r="IF23" s="4">
        <f t="shared" si="66"/>
        <v>0</v>
      </c>
      <c r="IG23" s="4">
        <f t="shared" si="66"/>
        <v>0</v>
      </c>
      <c r="IH23" s="48">
        <f t="shared" si="66"/>
        <v>0</v>
      </c>
      <c r="II23" s="4">
        <f>SUM(II24:II26)</f>
        <v>0</v>
      </c>
      <c r="IJ23" s="8">
        <f t="shared" si="66"/>
        <v>0</v>
      </c>
      <c r="IK23" s="7">
        <f t="shared" si="66"/>
        <v>0</v>
      </c>
      <c r="IL23" s="4">
        <f t="shared" si="66"/>
        <v>0</v>
      </c>
      <c r="IM23" s="4">
        <f t="shared" si="66"/>
        <v>0</v>
      </c>
      <c r="IN23" s="4">
        <f t="shared" si="66"/>
        <v>0</v>
      </c>
      <c r="IO23" s="48">
        <f t="shared" si="66"/>
        <v>0</v>
      </c>
      <c r="IP23" s="4">
        <f>SUM(IP24:IP26)</f>
        <v>0</v>
      </c>
      <c r="IQ23" s="8">
        <f t="shared" si="66"/>
        <v>0</v>
      </c>
      <c r="IR23" s="7">
        <f t="shared" si="66"/>
        <v>0</v>
      </c>
      <c r="IS23" s="4">
        <f t="shared" si="66"/>
        <v>0</v>
      </c>
      <c r="IT23" s="4">
        <f t="shared" si="66"/>
        <v>0</v>
      </c>
      <c r="IU23" s="4">
        <f t="shared" si="66"/>
        <v>0</v>
      </c>
      <c r="IV23" s="48">
        <f t="shared" si="66"/>
        <v>0</v>
      </c>
      <c r="IW23" s="4">
        <f>SUM(IW24:IW26)</f>
        <v>0</v>
      </c>
      <c r="IX23" s="8">
        <f t="shared" si="66"/>
        <v>0</v>
      </c>
      <c r="IY23" s="38"/>
    </row>
    <row r="24" spans="1:259" s="88" customFormat="1" x14ac:dyDescent="0.2">
      <c r="A24" s="68"/>
      <c r="B24" s="1" t="s">
        <v>88</v>
      </c>
      <c r="C24" s="61" t="s">
        <v>26</v>
      </c>
      <c r="D24" s="29">
        <f t="shared" si="59"/>
        <v>0</v>
      </c>
      <c r="E24" s="29">
        <f t="shared" si="26"/>
        <v>0</v>
      </c>
      <c r="F24" s="2">
        <f t="shared" si="27"/>
        <v>0</v>
      </c>
      <c r="G24" s="2"/>
      <c r="H24" s="4">
        <f t="shared" si="8"/>
        <v>0</v>
      </c>
      <c r="I24" s="2">
        <f t="shared" si="9"/>
        <v>0</v>
      </c>
      <c r="J24" s="2">
        <f t="shared" si="10"/>
        <v>0</v>
      </c>
      <c r="K24" s="10">
        <f>SUM(S24,AA24,AI24,AP24,AX24,BN24,BV24,CD24,CS24,CZ24,DG24,DN24,DU24,EB24,EI24,EP24)+SUM(EW24,FD24,FK24,FR24,FY24,GF24,GM24,GT24,HA24,HH24,HO24,HV24,IC24,IJ24,IQ24,IX24)</f>
        <v>0</v>
      </c>
      <c r="L24" s="9"/>
      <c r="M24" s="2"/>
      <c r="N24" s="2"/>
      <c r="O24" s="2"/>
      <c r="P24" s="2"/>
      <c r="Q24" s="50">
        <f>P24-R24-S24</f>
        <v>0</v>
      </c>
      <c r="R24" s="2"/>
      <c r="S24" s="24"/>
      <c r="T24" s="9"/>
      <c r="U24" s="2"/>
      <c r="V24" s="2"/>
      <c r="W24" s="2"/>
      <c r="X24" s="2"/>
      <c r="Y24" s="50"/>
      <c r="Z24" s="2"/>
      <c r="AA24" s="10"/>
      <c r="AB24" s="9"/>
      <c r="AC24" s="2"/>
      <c r="AD24" s="2"/>
      <c r="AE24" s="2"/>
      <c r="AF24" s="2"/>
      <c r="AG24" s="50"/>
      <c r="AH24" s="2"/>
      <c r="AI24" s="10"/>
      <c r="AJ24" s="9"/>
      <c r="AK24" s="2"/>
      <c r="AL24" s="2"/>
      <c r="AM24" s="2"/>
      <c r="AN24" s="50"/>
      <c r="AO24" s="2"/>
      <c r="AP24" s="10"/>
      <c r="AQ24" s="9"/>
      <c r="AR24" s="2"/>
      <c r="AS24" s="2"/>
      <c r="AT24" s="2"/>
      <c r="AU24" s="2"/>
      <c r="AV24" s="50"/>
      <c r="AW24" s="2"/>
      <c r="AX24" s="10"/>
      <c r="AY24" s="28">
        <f t="shared" ref="AY24:BA27" si="67">SUM(BO24,BW24,BG24)</f>
        <v>0</v>
      </c>
      <c r="AZ24" s="2">
        <f t="shared" si="67"/>
        <v>0</v>
      </c>
      <c r="BA24" s="2">
        <f t="shared" si="67"/>
        <v>0</v>
      </c>
      <c r="BB24" s="2"/>
      <c r="BC24" s="2">
        <f t="shared" ref="BC24:BC27" si="68">SUM(BS24,CA24,BK24)</f>
        <v>0</v>
      </c>
      <c r="BD24" s="2">
        <f t="shared" ref="BD24:BF27" si="69">SUM(BT24,CB24,BL24)</f>
        <v>0</v>
      </c>
      <c r="BE24" s="2">
        <f t="shared" si="69"/>
        <v>0</v>
      </c>
      <c r="BF24" s="24">
        <f t="shared" si="69"/>
        <v>0</v>
      </c>
      <c r="BG24" s="9"/>
      <c r="BH24" s="2"/>
      <c r="BI24" s="2"/>
      <c r="BJ24" s="2"/>
      <c r="BK24" s="2"/>
      <c r="BL24" s="50"/>
      <c r="BM24" s="2"/>
      <c r="BN24" s="10"/>
      <c r="BO24" s="9"/>
      <c r="BP24" s="2"/>
      <c r="BQ24" s="2"/>
      <c r="BR24" s="2"/>
      <c r="BS24" s="2"/>
      <c r="BT24" s="50"/>
      <c r="BU24" s="2"/>
      <c r="BV24" s="10"/>
      <c r="BW24" s="9"/>
      <c r="BX24" s="2"/>
      <c r="BY24" s="2"/>
      <c r="BZ24" s="2"/>
      <c r="CA24" s="2"/>
      <c r="CB24" s="50"/>
      <c r="CC24" s="2"/>
      <c r="CD24" s="10"/>
      <c r="CE24" s="28">
        <f>SUM(CM24,CT24,DA24,DH24,DO24,DV24,EC24,EJ24,EQ24,EX24,FE24,FL24,FS24,FZ24,GG24,GN24,GU24,HB24,HI24,HP24,HW24,ID24,IK24,IR24)</f>
        <v>0</v>
      </c>
      <c r="CF24" s="2"/>
      <c r="CG24" s="2">
        <f>SUM(CO24,CV24,DC24,DJ24,DQ24,DX24,EE24,EL24,ES24,EZ24,FG24,FN24,FU24,GB24,GI24,GP24,GW24,HD24,HK24,HR24,HY24,IF24,IM24,IT24)</f>
        <v>0</v>
      </c>
      <c r="CH24" s="2"/>
      <c r="CI24" s="2"/>
      <c r="CJ24" s="2"/>
      <c r="CK24" s="2"/>
      <c r="CL24" s="24"/>
      <c r="CM24" s="9"/>
      <c r="CN24" s="2"/>
      <c r="CO24" s="2"/>
      <c r="CP24" s="2"/>
      <c r="CQ24" s="50"/>
      <c r="CR24" s="2"/>
      <c r="CS24" s="10"/>
      <c r="CT24" s="9"/>
      <c r="CU24" s="2"/>
      <c r="CV24" s="2"/>
      <c r="CW24" s="2"/>
      <c r="CX24" s="50"/>
      <c r="CY24" s="2"/>
      <c r="CZ24" s="10"/>
      <c r="DA24" s="9"/>
      <c r="DB24" s="2"/>
      <c r="DC24" s="2"/>
      <c r="DD24" s="2"/>
      <c r="DE24" s="50"/>
      <c r="DF24" s="2"/>
      <c r="DG24" s="10"/>
      <c r="DH24" s="9"/>
      <c r="DI24" s="2"/>
      <c r="DJ24" s="2"/>
      <c r="DK24" s="2"/>
      <c r="DL24" s="50"/>
      <c r="DM24" s="2"/>
      <c r="DN24" s="10"/>
      <c r="DO24" s="9"/>
      <c r="DP24" s="2"/>
      <c r="DQ24" s="2"/>
      <c r="DR24" s="2"/>
      <c r="DS24" s="50"/>
      <c r="DT24" s="2"/>
      <c r="DU24" s="10"/>
      <c r="DV24" s="9"/>
      <c r="DW24" s="2"/>
      <c r="DX24" s="2"/>
      <c r="DY24" s="2"/>
      <c r="DZ24" s="50"/>
      <c r="EA24" s="2"/>
      <c r="EB24" s="10"/>
      <c r="EC24" s="9"/>
      <c r="ED24" s="2"/>
      <c r="EE24" s="2"/>
      <c r="EF24" s="2"/>
      <c r="EG24" s="50"/>
      <c r="EH24" s="2"/>
      <c r="EI24" s="10"/>
      <c r="EJ24" s="9"/>
      <c r="EK24" s="2"/>
      <c r="EL24" s="2"/>
      <c r="EM24" s="2"/>
      <c r="EN24" s="50"/>
      <c r="EO24" s="2"/>
      <c r="EP24" s="10"/>
      <c r="EQ24" s="9"/>
      <c r="ER24" s="2"/>
      <c r="ES24" s="2"/>
      <c r="ET24" s="2"/>
      <c r="EU24" s="50"/>
      <c r="EV24" s="2"/>
      <c r="EW24" s="24"/>
      <c r="EX24" s="9"/>
      <c r="EY24" s="2"/>
      <c r="EZ24" s="2"/>
      <c r="FA24" s="2"/>
      <c r="FB24" s="50"/>
      <c r="FC24" s="2"/>
      <c r="FD24" s="10"/>
      <c r="FE24" s="9"/>
      <c r="FF24" s="2"/>
      <c r="FG24" s="2"/>
      <c r="FH24" s="2"/>
      <c r="FI24" s="50"/>
      <c r="FJ24" s="2"/>
      <c r="FK24" s="10"/>
      <c r="FL24" s="9"/>
      <c r="FM24" s="2"/>
      <c r="FN24" s="2"/>
      <c r="FO24" s="2"/>
      <c r="FP24" s="50"/>
      <c r="FQ24" s="2"/>
      <c r="FR24" s="10"/>
      <c r="FS24" s="9"/>
      <c r="FT24" s="2"/>
      <c r="FU24" s="2"/>
      <c r="FV24" s="2"/>
      <c r="FW24" s="50"/>
      <c r="FX24" s="2"/>
      <c r="FY24" s="10"/>
      <c r="FZ24" s="9"/>
      <c r="GA24" s="2"/>
      <c r="GB24" s="2"/>
      <c r="GC24" s="2"/>
      <c r="GD24" s="50"/>
      <c r="GE24" s="2"/>
      <c r="GF24" s="10"/>
      <c r="GG24" s="9"/>
      <c r="GH24" s="2"/>
      <c r="GI24" s="2"/>
      <c r="GJ24" s="2"/>
      <c r="GK24" s="50"/>
      <c r="GL24" s="2"/>
      <c r="GM24" s="10"/>
      <c r="GN24" s="9"/>
      <c r="GO24" s="2"/>
      <c r="GP24" s="2"/>
      <c r="GQ24" s="2"/>
      <c r="GR24" s="50"/>
      <c r="GS24" s="2"/>
      <c r="GT24" s="10"/>
      <c r="GU24" s="9"/>
      <c r="GV24" s="2"/>
      <c r="GW24" s="2"/>
      <c r="GX24" s="2"/>
      <c r="GY24" s="50"/>
      <c r="GZ24" s="2"/>
      <c r="HA24" s="10"/>
      <c r="HB24" s="9"/>
      <c r="HC24" s="2"/>
      <c r="HD24" s="2"/>
      <c r="HE24" s="2"/>
      <c r="HF24" s="50"/>
      <c r="HG24" s="2"/>
      <c r="HH24" s="10"/>
      <c r="HI24" s="9"/>
      <c r="HJ24" s="2"/>
      <c r="HK24" s="2"/>
      <c r="HL24" s="2"/>
      <c r="HM24" s="50"/>
      <c r="HN24" s="2"/>
      <c r="HO24" s="10"/>
      <c r="HP24" s="9"/>
      <c r="HQ24" s="2"/>
      <c r="HR24" s="2"/>
      <c r="HS24" s="2"/>
      <c r="HT24" s="50"/>
      <c r="HU24" s="2"/>
      <c r="HV24" s="10"/>
      <c r="HW24" s="9"/>
      <c r="HX24" s="2"/>
      <c r="HY24" s="2"/>
      <c r="HZ24" s="2"/>
      <c r="IA24" s="50"/>
      <c r="IB24" s="2"/>
      <c r="IC24" s="10"/>
      <c r="ID24" s="9"/>
      <c r="IE24" s="2"/>
      <c r="IF24" s="2"/>
      <c r="IG24" s="2"/>
      <c r="IH24" s="50"/>
      <c r="II24" s="2"/>
      <c r="IJ24" s="10"/>
      <c r="IK24" s="9"/>
      <c r="IL24" s="2"/>
      <c r="IM24" s="2"/>
      <c r="IN24" s="2"/>
      <c r="IO24" s="50"/>
      <c r="IP24" s="2"/>
      <c r="IQ24" s="10"/>
      <c r="IR24" s="9"/>
      <c r="IS24" s="2"/>
      <c r="IT24" s="2"/>
      <c r="IU24" s="2"/>
      <c r="IV24" s="50"/>
      <c r="IW24" s="2"/>
      <c r="IX24" s="10"/>
      <c r="IY24" s="37"/>
    </row>
    <row r="25" spans="1:259" s="88" customFormat="1" x14ac:dyDescent="0.2">
      <c r="A25" s="68"/>
      <c r="B25" s="1" t="s">
        <v>89</v>
      </c>
      <c r="C25" s="61" t="s">
        <v>142</v>
      </c>
      <c r="D25" s="29">
        <f t="shared" si="59"/>
        <v>0</v>
      </c>
      <c r="E25" s="29">
        <f t="shared" si="26"/>
        <v>0</v>
      </c>
      <c r="F25" s="2">
        <f t="shared" si="27"/>
        <v>0</v>
      </c>
      <c r="G25" s="2"/>
      <c r="H25" s="4">
        <f t="shared" si="8"/>
        <v>0</v>
      </c>
      <c r="I25" s="2">
        <f t="shared" si="9"/>
        <v>0</v>
      </c>
      <c r="J25" s="2">
        <f t="shared" si="10"/>
        <v>0</v>
      </c>
      <c r="K25" s="10">
        <f>SUM(S25,AA25,AI25,AP25,AX25,BN25,BV25,CD25,CS25,CZ25,DG25,DN25,DU25,EB25,EI25,EP25)+SUM(EW25,FD25,FK25,FR25,FY25,GF25,GM25,GT25,HA25,HH25,HO25,HV25,IC25,IJ25,IQ25,IX25)</f>
        <v>0</v>
      </c>
      <c r="L25" s="9"/>
      <c r="M25" s="2"/>
      <c r="N25" s="2"/>
      <c r="O25" s="2"/>
      <c r="P25" s="2"/>
      <c r="Q25" s="50"/>
      <c r="R25" s="2"/>
      <c r="S25" s="24"/>
      <c r="T25" s="9"/>
      <c r="U25" s="2"/>
      <c r="V25" s="2"/>
      <c r="W25" s="2"/>
      <c r="X25" s="2"/>
      <c r="Y25" s="50"/>
      <c r="Z25" s="2"/>
      <c r="AA25" s="10"/>
      <c r="AB25" s="9"/>
      <c r="AC25" s="2"/>
      <c r="AD25" s="2"/>
      <c r="AE25" s="2"/>
      <c r="AF25" s="2"/>
      <c r="AG25" s="50"/>
      <c r="AH25" s="2"/>
      <c r="AI25" s="10"/>
      <c r="AJ25" s="9"/>
      <c r="AK25" s="2"/>
      <c r="AL25" s="2"/>
      <c r="AM25" s="2"/>
      <c r="AN25" s="50"/>
      <c r="AO25" s="2"/>
      <c r="AP25" s="10"/>
      <c r="AQ25" s="9"/>
      <c r="AR25" s="2"/>
      <c r="AS25" s="2"/>
      <c r="AT25" s="2"/>
      <c r="AU25" s="2"/>
      <c r="AV25" s="50"/>
      <c r="AW25" s="2"/>
      <c r="AX25" s="10"/>
      <c r="AY25" s="28">
        <f t="shared" si="67"/>
        <v>0</v>
      </c>
      <c r="AZ25" s="2">
        <f t="shared" si="67"/>
        <v>0</v>
      </c>
      <c r="BA25" s="2">
        <f t="shared" si="67"/>
        <v>0</v>
      </c>
      <c r="BB25" s="2"/>
      <c r="BC25" s="2">
        <f t="shared" si="68"/>
        <v>0</v>
      </c>
      <c r="BD25" s="2">
        <f t="shared" si="69"/>
        <v>0</v>
      </c>
      <c r="BE25" s="2">
        <f t="shared" si="69"/>
        <v>0</v>
      </c>
      <c r="BF25" s="24">
        <f t="shared" si="69"/>
        <v>0</v>
      </c>
      <c r="BG25" s="9"/>
      <c r="BH25" s="2"/>
      <c r="BI25" s="2"/>
      <c r="BJ25" s="2"/>
      <c r="BK25" s="2"/>
      <c r="BL25" s="50"/>
      <c r="BM25" s="2"/>
      <c r="BN25" s="10"/>
      <c r="BO25" s="9"/>
      <c r="BP25" s="2"/>
      <c r="BQ25" s="2"/>
      <c r="BR25" s="2"/>
      <c r="BS25" s="2"/>
      <c r="BT25" s="50"/>
      <c r="BU25" s="2"/>
      <c r="BV25" s="10"/>
      <c r="BW25" s="9"/>
      <c r="BX25" s="2"/>
      <c r="BY25" s="2"/>
      <c r="BZ25" s="2"/>
      <c r="CA25" s="2"/>
      <c r="CB25" s="50"/>
      <c r="CC25" s="2"/>
      <c r="CD25" s="10"/>
      <c r="CE25" s="28">
        <f>SUM(CM25,CT25,DA25,DH25,DO25,DV25,EC25,EJ25,EQ25,EX25,FE25,FL25,FS25,FZ25,GG25,GN25,GU25,HB25,HI25,HP25,HW25,ID25,IK25,IR25)</f>
        <v>0</v>
      </c>
      <c r="CF25" s="2"/>
      <c r="CG25" s="2">
        <f>SUM(CO25,CV25,DC25,DJ25,DQ25,DX25,EE25,EL25,ES25,EZ25,FG25,FN25,FU25,GB25,GI25,GP25,GW25,HD25,HK25,HR25,HY25,IF25,IM25,IT25)</f>
        <v>0</v>
      </c>
      <c r="CH25" s="2"/>
      <c r="CI25" s="2"/>
      <c r="CJ25" s="2"/>
      <c r="CK25" s="2"/>
      <c r="CL25" s="24"/>
      <c r="CM25" s="9"/>
      <c r="CN25" s="2"/>
      <c r="CO25" s="2"/>
      <c r="CP25" s="2"/>
      <c r="CQ25" s="50"/>
      <c r="CR25" s="2"/>
      <c r="CS25" s="10"/>
      <c r="CT25" s="9"/>
      <c r="CU25" s="2"/>
      <c r="CV25" s="2"/>
      <c r="CW25" s="2"/>
      <c r="CX25" s="50"/>
      <c r="CY25" s="2"/>
      <c r="CZ25" s="10"/>
      <c r="DA25" s="9"/>
      <c r="DB25" s="2"/>
      <c r="DC25" s="2"/>
      <c r="DD25" s="2"/>
      <c r="DE25" s="50"/>
      <c r="DF25" s="2"/>
      <c r="DG25" s="10"/>
      <c r="DH25" s="9"/>
      <c r="DI25" s="2"/>
      <c r="DJ25" s="2"/>
      <c r="DK25" s="2"/>
      <c r="DL25" s="50"/>
      <c r="DM25" s="2"/>
      <c r="DN25" s="10"/>
      <c r="DO25" s="9"/>
      <c r="DP25" s="2"/>
      <c r="DQ25" s="2"/>
      <c r="DR25" s="2"/>
      <c r="DS25" s="50"/>
      <c r="DT25" s="2"/>
      <c r="DU25" s="10"/>
      <c r="DV25" s="9"/>
      <c r="DW25" s="2"/>
      <c r="DX25" s="2"/>
      <c r="DY25" s="2"/>
      <c r="DZ25" s="50"/>
      <c r="EA25" s="2"/>
      <c r="EB25" s="10"/>
      <c r="EC25" s="9"/>
      <c r="ED25" s="2"/>
      <c r="EE25" s="2"/>
      <c r="EF25" s="2"/>
      <c r="EG25" s="50"/>
      <c r="EH25" s="2"/>
      <c r="EI25" s="10"/>
      <c r="EJ25" s="9"/>
      <c r="EK25" s="2"/>
      <c r="EL25" s="2"/>
      <c r="EM25" s="2"/>
      <c r="EN25" s="50"/>
      <c r="EO25" s="2"/>
      <c r="EP25" s="10"/>
      <c r="EQ25" s="9"/>
      <c r="ER25" s="2"/>
      <c r="ES25" s="2"/>
      <c r="ET25" s="2"/>
      <c r="EU25" s="50"/>
      <c r="EV25" s="2"/>
      <c r="EW25" s="24"/>
      <c r="EX25" s="9"/>
      <c r="EY25" s="2"/>
      <c r="EZ25" s="2"/>
      <c r="FA25" s="2"/>
      <c r="FB25" s="50"/>
      <c r="FC25" s="2"/>
      <c r="FD25" s="10"/>
      <c r="FE25" s="9"/>
      <c r="FF25" s="2"/>
      <c r="FG25" s="2"/>
      <c r="FH25" s="2"/>
      <c r="FI25" s="50"/>
      <c r="FJ25" s="2"/>
      <c r="FK25" s="10"/>
      <c r="FL25" s="9"/>
      <c r="FM25" s="2"/>
      <c r="FN25" s="2"/>
      <c r="FO25" s="2"/>
      <c r="FP25" s="50"/>
      <c r="FQ25" s="2"/>
      <c r="FR25" s="10"/>
      <c r="FS25" s="9"/>
      <c r="FT25" s="2"/>
      <c r="FU25" s="2"/>
      <c r="FV25" s="2"/>
      <c r="FW25" s="50"/>
      <c r="FX25" s="2"/>
      <c r="FY25" s="10"/>
      <c r="FZ25" s="9"/>
      <c r="GA25" s="2"/>
      <c r="GB25" s="2"/>
      <c r="GC25" s="2"/>
      <c r="GD25" s="50"/>
      <c r="GE25" s="2"/>
      <c r="GF25" s="10"/>
      <c r="GG25" s="9"/>
      <c r="GH25" s="2"/>
      <c r="GI25" s="2"/>
      <c r="GJ25" s="2"/>
      <c r="GK25" s="50"/>
      <c r="GL25" s="2"/>
      <c r="GM25" s="10"/>
      <c r="GN25" s="9"/>
      <c r="GO25" s="2"/>
      <c r="GP25" s="2"/>
      <c r="GQ25" s="2"/>
      <c r="GR25" s="50"/>
      <c r="GS25" s="2"/>
      <c r="GT25" s="10"/>
      <c r="GU25" s="9"/>
      <c r="GV25" s="2"/>
      <c r="GW25" s="2"/>
      <c r="GX25" s="2"/>
      <c r="GY25" s="50"/>
      <c r="GZ25" s="2"/>
      <c r="HA25" s="10"/>
      <c r="HB25" s="9"/>
      <c r="HC25" s="2"/>
      <c r="HD25" s="2"/>
      <c r="HE25" s="2"/>
      <c r="HF25" s="50"/>
      <c r="HG25" s="2"/>
      <c r="HH25" s="10"/>
      <c r="HI25" s="9"/>
      <c r="HJ25" s="2"/>
      <c r="HK25" s="2"/>
      <c r="HL25" s="2"/>
      <c r="HM25" s="50"/>
      <c r="HN25" s="2"/>
      <c r="HO25" s="10"/>
      <c r="HP25" s="9"/>
      <c r="HQ25" s="2"/>
      <c r="HR25" s="2"/>
      <c r="HS25" s="2"/>
      <c r="HT25" s="50"/>
      <c r="HU25" s="2"/>
      <c r="HV25" s="10"/>
      <c r="HW25" s="9"/>
      <c r="HX25" s="2"/>
      <c r="HY25" s="2"/>
      <c r="HZ25" s="2"/>
      <c r="IA25" s="50"/>
      <c r="IB25" s="2"/>
      <c r="IC25" s="10"/>
      <c r="ID25" s="9"/>
      <c r="IE25" s="2"/>
      <c r="IF25" s="2"/>
      <c r="IG25" s="2"/>
      <c r="IH25" s="50"/>
      <c r="II25" s="2"/>
      <c r="IJ25" s="10"/>
      <c r="IK25" s="9"/>
      <c r="IL25" s="2"/>
      <c r="IM25" s="2"/>
      <c r="IN25" s="2"/>
      <c r="IO25" s="50"/>
      <c r="IP25" s="2"/>
      <c r="IQ25" s="10"/>
      <c r="IR25" s="9"/>
      <c r="IS25" s="2"/>
      <c r="IT25" s="2"/>
      <c r="IU25" s="2"/>
      <c r="IV25" s="50"/>
      <c r="IW25" s="2"/>
      <c r="IX25" s="10"/>
      <c r="IY25" s="37"/>
    </row>
    <row r="26" spans="1:259" s="88" customFormat="1" x14ac:dyDescent="0.2">
      <c r="A26" s="68"/>
      <c r="B26" s="1" t="s">
        <v>90</v>
      </c>
      <c r="C26" s="61" t="s">
        <v>145</v>
      </c>
      <c r="D26" s="29">
        <f t="shared" si="59"/>
        <v>349044</v>
      </c>
      <c r="E26" s="29">
        <f t="shared" si="26"/>
        <v>0</v>
      </c>
      <c r="F26" s="2">
        <f t="shared" si="27"/>
        <v>0</v>
      </c>
      <c r="G26" s="2"/>
      <c r="H26" s="4">
        <f t="shared" si="8"/>
        <v>0</v>
      </c>
      <c r="I26" s="2">
        <f t="shared" si="9"/>
        <v>0</v>
      </c>
      <c r="J26" s="2">
        <f t="shared" si="10"/>
        <v>0</v>
      </c>
      <c r="K26" s="10">
        <f>SUM(S26,AA26,AI26,AP26,AX26,BN26,BV26,CD26,CS26,CZ26,DG26,DN26,DU26,EB26,EI26,EP26)+SUM(EW26,FD26,FK26,FR26,FY26,GF26,GM26,GT26,HA26,HH26,HO26,HV26,IC26,IJ26,IQ26,IX26)</f>
        <v>0</v>
      </c>
      <c r="L26" s="9">
        <v>349044</v>
      </c>
      <c r="M26" s="2"/>
      <c r="N26" s="2"/>
      <c r="O26" s="2"/>
      <c r="P26" s="2"/>
      <c r="Q26" s="50">
        <f t="shared" ref="Q26" si="70">P26-R26-S26</f>
        <v>0</v>
      </c>
      <c r="R26" s="2"/>
      <c r="S26" s="24"/>
      <c r="T26" s="9"/>
      <c r="U26" s="2"/>
      <c r="V26" s="2"/>
      <c r="W26" s="2"/>
      <c r="X26" s="2"/>
      <c r="Y26" s="50"/>
      <c r="Z26" s="2"/>
      <c r="AA26" s="10"/>
      <c r="AB26" s="9"/>
      <c r="AC26" s="2"/>
      <c r="AD26" s="2"/>
      <c r="AE26" s="2"/>
      <c r="AF26" s="2"/>
      <c r="AG26" s="50"/>
      <c r="AH26" s="2"/>
      <c r="AI26" s="10"/>
      <c r="AJ26" s="9"/>
      <c r="AK26" s="2"/>
      <c r="AL26" s="2"/>
      <c r="AM26" s="2"/>
      <c r="AN26" s="50"/>
      <c r="AO26" s="2"/>
      <c r="AP26" s="10"/>
      <c r="AQ26" s="9"/>
      <c r="AR26" s="2"/>
      <c r="AS26" s="2"/>
      <c r="AT26" s="2"/>
      <c r="AU26" s="2"/>
      <c r="AV26" s="50"/>
      <c r="AW26" s="2"/>
      <c r="AX26" s="10"/>
      <c r="AY26" s="28">
        <f t="shared" si="67"/>
        <v>0</v>
      </c>
      <c r="AZ26" s="2">
        <f t="shared" si="67"/>
        <v>0</v>
      </c>
      <c r="BA26" s="2">
        <f t="shared" si="67"/>
        <v>0</v>
      </c>
      <c r="BB26" s="2"/>
      <c r="BC26" s="2">
        <f t="shared" si="68"/>
        <v>0</v>
      </c>
      <c r="BD26" s="2">
        <f t="shared" si="69"/>
        <v>0</v>
      </c>
      <c r="BE26" s="2">
        <f t="shared" si="69"/>
        <v>0</v>
      </c>
      <c r="BF26" s="24">
        <f t="shared" si="69"/>
        <v>0</v>
      </c>
      <c r="BG26" s="9"/>
      <c r="BH26" s="2"/>
      <c r="BI26" s="2"/>
      <c r="BJ26" s="2"/>
      <c r="BK26" s="2"/>
      <c r="BL26" s="50"/>
      <c r="BM26" s="2"/>
      <c r="BN26" s="10"/>
      <c r="BO26" s="9"/>
      <c r="BP26" s="2"/>
      <c r="BQ26" s="2"/>
      <c r="BR26" s="2"/>
      <c r="BS26" s="2"/>
      <c r="BT26" s="50"/>
      <c r="BU26" s="2"/>
      <c r="BV26" s="10"/>
      <c r="BW26" s="9"/>
      <c r="BX26" s="2"/>
      <c r="BY26" s="2"/>
      <c r="BZ26" s="2"/>
      <c r="CA26" s="2"/>
      <c r="CB26" s="50"/>
      <c r="CC26" s="2"/>
      <c r="CD26" s="10"/>
      <c r="CE26" s="28">
        <f>SUM(CM26,CT26,DA26,DH26,DO26,DV26,EC26,EJ26,EQ26,EX26,FE26,FL26,FS26,FZ26,GG26,GN26,GU26,HB26,HI26,HP26,HW26,ID26,IK26,IR26)</f>
        <v>0</v>
      </c>
      <c r="CF26" s="2"/>
      <c r="CG26" s="2">
        <f>SUM(CO26,CV26,DC26,DJ26,DQ26,DX26,EE26,EL26,ES26,EZ26,FG26,FN26,FU26,GB26,GI26,GP26,GW26,HD26,HK26,HR26,HY26,IF26,IM26,IT26)</f>
        <v>0</v>
      </c>
      <c r="CH26" s="2"/>
      <c r="CI26" s="2"/>
      <c r="CJ26" s="2"/>
      <c r="CK26" s="2"/>
      <c r="CL26" s="24"/>
      <c r="CM26" s="9"/>
      <c r="CN26" s="2"/>
      <c r="CO26" s="2"/>
      <c r="CP26" s="2"/>
      <c r="CQ26" s="50"/>
      <c r="CR26" s="2"/>
      <c r="CS26" s="10"/>
      <c r="CT26" s="9"/>
      <c r="CU26" s="2"/>
      <c r="CV26" s="2"/>
      <c r="CW26" s="2"/>
      <c r="CX26" s="50"/>
      <c r="CY26" s="2"/>
      <c r="CZ26" s="10"/>
      <c r="DA26" s="9"/>
      <c r="DB26" s="2"/>
      <c r="DC26" s="2"/>
      <c r="DD26" s="2"/>
      <c r="DE26" s="50"/>
      <c r="DF26" s="2"/>
      <c r="DG26" s="10"/>
      <c r="DH26" s="9"/>
      <c r="DI26" s="2"/>
      <c r="DJ26" s="2"/>
      <c r="DK26" s="2"/>
      <c r="DL26" s="50"/>
      <c r="DM26" s="2"/>
      <c r="DN26" s="10"/>
      <c r="DO26" s="9"/>
      <c r="DP26" s="2"/>
      <c r="DQ26" s="2"/>
      <c r="DR26" s="2"/>
      <c r="DS26" s="50"/>
      <c r="DT26" s="2"/>
      <c r="DU26" s="10"/>
      <c r="DV26" s="9"/>
      <c r="DW26" s="2"/>
      <c r="DX26" s="2"/>
      <c r="DY26" s="2"/>
      <c r="DZ26" s="50"/>
      <c r="EA26" s="2"/>
      <c r="EB26" s="10"/>
      <c r="EC26" s="9"/>
      <c r="ED26" s="2"/>
      <c r="EE26" s="2"/>
      <c r="EF26" s="2"/>
      <c r="EG26" s="50"/>
      <c r="EH26" s="2"/>
      <c r="EI26" s="10"/>
      <c r="EJ26" s="9"/>
      <c r="EK26" s="2"/>
      <c r="EL26" s="2"/>
      <c r="EM26" s="2"/>
      <c r="EN26" s="50"/>
      <c r="EO26" s="2"/>
      <c r="EP26" s="10"/>
      <c r="EQ26" s="9"/>
      <c r="ER26" s="2"/>
      <c r="ES26" s="2"/>
      <c r="ET26" s="2"/>
      <c r="EU26" s="50"/>
      <c r="EV26" s="2"/>
      <c r="EW26" s="24"/>
      <c r="EX26" s="9"/>
      <c r="EY26" s="2"/>
      <c r="EZ26" s="2"/>
      <c r="FA26" s="2"/>
      <c r="FB26" s="50"/>
      <c r="FC26" s="2"/>
      <c r="FD26" s="10"/>
      <c r="FE26" s="9"/>
      <c r="FF26" s="2"/>
      <c r="FG26" s="2"/>
      <c r="FH26" s="2"/>
      <c r="FI26" s="50"/>
      <c r="FJ26" s="2"/>
      <c r="FK26" s="10"/>
      <c r="FL26" s="9"/>
      <c r="FM26" s="2"/>
      <c r="FN26" s="2"/>
      <c r="FO26" s="2"/>
      <c r="FP26" s="50"/>
      <c r="FQ26" s="2"/>
      <c r="FR26" s="10"/>
      <c r="FS26" s="9"/>
      <c r="FT26" s="2"/>
      <c r="FU26" s="2"/>
      <c r="FV26" s="2"/>
      <c r="FW26" s="50"/>
      <c r="FX26" s="2"/>
      <c r="FY26" s="10"/>
      <c r="FZ26" s="9"/>
      <c r="GA26" s="2"/>
      <c r="GB26" s="2"/>
      <c r="GC26" s="2"/>
      <c r="GD26" s="50"/>
      <c r="GE26" s="2"/>
      <c r="GF26" s="10"/>
      <c r="GG26" s="9"/>
      <c r="GH26" s="2"/>
      <c r="GI26" s="2"/>
      <c r="GJ26" s="2"/>
      <c r="GK26" s="50"/>
      <c r="GL26" s="2"/>
      <c r="GM26" s="10"/>
      <c r="GN26" s="9"/>
      <c r="GO26" s="2"/>
      <c r="GP26" s="2"/>
      <c r="GQ26" s="2"/>
      <c r="GR26" s="50"/>
      <c r="GS26" s="2"/>
      <c r="GT26" s="10"/>
      <c r="GU26" s="9"/>
      <c r="GV26" s="2"/>
      <c r="GW26" s="2"/>
      <c r="GX26" s="2"/>
      <c r="GY26" s="50"/>
      <c r="GZ26" s="2"/>
      <c r="HA26" s="10"/>
      <c r="HB26" s="9"/>
      <c r="HC26" s="2"/>
      <c r="HD26" s="2"/>
      <c r="HE26" s="2"/>
      <c r="HF26" s="50"/>
      <c r="HG26" s="2"/>
      <c r="HH26" s="10"/>
      <c r="HI26" s="9"/>
      <c r="HJ26" s="2"/>
      <c r="HK26" s="2"/>
      <c r="HL26" s="2"/>
      <c r="HM26" s="50"/>
      <c r="HN26" s="2"/>
      <c r="HO26" s="10"/>
      <c r="HP26" s="9"/>
      <c r="HQ26" s="2"/>
      <c r="HR26" s="2"/>
      <c r="HS26" s="2"/>
      <c r="HT26" s="50"/>
      <c r="HU26" s="2"/>
      <c r="HV26" s="10"/>
      <c r="HW26" s="9"/>
      <c r="HX26" s="2"/>
      <c r="HY26" s="2"/>
      <c r="HZ26" s="2"/>
      <c r="IA26" s="50"/>
      <c r="IB26" s="2"/>
      <c r="IC26" s="10"/>
      <c r="ID26" s="9"/>
      <c r="IE26" s="2"/>
      <c r="IF26" s="2"/>
      <c r="IG26" s="2"/>
      <c r="IH26" s="50"/>
      <c r="II26" s="2"/>
      <c r="IJ26" s="10"/>
      <c r="IK26" s="9"/>
      <c r="IL26" s="2"/>
      <c r="IM26" s="2"/>
      <c r="IN26" s="2"/>
      <c r="IO26" s="50"/>
      <c r="IP26" s="2"/>
      <c r="IQ26" s="10"/>
      <c r="IR26" s="9"/>
      <c r="IS26" s="2"/>
      <c r="IT26" s="2"/>
      <c r="IU26" s="2"/>
      <c r="IV26" s="50"/>
      <c r="IW26" s="2"/>
      <c r="IX26" s="10"/>
      <c r="IY26" s="37"/>
    </row>
    <row r="27" spans="1:259" s="89" customFormat="1" x14ac:dyDescent="0.2">
      <c r="A27" s="69" t="s">
        <v>83</v>
      </c>
      <c r="B27" s="3" t="s">
        <v>17</v>
      </c>
      <c r="C27" s="63"/>
      <c r="D27" s="29">
        <f t="shared" si="59"/>
        <v>286481</v>
      </c>
      <c r="E27" s="29">
        <f t="shared" si="26"/>
        <v>284800</v>
      </c>
      <c r="F27" s="2">
        <f t="shared" si="27"/>
        <v>0</v>
      </c>
      <c r="G27" s="2"/>
      <c r="H27" s="4">
        <f t="shared" si="8"/>
        <v>433000</v>
      </c>
      <c r="I27" s="4">
        <f t="shared" si="9"/>
        <v>0</v>
      </c>
      <c r="J27" s="4">
        <f t="shared" si="10"/>
        <v>433000</v>
      </c>
      <c r="K27" s="8">
        <f>SUM(S27,AA27,AI27,AP27,AX27,BN27,BV27,CD27,CS27,CZ27,DG27,DN27,DU27,EB27,EI27,EP27)+SUM(EW27,FD27,FK27,FR27,FY27,GF27,GM27,GT27,HA27,HH27,HO27,HV27,IC27,IJ27,IQ27,IX27)</f>
        <v>0</v>
      </c>
      <c r="L27" s="7">
        <v>286234</v>
      </c>
      <c r="M27" s="4">
        <v>283000</v>
      </c>
      <c r="N27" s="4"/>
      <c r="O27" s="4"/>
      <c r="P27" s="4">
        <v>433000</v>
      </c>
      <c r="Q27" s="48">
        <f t="shared" ref="Q27" si="71">P27-R27-S27</f>
        <v>0</v>
      </c>
      <c r="R27" s="4">
        <v>433000</v>
      </c>
      <c r="S27" s="23"/>
      <c r="T27" s="7">
        <v>80</v>
      </c>
      <c r="U27" s="4">
        <v>1800</v>
      </c>
      <c r="V27" s="4"/>
      <c r="W27" s="4"/>
      <c r="X27" s="4"/>
      <c r="Y27" s="48">
        <f>X27-Z27-AA27</f>
        <v>0</v>
      </c>
      <c r="Z27" s="4"/>
      <c r="AA27" s="8"/>
      <c r="AB27" s="7">
        <v>167</v>
      </c>
      <c r="AC27" s="4"/>
      <c r="AD27" s="4"/>
      <c r="AE27" s="4"/>
      <c r="AF27" s="4"/>
      <c r="AG27" s="48">
        <f>AF27-AH27-AI27</f>
        <v>0</v>
      </c>
      <c r="AH27" s="4"/>
      <c r="AI27" s="8"/>
      <c r="AJ27" s="7">
        <v>24</v>
      </c>
      <c r="AK27" s="4"/>
      <c r="AL27" s="4"/>
      <c r="AM27" s="4"/>
      <c r="AN27" s="48">
        <f>AM27-AO27-AP27</f>
        <v>0</v>
      </c>
      <c r="AO27" s="4"/>
      <c r="AP27" s="8"/>
      <c r="AQ27" s="7"/>
      <c r="AR27" s="4"/>
      <c r="AS27" s="4"/>
      <c r="AT27" s="4"/>
      <c r="AU27" s="4"/>
      <c r="AV27" s="48">
        <f>AU27-AW27-AX27</f>
        <v>0</v>
      </c>
      <c r="AW27" s="4"/>
      <c r="AX27" s="8"/>
      <c r="AY27" s="29">
        <f t="shared" si="67"/>
        <v>0</v>
      </c>
      <c r="AZ27" s="4">
        <f t="shared" si="67"/>
        <v>0</v>
      </c>
      <c r="BA27" s="4">
        <f t="shared" si="67"/>
        <v>0</v>
      </c>
      <c r="BB27" s="4"/>
      <c r="BC27" s="4">
        <f t="shared" si="68"/>
        <v>0</v>
      </c>
      <c r="BD27" s="4">
        <f t="shared" si="69"/>
        <v>0</v>
      </c>
      <c r="BE27" s="4">
        <f t="shared" si="69"/>
        <v>0</v>
      </c>
      <c r="BF27" s="23">
        <f t="shared" si="69"/>
        <v>0</v>
      </c>
      <c r="BG27" s="7"/>
      <c r="BH27" s="4"/>
      <c r="BI27" s="4"/>
      <c r="BJ27" s="4"/>
      <c r="BK27" s="4"/>
      <c r="BL27" s="48">
        <f>BK27-BM27-BN27</f>
        <v>0</v>
      </c>
      <c r="BM27" s="4"/>
      <c r="BN27" s="8"/>
      <c r="BO27" s="7"/>
      <c r="BP27" s="4"/>
      <c r="BQ27" s="4"/>
      <c r="BR27" s="4"/>
      <c r="BS27" s="4"/>
      <c r="BT27" s="48">
        <f>BS27-BU27-BV27</f>
        <v>0</v>
      </c>
      <c r="BU27" s="4"/>
      <c r="BV27" s="8"/>
      <c r="BW27" s="7"/>
      <c r="BX27" s="4"/>
      <c r="BY27" s="4"/>
      <c r="BZ27" s="4"/>
      <c r="CA27" s="4"/>
      <c r="CB27" s="48">
        <f>CA27-CC27-CD27</f>
        <v>0</v>
      </c>
      <c r="CC27" s="4"/>
      <c r="CD27" s="8"/>
      <c r="CE27" s="29">
        <f>SUM(CM27,CT27,DA27,DH27,DO27,DV27,EC27,EJ27,EQ27,EX27,FE27,FL27,FS27,FZ27,GG27,GN27,GU27,HB27,HI27,HP27,HW27,ID27,IK27,IR27)</f>
        <v>0</v>
      </c>
      <c r="CF27" s="4"/>
      <c r="CG27" s="4">
        <f>SUM(CO27,CV27,DC27,DJ27,DQ27,DX27,EE27,EL27,ES27,EZ27,FG27,FN27,FU27,GB27,GI27,GP27,GW27,HD27,HK27,HR27,HY27,IF27,IM27,IT27)</f>
        <v>0</v>
      </c>
      <c r="CH27" s="4"/>
      <c r="CI27" s="4"/>
      <c r="CJ27" s="4"/>
      <c r="CK27" s="4"/>
      <c r="CL27" s="23"/>
      <c r="CM27" s="7"/>
      <c r="CN27" s="4"/>
      <c r="CO27" s="4"/>
      <c r="CP27" s="4"/>
      <c r="CQ27" s="48">
        <f>CP27-CR27-CS27</f>
        <v>0</v>
      </c>
      <c r="CR27" s="4"/>
      <c r="CS27" s="8"/>
      <c r="CT27" s="7"/>
      <c r="CU27" s="4"/>
      <c r="CV27" s="4"/>
      <c r="CW27" s="4"/>
      <c r="CX27" s="48">
        <f>CW27-CY27-CZ27</f>
        <v>0</v>
      </c>
      <c r="CY27" s="4"/>
      <c r="CZ27" s="8"/>
      <c r="DA27" s="7"/>
      <c r="DB27" s="4"/>
      <c r="DC27" s="4"/>
      <c r="DD27" s="4"/>
      <c r="DE27" s="48">
        <f>DD27-DF27-DG27</f>
        <v>0</v>
      </c>
      <c r="DF27" s="4"/>
      <c r="DG27" s="8"/>
      <c r="DH27" s="7"/>
      <c r="DI27" s="4"/>
      <c r="DJ27" s="4"/>
      <c r="DK27" s="4"/>
      <c r="DL27" s="48">
        <f>DK27-DM27-DN27</f>
        <v>0</v>
      </c>
      <c r="DM27" s="4"/>
      <c r="DN27" s="8"/>
      <c r="DO27" s="7"/>
      <c r="DP27" s="4"/>
      <c r="DQ27" s="4"/>
      <c r="DR27" s="4"/>
      <c r="DS27" s="48">
        <f>DR27-DT27-DU27</f>
        <v>0</v>
      </c>
      <c r="DT27" s="4"/>
      <c r="DU27" s="8"/>
      <c r="DV27" s="7"/>
      <c r="DW27" s="4"/>
      <c r="DX27" s="4"/>
      <c r="DY27" s="4"/>
      <c r="DZ27" s="48">
        <f>DY27-EA27-EB27</f>
        <v>0</v>
      </c>
      <c r="EA27" s="4"/>
      <c r="EB27" s="8"/>
      <c r="EC27" s="7"/>
      <c r="ED27" s="4"/>
      <c r="EE27" s="4"/>
      <c r="EF27" s="4"/>
      <c r="EG27" s="48">
        <f>EF27-EH27-EI27</f>
        <v>0</v>
      </c>
      <c r="EH27" s="4"/>
      <c r="EI27" s="8"/>
      <c r="EJ27" s="7"/>
      <c r="EK27" s="4"/>
      <c r="EL27" s="4"/>
      <c r="EM27" s="4"/>
      <c r="EN27" s="48">
        <f>EM27-EO27-EP27</f>
        <v>0</v>
      </c>
      <c r="EO27" s="4"/>
      <c r="EP27" s="8"/>
      <c r="EQ27" s="7"/>
      <c r="ER27" s="4"/>
      <c r="ES27" s="4"/>
      <c r="ET27" s="4"/>
      <c r="EU27" s="48">
        <f>ET27-EV27-EW27</f>
        <v>0</v>
      </c>
      <c r="EV27" s="4"/>
      <c r="EW27" s="23"/>
      <c r="EX27" s="7"/>
      <c r="EY27" s="4"/>
      <c r="EZ27" s="4"/>
      <c r="FA27" s="4"/>
      <c r="FB27" s="48">
        <f>FA27-FC27-FD27</f>
        <v>0</v>
      </c>
      <c r="FC27" s="4"/>
      <c r="FD27" s="8"/>
      <c r="FE27" s="7"/>
      <c r="FF27" s="4"/>
      <c r="FG27" s="4"/>
      <c r="FH27" s="4"/>
      <c r="FI27" s="48">
        <f>FH27-FJ27-FK27</f>
        <v>0</v>
      </c>
      <c r="FJ27" s="4"/>
      <c r="FK27" s="8"/>
      <c r="FL27" s="7"/>
      <c r="FM27" s="4"/>
      <c r="FN27" s="4"/>
      <c r="FO27" s="4"/>
      <c r="FP27" s="48">
        <f>FO27-FQ27-FR27</f>
        <v>0</v>
      </c>
      <c r="FQ27" s="4"/>
      <c r="FR27" s="8"/>
      <c r="FS27" s="7"/>
      <c r="FT27" s="4"/>
      <c r="FU27" s="4"/>
      <c r="FV27" s="4"/>
      <c r="FW27" s="48">
        <f>FV27-FX27-FY27</f>
        <v>0</v>
      </c>
      <c r="FX27" s="4"/>
      <c r="FY27" s="8"/>
      <c r="FZ27" s="7"/>
      <c r="GA27" s="4"/>
      <c r="GB27" s="4"/>
      <c r="GC27" s="4"/>
      <c r="GD27" s="48">
        <f>GC27-GE27-GF27</f>
        <v>0</v>
      </c>
      <c r="GE27" s="4"/>
      <c r="GF27" s="8"/>
      <c r="GG27" s="7"/>
      <c r="GH27" s="4"/>
      <c r="GI27" s="4"/>
      <c r="GJ27" s="4"/>
      <c r="GK27" s="48">
        <f>GJ27-GL27-GM27</f>
        <v>0</v>
      </c>
      <c r="GL27" s="4"/>
      <c r="GM27" s="8"/>
      <c r="GN27" s="7"/>
      <c r="GO27" s="4"/>
      <c r="GP27" s="4"/>
      <c r="GQ27" s="4"/>
      <c r="GR27" s="48">
        <f>GQ27-GS27-GT27</f>
        <v>0</v>
      </c>
      <c r="GS27" s="4"/>
      <c r="GT27" s="8"/>
      <c r="GU27" s="7"/>
      <c r="GV27" s="4"/>
      <c r="GW27" s="4"/>
      <c r="GX27" s="4"/>
      <c r="GY27" s="48">
        <f>GX27-GZ27-HA27</f>
        <v>0</v>
      </c>
      <c r="GZ27" s="4"/>
      <c r="HA27" s="8"/>
      <c r="HB27" s="7"/>
      <c r="HC27" s="4"/>
      <c r="HD27" s="4"/>
      <c r="HE27" s="4"/>
      <c r="HF27" s="48">
        <f>HE27-HG27-HH27</f>
        <v>0</v>
      </c>
      <c r="HG27" s="4"/>
      <c r="HH27" s="8"/>
      <c r="HI27" s="7"/>
      <c r="HJ27" s="4"/>
      <c r="HK27" s="4"/>
      <c r="HL27" s="4"/>
      <c r="HM27" s="48">
        <f>HL27-HN27-HO27</f>
        <v>0</v>
      </c>
      <c r="HN27" s="4"/>
      <c r="HO27" s="8"/>
      <c r="HP27" s="7"/>
      <c r="HQ27" s="4"/>
      <c r="HR27" s="4"/>
      <c r="HS27" s="4"/>
      <c r="HT27" s="48">
        <f>HS27-HU27-HV27</f>
        <v>0</v>
      </c>
      <c r="HU27" s="4"/>
      <c r="HV27" s="8"/>
      <c r="HW27" s="7"/>
      <c r="HX27" s="4"/>
      <c r="HY27" s="4"/>
      <c r="HZ27" s="4"/>
      <c r="IA27" s="48">
        <f>HZ27-IB27-IC27</f>
        <v>0</v>
      </c>
      <c r="IB27" s="4"/>
      <c r="IC27" s="8"/>
      <c r="ID27" s="7"/>
      <c r="IE27" s="4"/>
      <c r="IF27" s="4"/>
      <c r="IG27" s="4"/>
      <c r="IH27" s="48">
        <f>IG27-II27-IJ27</f>
        <v>0</v>
      </c>
      <c r="II27" s="4"/>
      <c r="IJ27" s="8"/>
      <c r="IK27" s="7"/>
      <c r="IL27" s="4"/>
      <c r="IM27" s="4"/>
      <c r="IN27" s="4"/>
      <c r="IO27" s="48">
        <f>IN27-IP27-IQ27</f>
        <v>0</v>
      </c>
      <c r="IP27" s="4"/>
      <c r="IQ27" s="8"/>
      <c r="IR27" s="7"/>
      <c r="IS27" s="4"/>
      <c r="IT27" s="4"/>
      <c r="IU27" s="4"/>
      <c r="IV27" s="48">
        <f>IU27-IW27-IX27</f>
        <v>0</v>
      </c>
      <c r="IW27" s="4"/>
      <c r="IX27" s="8"/>
      <c r="IY27" s="38"/>
    </row>
    <row r="28" spans="1:259" s="89" customFormat="1" x14ac:dyDescent="0.2">
      <c r="A28" s="69" t="s">
        <v>84</v>
      </c>
      <c r="B28" s="3" t="s">
        <v>19</v>
      </c>
      <c r="C28" s="63"/>
      <c r="D28" s="29">
        <f t="shared" si="59"/>
        <v>10988</v>
      </c>
      <c r="E28" s="29">
        <f t="shared" si="26"/>
        <v>122000</v>
      </c>
      <c r="F28" s="2">
        <f t="shared" si="27"/>
        <v>0</v>
      </c>
      <c r="G28" s="2"/>
      <c r="H28" s="4">
        <f t="shared" si="8"/>
        <v>325362</v>
      </c>
      <c r="I28" s="4">
        <f t="shared" si="9"/>
        <v>0</v>
      </c>
      <c r="J28" s="4">
        <f t="shared" si="10"/>
        <v>325362</v>
      </c>
      <c r="K28" s="8">
        <f>SUM(K29:K30)</f>
        <v>0</v>
      </c>
      <c r="L28" s="7">
        <f t="shared" ref="L28:R28" si="72">SUM(L29:L30)</f>
        <v>10988</v>
      </c>
      <c r="M28" s="4">
        <f t="shared" si="72"/>
        <v>122000</v>
      </c>
      <c r="N28" s="4">
        <f t="shared" si="72"/>
        <v>0</v>
      </c>
      <c r="O28" s="4"/>
      <c r="P28" s="4">
        <f t="shared" si="72"/>
        <v>325362</v>
      </c>
      <c r="Q28" s="48">
        <f t="shared" si="72"/>
        <v>0</v>
      </c>
      <c r="R28" s="4">
        <f t="shared" si="72"/>
        <v>325362</v>
      </c>
      <c r="S28" s="23">
        <f>SUM(S29:S30)</f>
        <v>0</v>
      </c>
      <c r="T28" s="7">
        <f t="shared" ref="T28:AB28" si="73">SUM(T29:T30)</f>
        <v>0</v>
      </c>
      <c r="U28" s="4">
        <f t="shared" si="73"/>
        <v>0</v>
      </c>
      <c r="V28" s="4">
        <f t="shared" si="73"/>
        <v>0</v>
      </c>
      <c r="W28" s="4"/>
      <c r="X28" s="4">
        <f t="shared" si="73"/>
        <v>0</v>
      </c>
      <c r="Y28" s="48">
        <f t="shared" si="73"/>
        <v>0</v>
      </c>
      <c r="Z28" s="4">
        <f t="shared" si="73"/>
        <v>0</v>
      </c>
      <c r="AA28" s="8">
        <f t="shared" si="73"/>
        <v>0</v>
      </c>
      <c r="AB28" s="7">
        <f t="shared" si="73"/>
        <v>0</v>
      </c>
      <c r="AC28" s="4">
        <f t="shared" ref="AC28:DP28" si="74">SUM(AC29:AC30)</f>
        <v>0</v>
      </c>
      <c r="AD28" s="4">
        <f t="shared" si="74"/>
        <v>0</v>
      </c>
      <c r="AE28" s="4"/>
      <c r="AF28" s="4">
        <f t="shared" si="74"/>
        <v>0</v>
      </c>
      <c r="AG28" s="48">
        <f t="shared" si="74"/>
        <v>0</v>
      </c>
      <c r="AH28" s="4">
        <f t="shared" si="74"/>
        <v>0</v>
      </c>
      <c r="AI28" s="8">
        <f t="shared" si="74"/>
        <v>0</v>
      </c>
      <c r="AJ28" s="7">
        <f t="shared" si="74"/>
        <v>0</v>
      </c>
      <c r="AK28" s="4">
        <f t="shared" si="74"/>
        <v>0</v>
      </c>
      <c r="AL28" s="4">
        <f t="shared" si="74"/>
        <v>0</v>
      </c>
      <c r="AM28" s="4">
        <f t="shared" si="74"/>
        <v>0</v>
      </c>
      <c r="AN28" s="48">
        <f t="shared" si="74"/>
        <v>0</v>
      </c>
      <c r="AO28" s="4">
        <f t="shared" si="74"/>
        <v>0</v>
      </c>
      <c r="AP28" s="8">
        <f t="shared" si="74"/>
        <v>0</v>
      </c>
      <c r="AQ28" s="7">
        <f t="shared" si="74"/>
        <v>0</v>
      </c>
      <c r="AR28" s="4">
        <f t="shared" si="74"/>
        <v>0</v>
      </c>
      <c r="AS28" s="4">
        <f t="shared" si="74"/>
        <v>0</v>
      </c>
      <c r="AT28" s="4"/>
      <c r="AU28" s="4">
        <f t="shared" si="74"/>
        <v>0</v>
      </c>
      <c r="AV28" s="48">
        <f t="shared" si="74"/>
        <v>0</v>
      </c>
      <c r="AW28" s="4">
        <f t="shared" si="74"/>
        <v>0</v>
      </c>
      <c r="AX28" s="8">
        <f t="shared" si="74"/>
        <v>0</v>
      </c>
      <c r="AY28" s="29">
        <f t="shared" ref="AY28:BF28" si="75">SUM(AY29:AY30)</f>
        <v>0</v>
      </c>
      <c r="AZ28" s="4">
        <f t="shared" si="75"/>
        <v>0</v>
      </c>
      <c r="BA28" s="4">
        <f t="shared" si="75"/>
        <v>0</v>
      </c>
      <c r="BB28" s="4"/>
      <c r="BC28" s="4">
        <f t="shared" si="75"/>
        <v>0</v>
      </c>
      <c r="BD28" s="4">
        <f>SUM(BD29:BD30)</f>
        <v>0</v>
      </c>
      <c r="BE28" s="4">
        <f>SUM(BE29:BE30)</f>
        <v>0</v>
      </c>
      <c r="BF28" s="23">
        <f t="shared" si="75"/>
        <v>0</v>
      </c>
      <c r="BG28" s="7">
        <f t="shared" si="74"/>
        <v>0</v>
      </c>
      <c r="BH28" s="4">
        <f t="shared" si="74"/>
        <v>0</v>
      </c>
      <c r="BI28" s="4">
        <f t="shared" si="74"/>
        <v>0</v>
      </c>
      <c r="BJ28" s="4"/>
      <c r="BK28" s="4">
        <f t="shared" si="74"/>
        <v>0</v>
      </c>
      <c r="BL28" s="48">
        <f t="shared" si="74"/>
        <v>0</v>
      </c>
      <c r="BM28" s="4">
        <f t="shared" si="74"/>
        <v>0</v>
      </c>
      <c r="BN28" s="8">
        <f t="shared" si="74"/>
        <v>0</v>
      </c>
      <c r="BO28" s="7">
        <f t="shared" si="74"/>
        <v>0</v>
      </c>
      <c r="BP28" s="4">
        <f t="shared" si="74"/>
        <v>0</v>
      </c>
      <c r="BQ28" s="4">
        <f t="shared" si="74"/>
        <v>0</v>
      </c>
      <c r="BR28" s="4"/>
      <c r="BS28" s="4">
        <f t="shared" si="74"/>
        <v>0</v>
      </c>
      <c r="BT28" s="48">
        <f t="shared" si="74"/>
        <v>0</v>
      </c>
      <c r="BU28" s="4">
        <f t="shared" si="74"/>
        <v>0</v>
      </c>
      <c r="BV28" s="8">
        <f t="shared" si="74"/>
        <v>0</v>
      </c>
      <c r="BW28" s="7">
        <f t="shared" si="74"/>
        <v>0</v>
      </c>
      <c r="BX28" s="4">
        <f t="shared" si="74"/>
        <v>0</v>
      </c>
      <c r="BY28" s="4">
        <f t="shared" si="74"/>
        <v>0</v>
      </c>
      <c r="BZ28" s="4"/>
      <c r="CA28" s="4">
        <f t="shared" si="74"/>
        <v>0</v>
      </c>
      <c r="CB28" s="48">
        <f t="shared" si="74"/>
        <v>0</v>
      </c>
      <c r="CC28" s="4">
        <f t="shared" si="74"/>
        <v>0</v>
      </c>
      <c r="CD28" s="8">
        <f t="shared" si="74"/>
        <v>0</v>
      </c>
      <c r="CE28" s="7">
        <f t="shared" ref="CE28:CS28" si="76">SUM(CE29:CE30)</f>
        <v>0</v>
      </c>
      <c r="CF28" s="4">
        <f t="shared" si="76"/>
        <v>0</v>
      </c>
      <c r="CG28" s="4">
        <f t="shared" si="76"/>
        <v>0</v>
      </c>
      <c r="CH28" s="4"/>
      <c r="CI28" s="4">
        <f t="shared" si="76"/>
        <v>0</v>
      </c>
      <c r="CJ28" s="4">
        <f>SUM(CJ29:CJ30)</f>
        <v>0</v>
      </c>
      <c r="CK28" s="4">
        <f>SUM(CK29:CK30)</f>
        <v>0</v>
      </c>
      <c r="CL28" s="8">
        <f t="shared" si="76"/>
        <v>0</v>
      </c>
      <c r="CM28" s="7">
        <f t="shared" si="76"/>
        <v>0</v>
      </c>
      <c r="CN28" s="4">
        <f t="shared" si="76"/>
        <v>0</v>
      </c>
      <c r="CO28" s="4">
        <f t="shared" si="76"/>
        <v>0</v>
      </c>
      <c r="CP28" s="4">
        <f t="shared" si="76"/>
        <v>0</v>
      </c>
      <c r="CQ28" s="48">
        <f t="shared" si="76"/>
        <v>0</v>
      </c>
      <c r="CR28" s="4">
        <f t="shared" si="76"/>
        <v>0</v>
      </c>
      <c r="CS28" s="8">
        <f t="shared" si="76"/>
        <v>0</v>
      </c>
      <c r="CT28" s="7">
        <f t="shared" si="74"/>
        <v>0</v>
      </c>
      <c r="CU28" s="4">
        <f t="shared" si="74"/>
        <v>0</v>
      </c>
      <c r="CV28" s="4">
        <f t="shared" si="74"/>
        <v>0</v>
      </c>
      <c r="CW28" s="4">
        <f t="shared" si="74"/>
        <v>0</v>
      </c>
      <c r="CX28" s="48">
        <f t="shared" si="74"/>
        <v>0</v>
      </c>
      <c r="CY28" s="4">
        <f t="shared" si="74"/>
        <v>0</v>
      </c>
      <c r="CZ28" s="8">
        <f t="shared" si="74"/>
        <v>0</v>
      </c>
      <c r="DA28" s="7">
        <f t="shared" si="74"/>
        <v>0</v>
      </c>
      <c r="DB28" s="4">
        <f t="shared" si="74"/>
        <v>0</v>
      </c>
      <c r="DC28" s="4">
        <f t="shared" si="74"/>
        <v>0</v>
      </c>
      <c r="DD28" s="4">
        <f t="shared" si="74"/>
        <v>0</v>
      </c>
      <c r="DE28" s="48">
        <f t="shared" si="74"/>
        <v>0</v>
      </c>
      <c r="DF28" s="4">
        <f t="shared" si="74"/>
        <v>0</v>
      </c>
      <c r="DG28" s="8">
        <f t="shared" si="74"/>
        <v>0</v>
      </c>
      <c r="DH28" s="7">
        <f t="shared" si="74"/>
        <v>0</v>
      </c>
      <c r="DI28" s="4">
        <f t="shared" si="74"/>
        <v>0</v>
      </c>
      <c r="DJ28" s="4">
        <f t="shared" si="74"/>
        <v>0</v>
      </c>
      <c r="DK28" s="4">
        <f t="shared" si="74"/>
        <v>0</v>
      </c>
      <c r="DL28" s="48">
        <f t="shared" si="74"/>
        <v>0</v>
      </c>
      <c r="DM28" s="4">
        <f t="shared" si="74"/>
        <v>0</v>
      </c>
      <c r="DN28" s="8">
        <f t="shared" si="74"/>
        <v>0</v>
      </c>
      <c r="DO28" s="7">
        <f t="shared" si="74"/>
        <v>0</v>
      </c>
      <c r="DP28" s="4">
        <f t="shared" si="74"/>
        <v>0</v>
      </c>
      <c r="DQ28" s="4">
        <f t="shared" ref="DQ28:GG28" si="77">SUM(DQ29:DQ30)</f>
        <v>0</v>
      </c>
      <c r="DR28" s="4">
        <f t="shared" si="77"/>
        <v>0</v>
      </c>
      <c r="DS28" s="48">
        <f t="shared" si="77"/>
        <v>0</v>
      </c>
      <c r="DT28" s="4">
        <f t="shared" si="77"/>
        <v>0</v>
      </c>
      <c r="DU28" s="8">
        <f t="shared" si="77"/>
        <v>0</v>
      </c>
      <c r="DV28" s="7">
        <f t="shared" si="77"/>
        <v>0</v>
      </c>
      <c r="DW28" s="4">
        <f t="shared" si="77"/>
        <v>0</v>
      </c>
      <c r="DX28" s="4">
        <f t="shared" si="77"/>
        <v>0</v>
      </c>
      <c r="DY28" s="4">
        <f t="shared" si="77"/>
        <v>0</v>
      </c>
      <c r="DZ28" s="48">
        <f t="shared" si="77"/>
        <v>0</v>
      </c>
      <c r="EA28" s="4">
        <f t="shared" si="77"/>
        <v>0</v>
      </c>
      <c r="EB28" s="8">
        <f t="shared" si="77"/>
        <v>0</v>
      </c>
      <c r="EC28" s="7">
        <f t="shared" si="77"/>
        <v>0</v>
      </c>
      <c r="ED28" s="4">
        <f t="shared" si="77"/>
        <v>0</v>
      </c>
      <c r="EE28" s="4">
        <f t="shared" si="77"/>
        <v>0</v>
      </c>
      <c r="EF28" s="4">
        <f t="shared" si="77"/>
        <v>0</v>
      </c>
      <c r="EG28" s="48">
        <f t="shared" si="77"/>
        <v>0</v>
      </c>
      <c r="EH28" s="4">
        <f t="shared" si="77"/>
        <v>0</v>
      </c>
      <c r="EI28" s="8">
        <f t="shared" si="77"/>
        <v>0</v>
      </c>
      <c r="EJ28" s="7">
        <f t="shared" si="77"/>
        <v>0</v>
      </c>
      <c r="EK28" s="4">
        <f t="shared" si="77"/>
        <v>0</v>
      </c>
      <c r="EL28" s="4">
        <f t="shared" si="77"/>
        <v>0</v>
      </c>
      <c r="EM28" s="4">
        <f t="shared" si="77"/>
        <v>0</v>
      </c>
      <c r="EN28" s="48">
        <f t="shared" si="77"/>
        <v>0</v>
      </c>
      <c r="EO28" s="4">
        <f t="shared" si="77"/>
        <v>0</v>
      </c>
      <c r="EP28" s="8">
        <f t="shared" si="77"/>
        <v>0</v>
      </c>
      <c r="EQ28" s="7">
        <f t="shared" si="77"/>
        <v>0</v>
      </c>
      <c r="ER28" s="4">
        <f t="shared" si="77"/>
        <v>0</v>
      </c>
      <c r="ES28" s="4">
        <f t="shared" si="77"/>
        <v>0</v>
      </c>
      <c r="ET28" s="4">
        <f t="shared" si="77"/>
        <v>0</v>
      </c>
      <c r="EU28" s="48">
        <f t="shared" si="77"/>
        <v>0</v>
      </c>
      <c r="EV28" s="4">
        <f t="shared" si="77"/>
        <v>0</v>
      </c>
      <c r="EW28" s="8">
        <f t="shared" si="77"/>
        <v>0</v>
      </c>
      <c r="EX28" s="7">
        <f t="shared" si="77"/>
        <v>0</v>
      </c>
      <c r="EY28" s="4">
        <f t="shared" si="77"/>
        <v>0</v>
      </c>
      <c r="EZ28" s="4">
        <f t="shared" si="77"/>
        <v>0</v>
      </c>
      <c r="FA28" s="4">
        <f t="shared" si="77"/>
        <v>0</v>
      </c>
      <c r="FB28" s="48">
        <f t="shared" si="77"/>
        <v>0</v>
      </c>
      <c r="FC28" s="4">
        <f>SUM(FC29:FC30)</f>
        <v>0</v>
      </c>
      <c r="FD28" s="8">
        <f t="shared" si="77"/>
        <v>0</v>
      </c>
      <c r="FE28" s="7">
        <f t="shared" si="77"/>
        <v>0</v>
      </c>
      <c r="FF28" s="4">
        <f t="shared" si="77"/>
        <v>0</v>
      </c>
      <c r="FG28" s="4">
        <f t="shared" si="77"/>
        <v>0</v>
      </c>
      <c r="FH28" s="4">
        <f t="shared" si="77"/>
        <v>0</v>
      </c>
      <c r="FI28" s="48">
        <f t="shared" si="77"/>
        <v>0</v>
      </c>
      <c r="FJ28" s="4">
        <f t="shared" si="77"/>
        <v>0</v>
      </c>
      <c r="FK28" s="8">
        <f t="shared" si="77"/>
        <v>0</v>
      </c>
      <c r="FL28" s="7">
        <f t="shared" si="77"/>
        <v>0</v>
      </c>
      <c r="FM28" s="4">
        <f t="shared" si="77"/>
        <v>0</v>
      </c>
      <c r="FN28" s="4">
        <f t="shared" si="77"/>
        <v>0</v>
      </c>
      <c r="FO28" s="4">
        <f t="shared" si="77"/>
        <v>0</v>
      </c>
      <c r="FP28" s="48">
        <f t="shared" si="77"/>
        <v>0</v>
      </c>
      <c r="FQ28" s="4">
        <f t="shared" si="77"/>
        <v>0</v>
      </c>
      <c r="FR28" s="8">
        <f t="shared" si="77"/>
        <v>0</v>
      </c>
      <c r="FS28" s="7">
        <f t="shared" si="77"/>
        <v>0</v>
      </c>
      <c r="FT28" s="4">
        <f t="shared" si="77"/>
        <v>0</v>
      </c>
      <c r="FU28" s="4">
        <f t="shared" si="77"/>
        <v>0</v>
      </c>
      <c r="FV28" s="4">
        <f t="shared" si="77"/>
        <v>0</v>
      </c>
      <c r="FW28" s="48">
        <f t="shared" si="77"/>
        <v>0</v>
      </c>
      <c r="FX28" s="4">
        <f>SUM(FX29:FX30)</f>
        <v>0</v>
      </c>
      <c r="FY28" s="8">
        <f t="shared" si="77"/>
        <v>0</v>
      </c>
      <c r="FZ28" s="7">
        <f t="shared" si="77"/>
        <v>0</v>
      </c>
      <c r="GA28" s="4">
        <f t="shared" si="77"/>
        <v>0</v>
      </c>
      <c r="GB28" s="4">
        <f t="shared" si="77"/>
        <v>0</v>
      </c>
      <c r="GC28" s="4">
        <f t="shared" si="77"/>
        <v>0</v>
      </c>
      <c r="GD28" s="48">
        <f t="shared" si="77"/>
        <v>0</v>
      </c>
      <c r="GE28" s="4">
        <f t="shared" si="77"/>
        <v>0</v>
      </c>
      <c r="GF28" s="8">
        <f t="shared" si="77"/>
        <v>0</v>
      </c>
      <c r="GG28" s="7">
        <f t="shared" si="77"/>
        <v>0</v>
      </c>
      <c r="GH28" s="4">
        <f t="shared" ref="GH28:IX28" si="78">SUM(GH29:GH30)</f>
        <v>0</v>
      </c>
      <c r="GI28" s="4">
        <f t="shared" si="78"/>
        <v>0</v>
      </c>
      <c r="GJ28" s="4">
        <f t="shared" si="78"/>
        <v>0</v>
      </c>
      <c r="GK28" s="48">
        <f t="shared" si="78"/>
        <v>0</v>
      </c>
      <c r="GL28" s="4">
        <f t="shared" si="78"/>
        <v>0</v>
      </c>
      <c r="GM28" s="8">
        <f t="shared" si="78"/>
        <v>0</v>
      </c>
      <c r="GN28" s="7">
        <f t="shared" si="78"/>
        <v>0</v>
      </c>
      <c r="GO28" s="4">
        <f t="shared" si="78"/>
        <v>0</v>
      </c>
      <c r="GP28" s="4">
        <f t="shared" si="78"/>
        <v>0</v>
      </c>
      <c r="GQ28" s="4">
        <f t="shared" si="78"/>
        <v>0</v>
      </c>
      <c r="GR28" s="48">
        <f t="shared" si="78"/>
        <v>0</v>
      </c>
      <c r="GS28" s="4">
        <f t="shared" si="78"/>
        <v>0</v>
      </c>
      <c r="GT28" s="8">
        <f t="shared" si="78"/>
        <v>0</v>
      </c>
      <c r="GU28" s="7">
        <f t="shared" si="78"/>
        <v>0</v>
      </c>
      <c r="GV28" s="4">
        <f t="shared" si="78"/>
        <v>0</v>
      </c>
      <c r="GW28" s="4">
        <f t="shared" si="78"/>
        <v>0</v>
      </c>
      <c r="GX28" s="4">
        <f t="shared" si="78"/>
        <v>0</v>
      </c>
      <c r="GY28" s="48">
        <f t="shared" si="78"/>
        <v>0</v>
      </c>
      <c r="GZ28" s="4">
        <f>SUM(GZ29:GZ30)</f>
        <v>0</v>
      </c>
      <c r="HA28" s="8">
        <f t="shared" si="78"/>
        <v>0</v>
      </c>
      <c r="HB28" s="7">
        <f t="shared" si="78"/>
        <v>0</v>
      </c>
      <c r="HC28" s="4">
        <f t="shared" si="78"/>
        <v>0</v>
      </c>
      <c r="HD28" s="4">
        <f t="shared" si="78"/>
        <v>0</v>
      </c>
      <c r="HE28" s="4">
        <f t="shared" si="78"/>
        <v>0</v>
      </c>
      <c r="HF28" s="48">
        <f t="shared" si="78"/>
        <v>0</v>
      </c>
      <c r="HG28" s="4">
        <f>SUM(HG29:HG30)</f>
        <v>0</v>
      </c>
      <c r="HH28" s="8">
        <f t="shared" si="78"/>
        <v>0</v>
      </c>
      <c r="HI28" s="7">
        <f t="shared" si="78"/>
        <v>0</v>
      </c>
      <c r="HJ28" s="4">
        <f t="shared" si="78"/>
        <v>0</v>
      </c>
      <c r="HK28" s="4">
        <f t="shared" si="78"/>
        <v>0</v>
      </c>
      <c r="HL28" s="4">
        <f t="shared" si="78"/>
        <v>0</v>
      </c>
      <c r="HM28" s="48">
        <f t="shared" si="78"/>
        <v>0</v>
      </c>
      <c r="HN28" s="4">
        <f>SUM(HN29:HN30)</f>
        <v>0</v>
      </c>
      <c r="HO28" s="8">
        <f t="shared" si="78"/>
        <v>0</v>
      </c>
      <c r="HP28" s="7">
        <f t="shared" si="78"/>
        <v>0</v>
      </c>
      <c r="HQ28" s="4">
        <f t="shared" si="78"/>
        <v>0</v>
      </c>
      <c r="HR28" s="4">
        <f t="shared" si="78"/>
        <v>0</v>
      </c>
      <c r="HS28" s="4">
        <f t="shared" si="78"/>
        <v>0</v>
      </c>
      <c r="HT28" s="48">
        <f t="shared" si="78"/>
        <v>0</v>
      </c>
      <c r="HU28" s="4">
        <f>SUM(HU29:HU30)</f>
        <v>0</v>
      </c>
      <c r="HV28" s="8">
        <f t="shared" si="78"/>
        <v>0</v>
      </c>
      <c r="HW28" s="7">
        <f t="shared" si="78"/>
        <v>0</v>
      </c>
      <c r="HX28" s="4">
        <f t="shared" si="78"/>
        <v>0</v>
      </c>
      <c r="HY28" s="4">
        <f t="shared" si="78"/>
        <v>0</v>
      </c>
      <c r="HZ28" s="4">
        <f t="shared" si="78"/>
        <v>0</v>
      </c>
      <c r="IA28" s="48">
        <f t="shared" si="78"/>
        <v>0</v>
      </c>
      <c r="IB28" s="4">
        <f>SUM(IB29:IB30)</f>
        <v>0</v>
      </c>
      <c r="IC28" s="8">
        <f t="shared" si="78"/>
        <v>0</v>
      </c>
      <c r="ID28" s="7">
        <f t="shared" si="78"/>
        <v>0</v>
      </c>
      <c r="IE28" s="4">
        <f t="shared" si="78"/>
        <v>0</v>
      </c>
      <c r="IF28" s="4">
        <f t="shared" si="78"/>
        <v>0</v>
      </c>
      <c r="IG28" s="4">
        <f t="shared" si="78"/>
        <v>0</v>
      </c>
      <c r="IH28" s="48">
        <f t="shared" si="78"/>
        <v>0</v>
      </c>
      <c r="II28" s="4">
        <f>SUM(II29:II30)</f>
        <v>0</v>
      </c>
      <c r="IJ28" s="8">
        <f t="shared" si="78"/>
        <v>0</v>
      </c>
      <c r="IK28" s="7">
        <f t="shared" si="78"/>
        <v>0</v>
      </c>
      <c r="IL28" s="4">
        <f t="shared" si="78"/>
        <v>0</v>
      </c>
      <c r="IM28" s="4">
        <f t="shared" si="78"/>
        <v>0</v>
      </c>
      <c r="IN28" s="4">
        <f t="shared" si="78"/>
        <v>0</v>
      </c>
      <c r="IO28" s="48">
        <f t="shared" si="78"/>
        <v>0</v>
      </c>
      <c r="IP28" s="4">
        <f>SUM(IP29:IP30)</f>
        <v>0</v>
      </c>
      <c r="IQ28" s="8">
        <f t="shared" si="78"/>
        <v>0</v>
      </c>
      <c r="IR28" s="7">
        <f t="shared" si="78"/>
        <v>0</v>
      </c>
      <c r="IS28" s="4">
        <f t="shared" si="78"/>
        <v>0</v>
      </c>
      <c r="IT28" s="4">
        <f t="shared" si="78"/>
        <v>0</v>
      </c>
      <c r="IU28" s="4">
        <f t="shared" si="78"/>
        <v>0</v>
      </c>
      <c r="IV28" s="48">
        <f t="shared" si="78"/>
        <v>0</v>
      </c>
      <c r="IW28" s="4">
        <f>SUM(IW29:IW30)</f>
        <v>0</v>
      </c>
      <c r="IX28" s="8">
        <f t="shared" si="78"/>
        <v>0</v>
      </c>
      <c r="IY28" s="38"/>
    </row>
    <row r="29" spans="1:259" s="88" customFormat="1" x14ac:dyDescent="0.2">
      <c r="A29" s="68"/>
      <c r="B29" s="1" t="s">
        <v>88</v>
      </c>
      <c r="C29" s="61" t="s">
        <v>153</v>
      </c>
      <c r="D29" s="29">
        <f t="shared" si="59"/>
        <v>10970</v>
      </c>
      <c r="E29" s="29">
        <f t="shared" si="26"/>
        <v>2000</v>
      </c>
      <c r="F29" s="2">
        <f t="shared" si="27"/>
        <v>0</v>
      </c>
      <c r="G29" s="2"/>
      <c r="H29" s="4">
        <f t="shared" si="8"/>
        <v>44000</v>
      </c>
      <c r="I29" s="2">
        <f t="shared" si="9"/>
        <v>0</v>
      </c>
      <c r="J29" s="2">
        <f t="shared" si="10"/>
        <v>44000</v>
      </c>
      <c r="K29" s="10">
        <f>SUM(S29,AA29,AI29,AP29,AX29,BN29,BV29,CD29,CS29,CZ29,DG29,DN29,DU29,EB29,EI29,EP29)+SUM(EW29,FD29,FK29,FR29,FY29,GF29,GM29,GT29,HA29,HH29,HO29,HV29,IC29,IJ29,IQ29,IX29)</f>
        <v>0</v>
      </c>
      <c r="L29" s="9">
        <v>10970</v>
      </c>
      <c r="M29" s="2">
        <v>2000</v>
      </c>
      <c r="N29" s="2"/>
      <c r="O29" s="2"/>
      <c r="P29" s="2">
        <v>44000</v>
      </c>
      <c r="Q29" s="50">
        <f t="shared" ref="Q29:Q30" si="79">P29-R29-S29</f>
        <v>0</v>
      </c>
      <c r="R29" s="2">
        <v>44000</v>
      </c>
      <c r="S29" s="24"/>
      <c r="T29" s="9"/>
      <c r="U29" s="2"/>
      <c r="V29" s="2"/>
      <c r="W29" s="2"/>
      <c r="X29" s="2"/>
      <c r="Y29" s="50"/>
      <c r="Z29" s="2"/>
      <c r="AA29" s="10"/>
      <c r="AB29" s="9"/>
      <c r="AC29" s="2"/>
      <c r="AD29" s="2"/>
      <c r="AE29" s="2"/>
      <c r="AF29" s="2"/>
      <c r="AG29" s="50"/>
      <c r="AH29" s="2"/>
      <c r="AI29" s="10"/>
      <c r="AJ29" s="9"/>
      <c r="AK29" s="2"/>
      <c r="AL29" s="2"/>
      <c r="AM29" s="2"/>
      <c r="AN29" s="50"/>
      <c r="AO29" s="2"/>
      <c r="AP29" s="10"/>
      <c r="AQ29" s="9"/>
      <c r="AR29" s="2"/>
      <c r="AS29" s="2"/>
      <c r="AT29" s="2"/>
      <c r="AU29" s="2"/>
      <c r="AV29" s="50"/>
      <c r="AW29" s="2"/>
      <c r="AX29" s="10"/>
      <c r="AY29" s="28">
        <f t="shared" ref="AY29:BA30" si="80">SUM(BO29,BW29,BG29)</f>
        <v>0</v>
      </c>
      <c r="AZ29" s="2">
        <f t="shared" si="80"/>
        <v>0</v>
      </c>
      <c r="BA29" s="2">
        <f t="shared" si="80"/>
        <v>0</v>
      </c>
      <c r="BB29" s="2"/>
      <c r="BC29" s="2">
        <f t="shared" ref="BC29:BC30" si="81">SUM(BS29,CA29,BK29)</f>
        <v>0</v>
      </c>
      <c r="BD29" s="2">
        <f t="shared" ref="BD29:BF30" si="82">SUM(BT29,CB29,BL29)</f>
        <v>0</v>
      </c>
      <c r="BE29" s="2">
        <f t="shared" si="82"/>
        <v>0</v>
      </c>
      <c r="BF29" s="24">
        <f t="shared" si="82"/>
        <v>0</v>
      </c>
      <c r="BG29" s="9"/>
      <c r="BH29" s="2"/>
      <c r="BI29" s="2"/>
      <c r="BJ29" s="2"/>
      <c r="BK29" s="2"/>
      <c r="BL29" s="50"/>
      <c r="BM29" s="2"/>
      <c r="BN29" s="10"/>
      <c r="BO29" s="9"/>
      <c r="BP29" s="2"/>
      <c r="BQ29" s="2"/>
      <c r="BR29" s="2"/>
      <c r="BS29" s="2"/>
      <c r="BT29" s="50"/>
      <c r="BU29" s="2"/>
      <c r="BV29" s="10"/>
      <c r="BW29" s="9"/>
      <c r="BX29" s="2"/>
      <c r="BY29" s="2"/>
      <c r="BZ29" s="2"/>
      <c r="CA29" s="2"/>
      <c r="CB29" s="50"/>
      <c r="CC29" s="2"/>
      <c r="CD29" s="10"/>
      <c r="CE29" s="28">
        <f>SUM(CM29,CT29,DA29,DH29,DO29,DV29,EC29,EJ29,EQ29,EX29,FE29,FL29,FS29,FZ29,GG29,GN29,GU29,HB29,HI29,HP29,HW29,ID29,IK29,IR29)</f>
        <v>0</v>
      </c>
      <c r="CF29" s="2"/>
      <c r="CG29" s="2">
        <f>SUM(CO29,CV29,DC29,DJ29,DQ29,DX29,EE29,EL29,ES29,EZ29,FG29,FN29,FU29,GB29,GI29,GP29,GW29,HD29,HK29,HR29,HY29,IF29,IM29,IT29)</f>
        <v>0</v>
      </c>
      <c r="CH29" s="2"/>
      <c r="CI29" s="2"/>
      <c r="CJ29" s="2"/>
      <c r="CK29" s="2"/>
      <c r="CL29" s="24"/>
      <c r="CM29" s="9"/>
      <c r="CN29" s="2"/>
      <c r="CO29" s="2"/>
      <c r="CP29" s="2"/>
      <c r="CQ29" s="50"/>
      <c r="CR29" s="2"/>
      <c r="CS29" s="10"/>
      <c r="CT29" s="9"/>
      <c r="CU29" s="2"/>
      <c r="CV29" s="2"/>
      <c r="CW29" s="2"/>
      <c r="CX29" s="50"/>
      <c r="CY29" s="2"/>
      <c r="CZ29" s="10"/>
      <c r="DA29" s="9"/>
      <c r="DB29" s="2"/>
      <c r="DC29" s="2"/>
      <c r="DD29" s="2"/>
      <c r="DE29" s="50"/>
      <c r="DF29" s="2"/>
      <c r="DG29" s="10"/>
      <c r="DH29" s="9"/>
      <c r="DI29" s="2"/>
      <c r="DJ29" s="2"/>
      <c r="DK29" s="2"/>
      <c r="DL29" s="50"/>
      <c r="DM29" s="2"/>
      <c r="DN29" s="10"/>
      <c r="DO29" s="9"/>
      <c r="DP29" s="2"/>
      <c r="DQ29" s="2"/>
      <c r="DR29" s="2"/>
      <c r="DS29" s="50"/>
      <c r="DT29" s="2"/>
      <c r="DU29" s="10"/>
      <c r="DV29" s="9"/>
      <c r="DW29" s="2"/>
      <c r="DX29" s="2"/>
      <c r="DY29" s="2"/>
      <c r="DZ29" s="50"/>
      <c r="EA29" s="2"/>
      <c r="EB29" s="10"/>
      <c r="EC29" s="9"/>
      <c r="ED29" s="2"/>
      <c r="EE29" s="2"/>
      <c r="EF29" s="2"/>
      <c r="EG29" s="50"/>
      <c r="EH29" s="2"/>
      <c r="EI29" s="10"/>
      <c r="EJ29" s="9"/>
      <c r="EK29" s="2"/>
      <c r="EL29" s="2"/>
      <c r="EM29" s="2"/>
      <c r="EN29" s="50"/>
      <c r="EO29" s="2"/>
      <c r="EP29" s="10"/>
      <c r="EQ29" s="9"/>
      <c r="ER29" s="2"/>
      <c r="ES29" s="2"/>
      <c r="ET29" s="2"/>
      <c r="EU29" s="50"/>
      <c r="EV29" s="2"/>
      <c r="EW29" s="24"/>
      <c r="EX29" s="9"/>
      <c r="EY29" s="2"/>
      <c r="EZ29" s="2"/>
      <c r="FA29" s="2"/>
      <c r="FB29" s="50"/>
      <c r="FC29" s="2"/>
      <c r="FD29" s="10"/>
      <c r="FE29" s="9"/>
      <c r="FF29" s="2"/>
      <c r="FG29" s="2"/>
      <c r="FH29" s="2"/>
      <c r="FI29" s="50"/>
      <c r="FJ29" s="2"/>
      <c r="FK29" s="10"/>
      <c r="FL29" s="9"/>
      <c r="FM29" s="2"/>
      <c r="FN29" s="2"/>
      <c r="FO29" s="2"/>
      <c r="FP29" s="50"/>
      <c r="FQ29" s="2"/>
      <c r="FR29" s="10"/>
      <c r="FS29" s="9"/>
      <c r="FT29" s="2"/>
      <c r="FU29" s="2"/>
      <c r="FV29" s="2"/>
      <c r="FW29" s="50"/>
      <c r="FX29" s="2"/>
      <c r="FY29" s="10"/>
      <c r="FZ29" s="9"/>
      <c r="GA29" s="2"/>
      <c r="GB29" s="2"/>
      <c r="GC29" s="2"/>
      <c r="GD29" s="50"/>
      <c r="GE29" s="2"/>
      <c r="GF29" s="10"/>
      <c r="GG29" s="9"/>
      <c r="GH29" s="2"/>
      <c r="GI29" s="2"/>
      <c r="GJ29" s="2"/>
      <c r="GK29" s="50"/>
      <c r="GL29" s="2"/>
      <c r="GM29" s="10"/>
      <c r="GN29" s="9"/>
      <c r="GO29" s="2"/>
      <c r="GP29" s="2"/>
      <c r="GQ29" s="2"/>
      <c r="GR29" s="50"/>
      <c r="GS29" s="2"/>
      <c r="GT29" s="10"/>
      <c r="GU29" s="9"/>
      <c r="GV29" s="2"/>
      <c r="GW29" s="2"/>
      <c r="GX29" s="2"/>
      <c r="GY29" s="50"/>
      <c r="GZ29" s="2"/>
      <c r="HA29" s="10"/>
      <c r="HB29" s="9"/>
      <c r="HC29" s="2"/>
      <c r="HD29" s="2"/>
      <c r="HE29" s="2"/>
      <c r="HF29" s="50"/>
      <c r="HG29" s="2"/>
      <c r="HH29" s="10"/>
      <c r="HI29" s="9"/>
      <c r="HJ29" s="2"/>
      <c r="HK29" s="2"/>
      <c r="HL29" s="2"/>
      <c r="HM29" s="50"/>
      <c r="HN29" s="2"/>
      <c r="HO29" s="10"/>
      <c r="HP29" s="9"/>
      <c r="HQ29" s="2"/>
      <c r="HR29" s="2"/>
      <c r="HS29" s="2"/>
      <c r="HT29" s="50"/>
      <c r="HU29" s="2"/>
      <c r="HV29" s="10"/>
      <c r="HW29" s="9"/>
      <c r="HX29" s="2"/>
      <c r="HY29" s="2"/>
      <c r="HZ29" s="2"/>
      <c r="IA29" s="50"/>
      <c r="IB29" s="2"/>
      <c r="IC29" s="10"/>
      <c r="ID29" s="9"/>
      <c r="IE29" s="2"/>
      <c r="IF29" s="2"/>
      <c r="IG29" s="2"/>
      <c r="IH29" s="50"/>
      <c r="II29" s="2"/>
      <c r="IJ29" s="10"/>
      <c r="IK29" s="9"/>
      <c r="IL29" s="2"/>
      <c r="IM29" s="2"/>
      <c r="IN29" s="2"/>
      <c r="IO29" s="50"/>
      <c r="IP29" s="2"/>
      <c r="IQ29" s="10"/>
      <c r="IR29" s="9"/>
      <c r="IS29" s="2"/>
      <c r="IT29" s="2"/>
      <c r="IU29" s="2"/>
      <c r="IV29" s="50"/>
      <c r="IW29" s="2"/>
      <c r="IX29" s="10"/>
      <c r="IY29" s="37"/>
    </row>
    <row r="30" spans="1:259" s="88" customFormat="1" x14ac:dyDescent="0.2">
      <c r="A30" s="68"/>
      <c r="B30" s="1" t="s">
        <v>89</v>
      </c>
      <c r="C30" s="61" t="s">
        <v>138</v>
      </c>
      <c r="D30" s="29">
        <f t="shared" si="59"/>
        <v>18</v>
      </c>
      <c r="E30" s="29">
        <f t="shared" si="26"/>
        <v>120000</v>
      </c>
      <c r="F30" s="2">
        <f t="shared" si="27"/>
        <v>0</v>
      </c>
      <c r="G30" s="2"/>
      <c r="H30" s="4">
        <f t="shared" si="8"/>
        <v>281362</v>
      </c>
      <c r="I30" s="2">
        <f t="shared" si="9"/>
        <v>0</v>
      </c>
      <c r="J30" s="2">
        <f t="shared" si="10"/>
        <v>281362</v>
      </c>
      <c r="K30" s="10">
        <f>SUM(S30,AA30,AI30,AP30,AX30,BN30,BV30,CD30,CS30,CZ30,DG30,DN30,DU30,EB30,EI30,EP30)+SUM(EW30,FD30,FK30,FR30,FY30,GF30,GM30,GT30,HA30,HH30,HO30,HV30,IC30,IJ30,IQ30,IX30)</f>
        <v>0</v>
      </c>
      <c r="L30" s="9">
        <v>18</v>
      </c>
      <c r="M30" s="2">
        <v>120000</v>
      </c>
      <c r="N30" s="2"/>
      <c r="O30" s="2"/>
      <c r="P30" s="2">
        <v>281362</v>
      </c>
      <c r="Q30" s="50">
        <f t="shared" si="79"/>
        <v>0</v>
      </c>
      <c r="R30" s="2">
        <v>281362</v>
      </c>
      <c r="S30" s="24"/>
      <c r="T30" s="9"/>
      <c r="U30" s="2"/>
      <c r="V30" s="2"/>
      <c r="W30" s="2"/>
      <c r="X30" s="2"/>
      <c r="Y30" s="50"/>
      <c r="Z30" s="2"/>
      <c r="AA30" s="10"/>
      <c r="AB30" s="9"/>
      <c r="AC30" s="2"/>
      <c r="AD30" s="2"/>
      <c r="AE30" s="2"/>
      <c r="AF30" s="2"/>
      <c r="AG30" s="50"/>
      <c r="AH30" s="2"/>
      <c r="AI30" s="10"/>
      <c r="AJ30" s="9"/>
      <c r="AK30" s="2"/>
      <c r="AL30" s="2"/>
      <c r="AM30" s="2"/>
      <c r="AN30" s="50"/>
      <c r="AO30" s="2"/>
      <c r="AP30" s="10"/>
      <c r="AQ30" s="9"/>
      <c r="AR30" s="2"/>
      <c r="AS30" s="2"/>
      <c r="AT30" s="2"/>
      <c r="AU30" s="2"/>
      <c r="AV30" s="50"/>
      <c r="AW30" s="2"/>
      <c r="AX30" s="10"/>
      <c r="AY30" s="28">
        <f t="shared" si="80"/>
        <v>0</v>
      </c>
      <c r="AZ30" s="2">
        <f t="shared" si="80"/>
        <v>0</v>
      </c>
      <c r="BA30" s="2">
        <f t="shared" si="80"/>
        <v>0</v>
      </c>
      <c r="BB30" s="2"/>
      <c r="BC30" s="2">
        <f t="shared" si="81"/>
        <v>0</v>
      </c>
      <c r="BD30" s="2">
        <f t="shared" si="82"/>
        <v>0</v>
      </c>
      <c r="BE30" s="2">
        <f t="shared" si="82"/>
        <v>0</v>
      </c>
      <c r="BF30" s="24">
        <f t="shared" si="82"/>
        <v>0</v>
      </c>
      <c r="BG30" s="9"/>
      <c r="BH30" s="2"/>
      <c r="BI30" s="2"/>
      <c r="BJ30" s="2"/>
      <c r="BK30" s="2"/>
      <c r="BL30" s="50"/>
      <c r="BM30" s="2"/>
      <c r="BN30" s="10"/>
      <c r="BO30" s="9"/>
      <c r="BP30" s="2"/>
      <c r="BQ30" s="2"/>
      <c r="BR30" s="2"/>
      <c r="BS30" s="2"/>
      <c r="BT30" s="50"/>
      <c r="BU30" s="2"/>
      <c r="BV30" s="10"/>
      <c r="BW30" s="9"/>
      <c r="BX30" s="2"/>
      <c r="BY30" s="2"/>
      <c r="BZ30" s="2"/>
      <c r="CA30" s="2"/>
      <c r="CB30" s="50"/>
      <c r="CC30" s="2"/>
      <c r="CD30" s="10"/>
      <c r="CE30" s="28">
        <f>SUM(CM30,CT30,DA30,DH30,DO30,DV30,EC30,EJ30,EQ30,EX30,FE30,FL30,FS30,FZ30,GG30,GN30,GU30,HB30,HI30,HP30,HW30,ID30,IK30,IR30)</f>
        <v>0</v>
      </c>
      <c r="CF30" s="2"/>
      <c r="CG30" s="2">
        <f>SUM(CO30,CV30,DC30,DJ30,DQ30,DX30,EE30,EL30,ES30,EZ30,FG30,FN30,FU30,GB30,GI30,GP30,GW30,HD30,HK30,HR30,HY30,IF30,IM30,IT30)</f>
        <v>0</v>
      </c>
      <c r="CH30" s="2"/>
      <c r="CI30" s="2"/>
      <c r="CJ30" s="2"/>
      <c r="CK30" s="2"/>
      <c r="CL30" s="24"/>
      <c r="CM30" s="9"/>
      <c r="CN30" s="2"/>
      <c r="CO30" s="2"/>
      <c r="CP30" s="2"/>
      <c r="CQ30" s="50"/>
      <c r="CR30" s="2"/>
      <c r="CS30" s="10"/>
      <c r="CT30" s="9"/>
      <c r="CU30" s="2"/>
      <c r="CV30" s="2"/>
      <c r="CW30" s="2"/>
      <c r="CX30" s="50"/>
      <c r="CY30" s="2"/>
      <c r="CZ30" s="10"/>
      <c r="DA30" s="9"/>
      <c r="DB30" s="2"/>
      <c r="DC30" s="2"/>
      <c r="DD30" s="2"/>
      <c r="DE30" s="50"/>
      <c r="DF30" s="2"/>
      <c r="DG30" s="10"/>
      <c r="DH30" s="9"/>
      <c r="DI30" s="2"/>
      <c r="DJ30" s="2"/>
      <c r="DK30" s="2"/>
      <c r="DL30" s="50"/>
      <c r="DM30" s="2"/>
      <c r="DN30" s="10"/>
      <c r="DO30" s="9"/>
      <c r="DP30" s="2"/>
      <c r="DQ30" s="2"/>
      <c r="DR30" s="2"/>
      <c r="DS30" s="50"/>
      <c r="DT30" s="2"/>
      <c r="DU30" s="10"/>
      <c r="DV30" s="9"/>
      <c r="DW30" s="2"/>
      <c r="DX30" s="2"/>
      <c r="DY30" s="2"/>
      <c r="DZ30" s="50"/>
      <c r="EA30" s="2"/>
      <c r="EB30" s="10"/>
      <c r="EC30" s="9"/>
      <c r="ED30" s="2"/>
      <c r="EE30" s="2"/>
      <c r="EF30" s="2"/>
      <c r="EG30" s="50"/>
      <c r="EH30" s="2"/>
      <c r="EI30" s="10"/>
      <c r="EJ30" s="9"/>
      <c r="EK30" s="2"/>
      <c r="EL30" s="2"/>
      <c r="EM30" s="2"/>
      <c r="EN30" s="50"/>
      <c r="EO30" s="2"/>
      <c r="EP30" s="10"/>
      <c r="EQ30" s="9"/>
      <c r="ER30" s="2"/>
      <c r="ES30" s="2"/>
      <c r="ET30" s="2"/>
      <c r="EU30" s="50"/>
      <c r="EV30" s="2"/>
      <c r="EW30" s="24"/>
      <c r="EX30" s="9"/>
      <c r="EY30" s="2"/>
      <c r="EZ30" s="2"/>
      <c r="FA30" s="2"/>
      <c r="FB30" s="50"/>
      <c r="FC30" s="2"/>
      <c r="FD30" s="10"/>
      <c r="FE30" s="9"/>
      <c r="FF30" s="2"/>
      <c r="FG30" s="2"/>
      <c r="FH30" s="2"/>
      <c r="FI30" s="50"/>
      <c r="FJ30" s="2"/>
      <c r="FK30" s="10"/>
      <c r="FL30" s="9"/>
      <c r="FM30" s="2"/>
      <c r="FN30" s="2"/>
      <c r="FO30" s="2"/>
      <c r="FP30" s="50"/>
      <c r="FQ30" s="2"/>
      <c r="FR30" s="10"/>
      <c r="FS30" s="9"/>
      <c r="FT30" s="2"/>
      <c r="FU30" s="2"/>
      <c r="FV30" s="2"/>
      <c r="FW30" s="50"/>
      <c r="FX30" s="2"/>
      <c r="FY30" s="10"/>
      <c r="FZ30" s="9"/>
      <c r="GA30" s="2"/>
      <c r="GB30" s="2"/>
      <c r="GC30" s="2"/>
      <c r="GD30" s="50"/>
      <c r="GE30" s="2"/>
      <c r="GF30" s="10"/>
      <c r="GG30" s="9"/>
      <c r="GH30" s="2"/>
      <c r="GI30" s="2"/>
      <c r="GJ30" s="2"/>
      <c r="GK30" s="50"/>
      <c r="GL30" s="2"/>
      <c r="GM30" s="10"/>
      <c r="GN30" s="9"/>
      <c r="GO30" s="2"/>
      <c r="GP30" s="2"/>
      <c r="GQ30" s="2"/>
      <c r="GR30" s="50"/>
      <c r="GS30" s="2"/>
      <c r="GT30" s="10"/>
      <c r="GU30" s="9"/>
      <c r="GV30" s="2"/>
      <c r="GW30" s="2"/>
      <c r="GX30" s="2"/>
      <c r="GY30" s="50"/>
      <c r="GZ30" s="2"/>
      <c r="HA30" s="10"/>
      <c r="HB30" s="9"/>
      <c r="HC30" s="2"/>
      <c r="HD30" s="2"/>
      <c r="HE30" s="2"/>
      <c r="HF30" s="50"/>
      <c r="HG30" s="2"/>
      <c r="HH30" s="10"/>
      <c r="HI30" s="9"/>
      <c r="HJ30" s="2"/>
      <c r="HK30" s="2"/>
      <c r="HL30" s="2"/>
      <c r="HM30" s="50"/>
      <c r="HN30" s="2"/>
      <c r="HO30" s="10"/>
      <c r="HP30" s="9"/>
      <c r="HQ30" s="2"/>
      <c r="HR30" s="2"/>
      <c r="HS30" s="2"/>
      <c r="HT30" s="50"/>
      <c r="HU30" s="2"/>
      <c r="HV30" s="10"/>
      <c r="HW30" s="9"/>
      <c r="HX30" s="2"/>
      <c r="HY30" s="2"/>
      <c r="HZ30" s="2"/>
      <c r="IA30" s="50"/>
      <c r="IB30" s="2"/>
      <c r="IC30" s="10"/>
      <c r="ID30" s="9"/>
      <c r="IE30" s="2"/>
      <c r="IF30" s="2"/>
      <c r="IG30" s="2"/>
      <c r="IH30" s="50"/>
      <c r="II30" s="2"/>
      <c r="IJ30" s="10"/>
      <c r="IK30" s="9"/>
      <c r="IL30" s="2"/>
      <c r="IM30" s="2"/>
      <c r="IN30" s="2"/>
      <c r="IO30" s="50"/>
      <c r="IP30" s="2"/>
      <c r="IQ30" s="10"/>
      <c r="IR30" s="9"/>
      <c r="IS30" s="2"/>
      <c r="IT30" s="2"/>
      <c r="IU30" s="2"/>
      <c r="IV30" s="50"/>
      <c r="IW30" s="2"/>
      <c r="IX30" s="10"/>
      <c r="IY30" s="37"/>
    </row>
    <row r="31" spans="1:259" s="147" customFormat="1" ht="12" x14ac:dyDescent="0.2">
      <c r="A31" s="139" t="s">
        <v>85</v>
      </c>
      <c r="B31" s="153" t="s">
        <v>97</v>
      </c>
      <c r="C31" s="154"/>
      <c r="D31" s="29">
        <f>+L31+T31+AB31+AQ31+AY31+CE31+1</f>
        <v>646514</v>
      </c>
      <c r="E31" s="29">
        <f t="shared" si="26"/>
        <v>406800</v>
      </c>
      <c r="F31" s="4">
        <f t="shared" si="27"/>
        <v>0</v>
      </c>
      <c r="G31" s="4"/>
      <c r="H31" s="4">
        <f t="shared" si="8"/>
        <v>758362</v>
      </c>
      <c r="I31" s="4">
        <f t="shared" si="9"/>
        <v>0</v>
      </c>
      <c r="J31" s="4">
        <f t="shared" si="10"/>
        <v>758362</v>
      </c>
      <c r="K31" s="140">
        <f>K23+K27+K28</f>
        <v>0</v>
      </c>
      <c r="L31" s="141">
        <f t="shared" ref="L31:R31" si="83">L23+L27+L28</f>
        <v>646266</v>
      </c>
      <c r="M31" s="142">
        <f t="shared" si="83"/>
        <v>405000</v>
      </c>
      <c r="N31" s="142">
        <f t="shared" si="83"/>
        <v>0</v>
      </c>
      <c r="O31" s="142"/>
      <c r="P31" s="142">
        <f t="shared" si="83"/>
        <v>758362</v>
      </c>
      <c r="Q31" s="143">
        <f t="shared" si="83"/>
        <v>0</v>
      </c>
      <c r="R31" s="142">
        <f t="shared" si="83"/>
        <v>758362</v>
      </c>
      <c r="S31" s="144">
        <f>S23+S27+S28</f>
        <v>0</v>
      </c>
      <c r="T31" s="141">
        <f t="shared" ref="T31:Z31" si="84">T23+T27+T28</f>
        <v>80</v>
      </c>
      <c r="U31" s="142">
        <f t="shared" si="84"/>
        <v>1800</v>
      </c>
      <c r="V31" s="142">
        <f t="shared" si="84"/>
        <v>0</v>
      </c>
      <c r="W31" s="142"/>
      <c r="X31" s="142">
        <f t="shared" si="84"/>
        <v>0</v>
      </c>
      <c r="Y31" s="143">
        <f t="shared" si="84"/>
        <v>0</v>
      </c>
      <c r="Z31" s="142">
        <f t="shared" si="84"/>
        <v>0</v>
      </c>
      <c r="AA31" s="140">
        <f>AA23+AA27+AA28</f>
        <v>0</v>
      </c>
      <c r="AB31" s="141">
        <f t="shared" ref="AB31:AP31" si="85">AB23+AB27+AB28</f>
        <v>167</v>
      </c>
      <c r="AC31" s="142">
        <f t="shared" si="85"/>
        <v>0</v>
      </c>
      <c r="AD31" s="142">
        <f t="shared" si="85"/>
        <v>0</v>
      </c>
      <c r="AE31" s="142"/>
      <c r="AF31" s="142">
        <f t="shared" si="85"/>
        <v>0</v>
      </c>
      <c r="AG31" s="143">
        <f t="shared" si="85"/>
        <v>0</v>
      </c>
      <c r="AH31" s="142">
        <f t="shared" si="85"/>
        <v>0</v>
      </c>
      <c r="AI31" s="140">
        <f t="shared" si="85"/>
        <v>0</v>
      </c>
      <c r="AJ31" s="141">
        <f t="shared" si="85"/>
        <v>24</v>
      </c>
      <c r="AK31" s="142">
        <f t="shared" si="85"/>
        <v>0</v>
      </c>
      <c r="AL31" s="142">
        <f t="shared" si="85"/>
        <v>0</v>
      </c>
      <c r="AM31" s="142">
        <f t="shared" si="85"/>
        <v>0</v>
      </c>
      <c r="AN31" s="143">
        <f t="shared" si="85"/>
        <v>0</v>
      </c>
      <c r="AO31" s="142">
        <f t="shared" si="85"/>
        <v>0</v>
      </c>
      <c r="AP31" s="140">
        <f t="shared" si="85"/>
        <v>0</v>
      </c>
      <c r="AQ31" s="141">
        <f>AQ23+AQ27+AQ28</f>
        <v>0</v>
      </c>
      <c r="AR31" s="142">
        <f t="shared" ref="AR31:AX31" si="86">AR23+AR27+AR28</f>
        <v>0</v>
      </c>
      <c r="AS31" s="142">
        <f t="shared" si="86"/>
        <v>0</v>
      </c>
      <c r="AT31" s="142"/>
      <c r="AU31" s="142">
        <f t="shared" si="86"/>
        <v>0</v>
      </c>
      <c r="AV31" s="143">
        <f t="shared" si="86"/>
        <v>0</v>
      </c>
      <c r="AW31" s="142">
        <f t="shared" si="86"/>
        <v>0</v>
      </c>
      <c r="AX31" s="140">
        <f t="shared" si="86"/>
        <v>0</v>
      </c>
      <c r="AY31" s="145">
        <f>AY23+AY27+AY28</f>
        <v>0</v>
      </c>
      <c r="AZ31" s="142">
        <f t="shared" ref="AZ31:BF31" si="87">AZ23+AZ27+AZ28</f>
        <v>0</v>
      </c>
      <c r="BA31" s="142">
        <f t="shared" si="87"/>
        <v>0</v>
      </c>
      <c r="BB31" s="142"/>
      <c r="BC31" s="142">
        <f t="shared" si="87"/>
        <v>0</v>
      </c>
      <c r="BD31" s="142">
        <f>BD23+BD27+BD28</f>
        <v>0</v>
      </c>
      <c r="BE31" s="142">
        <f>BE23+BE27+BE28</f>
        <v>0</v>
      </c>
      <c r="BF31" s="144">
        <f t="shared" si="87"/>
        <v>0</v>
      </c>
      <c r="BG31" s="141">
        <f>BG23+BG27+BG28</f>
        <v>0</v>
      </c>
      <c r="BH31" s="142">
        <f t="shared" ref="BH31:BN31" si="88">BH23+BH27+BH28</f>
        <v>0</v>
      </c>
      <c r="BI31" s="142">
        <f t="shared" si="88"/>
        <v>0</v>
      </c>
      <c r="BJ31" s="142"/>
      <c r="BK31" s="142">
        <f t="shared" si="88"/>
        <v>0</v>
      </c>
      <c r="BL31" s="143">
        <f t="shared" si="88"/>
        <v>0</v>
      </c>
      <c r="BM31" s="142">
        <f t="shared" si="88"/>
        <v>0</v>
      </c>
      <c r="BN31" s="140">
        <f t="shared" si="88"/>
        <v>0</v>
      </c>
      <c r="BO31" s="141">
        <f>BO23+BO27+BO28</f>
        <v>0</v>
      </c>
      <c r="BP31" s="142">
        <f t="shared" ref="BP31:BV31" si="89">BP23+BP27+BP28</f>
        <v>0</v>
      </c>
      <c r="BQ31" s="142">
        <f t="shared" si="89"/>
        <v>0</v>
      </c>
      <c r="BR31" s="142"/>
      <c r="BS31" s="142">
        <f t="shared" si="89"/>
        <v>0</v>
      </c>
      <c r="BT31" s="143">
        <f t="shared" si="89"/>
        <v>0</v>
      </c>
      <c r="BU31" s="142">
        <f t="shared" si="89"/>
        <v>0</v>
      </c>
      <c r="BV31" s="140">
        <f t="shared" si="89"/>
        <v>0</v>
      </c>
      <c r="BW31" s="141">
        <f>BW23+BW27+BW28</f>
        <v>0</v>
      </c>
      <c r="BX31" s="142">
        <f t="shared" ref="BX31:CD31" si="90">BX23+BX27+BX28</f>
        <v>0</v>
      </c>
      <c r="BY31" s="142">
        <f t="shared" si="90"/>
        <v>0</v>
      </c>
      <c r="BZ31" s="142"/>
      <c r="CA31" s="142">
        <f t="shared" si="90"/>
        <v>0</v>
      </c>
      <c r="CB31" s="143">
        <f t="shared" si="90"/>
        <v>0</v>
      </c>
      <c r="CC31" s="142">
        <f t="shared" si="90"/>
        <v>0</v>
      </c>
      <c r="CD31" s="140">
        <f t="shared" si="90"/>
        <v>0</v>
      </c>
      <c r="CE31" s="141">
        <f>CE23+CE27+CE28</f>
        <v>0</v>
      </c>
      <c r="CF31" s="142">
        <f t="shared" ref="CF31:CL31" si="91">CF23+CF27+CF28</f>
        <v>0</v>
      </c>
      <c r="CG31" s="142">
        <f t="shared" si="91"/>
        <v>0</v>
      </c>
      <c r="CH31" s="142"/>
      <c r="CI31" s="142">
        <f t="shared" si="91"/>
        <v>0</v>
      </c>
      <c r="CJ31" s="142">
        <f>CJ23+CJ27+CJ28</f>
        <v>0</v>
      </c>
      <c r="CK31" s="142">
        <f>CK23+CK27+CK28</f>
        <v>0</v>
      </c>
      <c r="CL31" s="140">
        <f t="shared" si="91"/>
        <v>0</v>
      </c>
      <c r="CM31" s="141">
        <f>CM23+CM27+CM28</f>
        <v>0</v>
      </c>
      <c r="CN31" s="142">
        <f t="shared" ref="CN31:CS31" si="92">CN23+CN27+CN28</f>
        <v>0</v>
      </c>
      <c r="CO31" s="142">
        <f t="shared" si="92"/>
        <v>0</v>
      </c>
      <c r="CP31" s="142">
        <f t="shared" si="92"/>
        <v>0</v>
      </c>
      <c r="CQ31" s="143">
        <f t="shared" si="92"/>
        <v>0</v>
      </c>
      <c r="CR31" s="142">
        <f t="shared" si="92"/>
        <v>0</v>
      </c>
      <c r="CS31" s="140">
        <f t="shared" si="92"/>
        <v>0</v>
      </c>
      <c r="CT31" s="141">
        <f>CT23+CT27+CT28</f>
        <v>0</v>
      </c>
      <c r="CU31" s="142">
        <f t="shared" ref="CU31:CZ31" si="93">CU23+CU27+CU28</f>
        <v>0</v>
      </c>
      <c r="CV31" s="142">
        <f t="shared" si="93"/>
        <v>0</v>
      </c>
      <c r="CW31" s="142">
        <f t="shared" si="93"/>
        <v>0</v>
      </c>
      <c r="CX31" s="143">
        <f t="shared" si="93"/>
        <v>0</v>
      </c>
      <c r="CY31" s="142">
        <f t="shared" si="93"/>
        <v>0</v>
      </c>
      <c r="CZ31" s="140">
        <f t="shared" si="93"/>
        <v>0</v>
      </c>
      <c r="DA31" s="141">
        <f>DA23+DA27+DA28</f>
        <v>0</v>
      </c>
      <c r="DB31" s="142">
        <f t="shared" ref="DB31:DG31" si="94">DB23+DB27+DB28</f>
        <v>0</v>
      </c>
      <c r="DC31" s="142">
        <f t="shared" si="94"/>
        <v>0</v>
      </c>
      <c r="DD31" s="142">
        <f t="shared" si="94"/>
        <v>0</v>
      </c>
      <c r="DE31" s="143">
        <f t="shared" si="94"/>
        <v>0</v>
      </c>
      <c r="DF31" s="142">
        <f t="shared" si="94"/>
        <v>0</v>
      </c>
      <c r="DG31" s="140">
        <f t="shared" si="94"/>
        <v>0</v>
      </c>
      <c r="DH31" s="141">
        <f>DH23+DH27+DH28</f>
        <v>0</v>
      </c>
      <c r="DI31" s="142">
        <f t="shared" ref="DI31:DN31" si="95">DI23+DI27+DI28</f>
        <v>0</v>
      </c>
      <c r="DJ31" s="142">
        <f t="shared" si="95"/>
        <v>0</v>
      </c>
      <c r="DK31" s="142">
        <f t="shared" si="95"/>
        <v>0</v>
      </c>
      <c r="DL31" s="143">
        <f t="shared" si="95"/>
        <v>0</v>
      </c>
      <c r="DM31" s="142">
        <f t="shared" si="95"/>
        <v>0</v>
      </c>
      <c r="DN31" s="140">
        <f t="shared" si="95"/>
        <v>0</v>
      </c>
      <c r="DO31" s="141">
        <f>DO23+DO27+DO28</f>
        <v>0</v>
      </c>
      <c r="DP31" s="142">
        <f t="shared" ref="DP31:DU31" si="96">DP23+DP27+DP28</f>
        <v>0</v>
      </c>
      <c r="DQ31" s="142">
        <f t="shared" si="96"/>
        <v>0</v>
      </c>
      <c r="DR31" s="142">
        <f t="shared" si="96"/>
        <v>0</v>
      </c>
      <c r="DS31" s="143">
        <f t="shared" si="96"/>
        <v>0</v>
      </c>
      <c r="DT31" s="142">
        <f t="shared" si="96"/>
        <v>0</v>
      </c>
      <c r="DU31" s="140">
        <f t="shared" si="96"/>
        <v>0</v>
      </c>
      <c r="DV31" s="141">
        <f>DV23+DV27+DV28</f>
        <v>0</v>
      </c>
      <c r="DW31" s="142">
        <f t="shared" ref="DW31:EB31" si="97">DW23+DW27+DW28</f>
        <v>0</v>
      </c>
      <c r="DX31" s="142">
        <f t="shared" si="97"/>
        <v>0</v>
      </c>
      <c r="DY31" s="142">
        <f t="shared" si="97"/>
        <v>0</v>
      </c>
      <c r="DZ31" s="143">
        <f t="shared" si="97"/>
        <v>0</v>
      </c>
      <c r="EA31" s="142">
        <f t="shared" si="97"/>
        <v>0</v>
      </c>
      <c r="EB31" s="140">
        <f t="shared" si="97"/>
        <v>0</v>
      </c>
      <c r="EC31" s="141">
        <f>EC23+EC27+EC28</f>
        <v>0</v>
      </c>
      <c r="ED31" s="142">
        <f t="shared" ref="ED31:EI31" si="98">ED23+ED27+ED28</f>
        <v>0</v>
      </c>
      <c r="EE31" s="142">
        <f t="shared" si="98"/>
        <v>0</v>
      </c>
      <c r="EF31" s="142">
        <f t="shared" si="98"/>
        <v>0</v>
      </c>
      <c r="EG31" s="143">
        <f t="shared" si="98"/>
        <v>0</v>
      </c>
      <c r="EH31" s="142">
        <f t="shared" si="98"/>
        <v>0</v>
      </c>
      <c r="EI31" s="140">
        <f t="shared" si="98"/>
        <v>0</v>
      </c>
      <c r="EJ31" s="141">
        <f>EJ23+EJ27+EJ28</f>
        <v>0</v>
      </c>
      <c r="EK31" s="142">
        <f t="shared" ref="EK31:EP31" si="99">EK23+EK27+EK28</f>
        <v>0</v>
      </c>
      <c r="EL31" s="142">
        <f t="shared" si="99"/>
        <v>0</v>
      </c>
      <c r="EM31" s="142">
        <f t="shared" si="99"/>
        <v>0</v>
      </c>
      <c r="EN31" s="143">
        <f t="shared" si="99"/>
        <v>0</v>
      </c>
      <c r="EO31" s="142">
        <f t="shared" si="99"/>
        <v>0</v>
      </c>
      <c r="EP31" s="140">
        <f t="shared" si="99"/>
        <v>0</v>
      </c>
      <c r="EQ31" s="141">
        <f t="shared" ref="EQ31:EV31" si="100">EQ23+EQ27+EQ28</f>
        <v>0</v>
      </c>
      <c r="ER31" s="142">
        <f t="shared" si="100"/>
        <v>0</v>
      </c>
      <c r="ES31" s="142">
        <f t="shared" si="100"/>
        <v>0</v>
      </c>
      <c r="ET31" s="142">
        <f t="shared" si="100"/>
        <v>0</v>
      </c>
      <c r="EU31" s="143">
        <f t="shared" si="100"/>
        <v>0</v>
      </c>
      <c r="EV31" s="142">
        <f t="shared" si="100"/>
        <v>0</v>
      </c>
      <c r="EW31" s="140">
        <f>ET23+ET27+ET28</f>
        <v>0</v>
      </c>
      <c r="EX31" s="141">
        <f>EX23+EX27+EX28</f>
        <v>0</v>
      </c>
      <c r="EY31" s="142">
        <f t="shared" ref="EY31:HR31" si="101">EY23+EY27+EY28</f>
        <v>0</v>
      </c>
      <c r="EZ31" s="142">
        <f t="shared" si="101"/>
        <v>0</v>
      </c>
      <c r="FA31" s="142">
        <f t="shared" si="101"/>
        <v>0</v>
      </c>
      <c r="FB31" s="143">
        <f t="shared" si="101"/>
        <v>0</v>
      </c>
      <c r="FC31" s="142">
        <f>FC23+FC27+FC28</f>
        <v>0</v>
      </c>
      <c r="FD31" s="140">
        <f t="shared" si="101"/>
        <v>0</v>
      </c>
      <c r="FE31" s="141">
        <f>FE23+FE27+FE28</f>
        <v>0</v>
      </c>
      <c r="FF31" s="142">
        <f t="shared" si="101"/>
        <v>0</v>
      </c>
      <c r="FG31" s="142">
        <f t="shared" si="101"/>
        <v>0</v>
      </c>
      <c r="FH31" s="142">
        <f t="shared" si="101"/>
        <v>0</v>
      </c>
      <c r="FI31" s="143">
        <f t="shared" si="101"/>
        <v>0</v>
      </c>
      <c r="FJ31" s="142">
        <f t="shared" si="101"/>
        <v>0</v>
      </c>
      <c r="FK31" s="140">
        <f t="shared" si="101"/>
        <v>0</v>
      </c>
      <c r="FL31" s="141">
        <f>FL23+FL27+FL28</f>
        <v>0</v>
      </c>
      <c r="FM31" s="142">
        <f t="shared" si="101"/>
        <v>0</v>
      </c>
      <c r="FN31" s="142">
        <f t="shared" si="101"/>
        <v>0</v>
      </c>
      <c r="FO31" s="142">
        <f t="shared" si="101"/>
        <v>0</v>
      </c>
      <c r="FP31" s="143">
        <f t="shared" si="101"/>
        <v>0</v>
      </c>
      <c r="FQ31" s="142">
        <f t="shared" si="101"/>
        <v>0</v>
      </c>
      <c r="FR31" s="140">
        <f t="shared" si="101"/>
        <v>0</v>
      </c>
      <c r="FS31" s="141">
        <f>FS23+FS27+FS28</f>
        <v>0</v>
      </c>
      <c r="FT31" s="142">
        <f t="shared" si="101"/>
        <v>0</v>
      </c>
      <c r="FU31" s="142">
        <f t="shared" si="101"/>
        <v>0</v>
      </c>
      <c r="FV31" s="142">
        <f t="shared" si="101"/>
        <v>0</v>
      </c>
      <c r="FW31" s="143">
        <f t="shared" si="101"/>
        <v>0</v>
      </c>
      <c r="FX31" s="142">
        <f>FX23+FX27+FX28</f>
        <v>0</v>
      </c>
      <c r="FY31" s="140">
        <f t="shared" si="101"/>
        <v>0</v>
      </c>
      <c r="FZ31" s="141">
        <f>FZ23+FZ27+FZ28</f>
        <v>0</v>
      </c>
      <c r="GA31" s="142">
        <f t="shared" si="101"/>
        <v>0</v>
      </c>
      <c r="GB31" s="142">
        <f t="shared" si="101"/>
        <v>0</v>
      </c>
      <c r="GC31" s="142">
        <f t="shared" si="101"/>
        <v>0</v>
      </c>
      <c r="GD31" s="143">
        <f t="shared" si="101"/>
        <v>0</v>
      </c>
      <c r="GE31" s="142">
        <f t="shared" si="101"/>
        <v>0</v>
      </c>
      <c r="GF31" s="140">
        <f t="shared" si="101"/>
        <v>0</v>
      </c>
      <c r="GG31" s="141">
        <f>GG23+GG27+GG28</f>
        <v>0</v>
      </c>
      <c r="GH31" s="142">
        <f t="shared" si="101"/>
        <v>0</v>
      </c>
      <c r="GI31" s="142">
        <f t="shared" si="101"/>
        <v>0</v>
      </c>
      <c r="GJ31" s="142">
        <f t="shared" si="101"/>
        <v>0</v>
      </c>
      <c r="GK31" s="143">
        <f t="shared" si="101"/>
        <v>0</v>
      </c>
      <c r="GL31" s="142">
        <f t="shared" si="101"/>
        <v>0</v>
      </c>
      <c r="GM31" s="140">
        <f t="shared" si="101"/>
        <v>0</v>
      </c>
      <c r="GN31" s="141">
        <f>GN23+GN27+GN28</f>
        <v>0</v>
      </c>
      <c r="GO31" s="142">
        <f t="shared" si="101"/>
        <v>0</v>
      </c>
      <c r="GP31" s="142">
        <f t="shared" si="101"/>
        <v>0</v>
      </c>
      <c r="GQ31" s="142">
        <f t="shared" si="101"/>
        <v>0</v>
      </c>
      <c r="GR31" s="143">
        <f t="shared" si="101"/>
        <v>0</v>
      </c>
      <c r="GS31" s="142">
        <f t="shared" si="101"/>
        <v>0</v>
      </c>
      <c r="GT31" s="140">
        <f t="shared" si="101"/>
        <v>0</v>
      </c>
      <c r="GU31" s="141">
        <f>GU23+GU27+GU28</f>
        <v>0</v>
      </c>
      <c r="GV31" s="142">
        <f t="shared" si="101"/>
        <v>0</v>
      </c>
      <c r="GW31" s="142">
        <f t="shared" si="101"/>
        <v>0</v>
      </c>
      <c r="GX31" s="142">
        <f t="shared" si="101"/>
        <v>0</v>
      </c>
      <c r="GY31" s="143">
        <f t="shared" si="101"/>
        <v>0</v>
      </c>
      <c r="GZ31" s="142">
        <f>GZ23+GZ27+GZ28</f>
        <v>0</v>
      </c>
      <c r="HA31" s="140">
        <f t="shared" si="101"/>
        <v>0</v>
      </c>
      <c r="HB31" s="141">
        <f>HB23+HB27+HB28</f>
        <v>0</v>
      </c>
      <c r="HC31" s="142">
        <f t="shared" si="101"/>
        <v>0</v>
      </c>
      <c r="HD31" s="142">
        <f t="shared" si="101"/>
        <v>0</v>
      </c>
      <c r="HE31" s="142">
        <f t="shared" si="101"/>
        <v>0</v>
      </c>
      <c r="HF31" s="143">
        <f t="shared" si="101"/>
        <v>0</v>
      </c>
      <c r="HG31" s="142">
        <f>HG23+HG27+HG28</f>
        <v>0</v>
      </c>
      <c r="HH31" s="140">
        <f t="shared" si="101"/>
        <v>0</v>
      </c>
      <c r="HI31" s="141">
        <f>HI23+HI27+HI28</f>
        <v>0</v>
      </c>
      <c r="HJ31" s="142">
        <f t="shared" si="101"/>
        <v>0</v>
      </c>
      <c r="HK31" s="142">
        <f t="shared" si="101"/>
        <v>0</v>
      </c>
      <c r="HL31" s="142">
        <f t="shared" si="101"/>
        <v>0</v>
      </c>
      <c r="HM31" s="143">
        <f t="shared" si="101"/>
        <v>0</v>
      </c>
      <c r="HN31" s="142">
        <f>HN23+HN27+HN28</f>
        <v>0</v>
      </c>
      <c r="HO31" s="140">
        <f t="shared" si="101"/>
        <v>0</v>
      </c>
      <c r="HP31" s="141">
        <f>HP23+HP27+HP28</f>
        <v>0</v>
      </c>
      <c r="HQ31" s="142">
        <f t="shared" si="101"/>
        <v>0</v>
      </c>
      <c r="HR31" s="142">
        <f t="shared" si="101"/>
        <v>0</v>
      </c>
      <c r="HS31" s="142">
        <f t="shared" ref="HS31:IX31" si="102">HS23+HS27+HS28</f>
        <v>0</v>
      </c>
      <c r="HT31" s="143">
        <f t="shared" si="102"/>
        <v>0</v>
      </c>
      <c r="HU31" s="142">
        <f t="shared" si="102"/>
        <v>0</v>
      </c>
      <c r="HV31" s="140">
        <f t="shared" si="102"/>
        <v>0</v>
      </c>
      <c r="HW31" s="141">
        <f>HW23+HW27+HW28</f>
        <v>0</v>
      </c>
      <c r="HX31" s="142">
        <f t="shared" si="102"/>
        <v>0</v>
      </c>
      <c r="HY31" s="142">
        <f t="shared" si="102"/>
        <v>0</v>
      </c>
      <c r="HZ31" s="142">
        <f t="shared" si="102"/>
        <v>0</v>
      </c>
      <c r="IA31" s="143">
        <f t="shared" si="102"/>
        <v>0</v>
      </c>
      <c r="IB31" s="142">
        <f t="shared" si="102"/>
        <v>0</v>
      </c>
      <c r="IC31" s="140">
        <f t="shared" si="102"/>
        <v>0</v>
      </c>
      <c r="ID31" s="141">
        <f>ID23+ID27+ID28</f>
        <v>0</v>
      </c>
      <c r="IE31" s="142">
        <f t="shared" si="102"/>
        <v>0</v>
      </c>
      <c r="IF31" s="142">
        <f t="shared" si="102"/>
        <v>0</v>
      </c>
      <c r="IG31" s="142">
        <f t="shared" si="102"/>
        <v>0</v>
      </c>
      <c r="IH31" s="143">
        <f t="shared" si="102"/>
        <v>0</v>
      </c>
      <c r="II31" s="142">
        <f t="shared" si="102"/>
        <v>0</v>
      </c>
      <c r="IJ31" s="140">
        <f t="shared" si="102"/>
        <v>0</v>
      </c>
      <c r="IK31" s="141">
        <f>IK23+IK27+IK28</f>
        <v>0</v>
      </c>
      <c r="IL31" s="142">
        <f t="shared" si="102"/>
        <v>0</v>
      </c>
      <c r="IM31" s="142">
        <f t="shared" si="102"/>
        <v>0</v>
      </c>
      <c r="IN31" s="142">
        <f t="shared" si="102"/>
        <v>0</v>
      </c>
      <c r="IO31" s="143">
        <f t="shared" si="102"/>
        <v>0</v>
      </c>
      <c r="IP31" s="142">
        <f t="shared" si="102"/>
        <v>0</v>
      </c>
      <c r="IQ31" s="140">
        <f t="shared" si="102"/>
        <v>0</v>
      </c>
      <c r="IR31" s="141">
        <f>IR23+IR27+IR28</f>
        <v>0</v>
      </c>
      <c r="IS31" s="142">
        <f t="shared" si="102"/>
        <v>0</v>
      </c>
      <c r="IT31" s="142">
        <f t="shared" si="102"/>
        <v>0</v>
      </c>
      <c r="IU31" s="142">
        <f t="shared" si="102"/>
        <v>0</v>
      </c>
      <c r="IV31" s="143">
        <f t="shared" si="102"/>
        <v>0</v>
      </c>
      <c r="IW31" s="142">
        <f t="shared" si="102"/>
        <v>0</v>
      </c>
      <c r="IX31" s="140">
        <f t="shared" si="102"/>
        <v>0</v>
      </c>
      <c r="IY31" s="146"/>
    </row>
    <row r="32" spans="1:259" s="93" customFormat="1" ht="20.100000000000001" customHeight="1" x14ac:dyDescent="0.2">
      <c r="A32" s="72" t="s">
        <v>31</v>
      </c>
      <c r="B32" s="11"/>
      <c r="C32" s="64"/>
      <c r="D32" s="29">
        <f>+L32+T32+AB32+AQ32+AY32+CE32-2</f>
        <v>23635832</v>
      </c>
      <c r="E32" s="129">
        <f t="shared" si="26"/>
        <v>42825704</v>
      </c>
      <c r="F32" s="151">
        <f t="shared" si="27"/>
        <v>0</v>
      </c>
      <c r="G32" s="151"/>
      <c r="H32" s="135">
        <f t="shared" si="8"/>
        <v>46708169</v>
      </c>
      <c r="I32" s="135">
        <f t="shared" si="9"/>
        <v>34508534</v>
      </c>
      <c r="J32" s="152">
        <f t="shared" si="10"/>
        <v>12188635</v>
      </c>
      <c r="K32" s="18">
        <f>K22+K31</f>
        <v>11000</v>
      </c>
      <c r="L32" s="17">
        <f t="shared" ref="L32:R32" si="103">L22+L31</f>
        <v>20791692</v>
      </c>
      <c r="M32" s="12">
        <f t="shared" si="103"/>
        <v>36315941</v>
      </c>
      <c r="N32" s="12">
        <f t="shared" si="103"/>
        <v>0</v>
      </c>
      <c r="O32" s="12"/>
      <c r="P32" s="12">
        <f t="shared" si="103"/>
        <v>40322417</v>
      </c>
      <c r="Q32" s="59">
        <f t="shared" si="103"/>
        <v>31491867</v>
      </c>
      <c r="R32" s="12">
        <f t="shared" si="103"/>
        <v>8830550</v>
      </c>
      <c r="S32" s="46">
        <f>S22+S31</f>
        <v>0</v>
      </c>
      <c r="T32" s="17">
        <f t="shared" ref="T32:AB32" si="104">T22+T31</f>
        <v>652503</v>
      </c>
      <c r="U32" s="12">
        <f t="shared" si="104"/>
        <v>1013495</v>
      </c>
      <c r="V32" s="12">
        <f t="shared" si="104"/>
        <v>0</v>
      </c>
      <c r="W32" s="12"/>
      <c r="X32" s="12">
        <f t="shared" si="104"/>
        <v>1138798</v>
      </c>
      <c r="Y32" s="59">
        <f t="shared" si="104"/>
        <v>1127798</v>
      </c>
      <c r="Z32" s="12">
        <f t="shared" si="104"/>
        <v>0</v>
      </c>
      <c r="AA32" s="18">
        <f t="shared" si="104"/>
        <v>11000</v>
      </c>
      <c r="AB32" s="17">
        <f t="shared" si="104"/>
        <v>1857170</v>
      </c>
      <c r="AC32" s="12">
        <f t="shared" ref="AC32:DP32" si="105">AC22+AC31</f>
        <v>4763579</v>
      </c>
      <c r="AD32" s="12">
        <f t="shared" si="105"/>
        <v>0</v>
      </c>
      <c r="AE32" s="12"/>
      <c r="AF32" s="12">
        <f t="shared" si="105"/>
        <v>4501449</v>
      </c>
      <c r="AG32" s="59">
        <f t="shared" si="105"/>
        <v>1151064</v>
      </c>
      <c r="AH32" s="12">
        <f t="shared" si="105"/>
        <v>3350385</v>
      </c>
      <c r="AI32" s="18">
        <f t="shared" si="105"/>
        <v>0</v>
      </c>
      <c r="AJ32" s="17">
        <f t="shared" si="105"/>
        <v>116483</v>
      </c>
      <c r="AK32" s="12">
        <f t="shared" si="105"/>
        <v>0</v>
      </c>
      <c r="AL32" s="12">
        <f t="shared" si="105"/>
        <v>0</v>
      </c>
      <c r="AM32" s="12">
        <f t="shared" si="105"/>
        <v>0</v>
      </c>
      <c r="AN32" s="59">
        <f t="shared" si="105"/>
        <v>0</v>
      </c>
      <c r="AO32" s="12">
        <f t="shared" si="105"/>
        <v>0</v>
      </c>
      <c r="AP32" s="18">
        <f t="shared" si="105"/>
        <v>0</v>
      </c>
      <c r="AQ32" s="17">
        <f t="shared" si="105"/>
        <v>16752</v>
      </c>
      <c r="AR32" s="12">
        <f t="shared" si="105"/>
        <v>15000</v>
      </c>
      <c r="AS32" s="12">
        <f t="shared" si="105"/>
        <v>0</v>
      </c>
      <c r="AT32" s="12"/>
      <c r="AU32" s="12">
        <f t="shared" si="105"/>
        <v>15000</v>
      </c>
      <c r="AV32" s="59">
        <f t="shared" si="105"/>
        <v>15000</v>
      </c>
      <c r="AW32" s="12">
        <f t="shared" si="105"/>
        <v>0</v>
      </c>
      <c r="AX32" s="18">
        <f t="shared" si="105"/>
        <v>0</v>
      </c>
      <c r="AY32" s="44">
        <f t="shared" ref="AY32:BF32" si="106">AY22+AY31</f>
        <v>317717</v>
      </c>
      <c r="AZ32" s="12">
        <f t="shared" si="106"/>
        <v>413115</v>
      </c>
      <c r="BA32" s="12">
        <f t="shared" si="106"/>
        <v>0</v>
      </c>
      <c r="BB32" s="12"/>
      <c r="BC32" s="12">
        <f t="shared" si="106"/>
        <v>400931</v>
      </c>
      <c r="BD32" s="12">
        <f>BD22+BD31</f>
        <v>393231</v>
      </c>
      <c r="BE32" s="12">
        <f>BE22+BE31</f>
        <v>7700</v>
      </c>
      <c r="BF32" s="46">
        <f t="shared" si="106"/>
        <v>0</v>
      </c>
      <c r="BG32" s="17">
        <f t="shared" si="105"/>
        <v>175021</v>
      </c>
      <c r="BH32" s="12">
        <f t="shared" si="105"/>
        <v>222563</v>
      </c>
      <c r="BI32" s="12">
        <f t="shared" si="105"/>
        <v>0</v>
      </c>
      <c r="BJ32" s="12"/>
      <c r="BK32" s="12">
        <f t="shared" si="105"/>
        <v>187924</v>
      </c>
      <c r="BL32" s="59">
        <f t="shared" si="105"/>
        <v>187924</v>
      </c>
      <c r="BM32" s="12">
        <f t="shared" si="105"/>
        <v>0</v>
      </c>
      <c r="BN32" s="18">
        <f t="shared" si="105"/>
        <v>0</v>
      </c>
      <c r="BO32" s="17">
        <f t="shared" si="105"/>
        <v>1841</v>
      </c>
      <c r="BP32" s="12">
        <f t="shared" si="105"/>
        <v>0</v>
      </c>
      <c r="BQ32" s="12">
        <f t="shared" si="105"/>
        <v>0</v>
      </c>
      <c r="BR32" s="12"/>
      <c r="BS32" s="12">
        <f t="shared" si="105"/>
        <v>0</v>
      </c>
      <c r="BT32" s="59">
        <f t="shared" si="105"/>
        <v>0</v>
      </c>
      <c r="BU32" s="12">
        <f t="shared" si="105"/>
        <v>0</v>
      </c>
      <c r="BV32" s="18">
        <f t="shared" si="105"/>
        <v>0</v>
      </c>
      <c r="BW32" s="17">
        <f t="shared" si="105"/>
        <v>140855</v>
      </c>
      <c r="BX32" s="12">
        <f t="shared" si="105"/>
        <v>190552</v>
      </c>
      <c r="BY32" s="12">
        <f t="shared" si="105"/>
        <v>0</v>
      </c>
      <c r="BZ32" s="12"/>
      <c r="CA32" s="12">
        <f t="shared" si="105"/>
        <v>213007</v>
      </c>
      <c r="CB32" s="59">
        <f t="shared" si="105"/>
        <v>205307</v>
      </c>
      <c r="CC32" s="12">
        <f t="shared" si="105"/>
        <v>7700</v>
      </c>
      <c r="CD32" s="18">
        <f t="shared" si="105"/>
        <v>0</v>
      </c>
      <c r="CE32" s="17">
        <f t="shared" ref="CE32:CS32" si="107">CE22+CE31</f>
        <v>0</v>
      </c>
      <c r="CF32" s="12">
        <f t="shared" si="107"/>
        <v>304574</v>
      </c>
      <c r="CG32" s="12">
        <f t="shared" si="107"/>
        <v>0</v>
      </c>
      <c r="CH32" s="12"/>
      <c r="CI32" s="12">
        <f t="shared" si="107"/>
        <v>329574</v>
      </c>
      <c r="CJ32" s="12">
        <f>CJ22+CJ31</f>
        <v>329574</v>
      </c>
      <c r="CK32" s="12">
        <f>CK22+CK31</f>
        <v>0</v>
      </c>
      <c r="CL32" s="18">
        <f t="shared" si="107"/>
        <v>0</v>
      </c>
      <c r="CM32" s="17">
        <f t="shared" si="107"/>
        <v>0</v>
      </c>
      <c r="CN32" s="12">
        <f t="shared" si="107"/>
        <v>0</v>
      </c>
      <c r="CO32" s="12">
        <f t="shared" si="107"/>
        <v>0</v>
      </c>
      <c r="CP32" s="12">
        <f t="shared" si="107"/>
        <v>0</v>
      </c>
      <c r="CQ32" s="59">
        <f t="shared" si="107"/>
        <v>0</v>
      </c>
      <c r="CR32" s="12">
        <f t="shared" si="107"/>
        <v>0</v>
      </c>
      <c r="CS32" s="18">
        <f t="shared" si="107"/>
        <v>0</v>
      </c>
      <c r="CT32" s="17">
        <f t="shared" si="105"/>
        <v>0</v>
      </c>
      <c r="CU32" s="12">
        <f t="shared" si="105"/>
        <v>0</v>
      </c>
      <c r="CV32" s="12">
        <f t="shared" si="105"/>
        <v>0</v>
      </c>
      <c r="CW32" s="12">
        <f t="shared" si="105"/>
        <v>0</v>
      </c>
      <c r="CX32" s="59">
        <f t="shared" si="105"/>
        <v>0</v>
      </c>
      <c r="CY32" s="12">
        <f t="shared" si="105"/>
        <v>0</v>
      </c>
      <c r="CZ32" s="18">
        <f t="shared" si="105"/>
        <v>0</v>
      </c>
      <c r="DA32" s="17">
        <f t="shared" si="105"/>
        <v>0</v>
      </c>
      <c r="DB32" s="12">
        <f t="shared" si="105"/>
        <v>0</v>
      </c>
      <c r="DC32" s="12">
        <f t="shared" si="105"/>
        <v>0</v>
      </c>
      <c r="DD32" s="12">
        <f t="shared" si="105"/>
        <v>0</v>
      </c>
      <c r="DE32" s="59">
        <f t="shared" si="105"/>
        <v>0</v>
      </c>
      <c r="DF32" s="12">
        <f t="shared" si="105"/>
        <v>0</v>
      </c>
      <c r="DG32" s="18">
        <f t="shared" si="105"/>
        <v>0</v>
      </c>
      <c r="DH32" s="17">
        <f t="shared" si="105"/>
        <v>0</v>
      </c>
      <c r="DI32" s="12">
        <f t="shared" si="105"/>
        <v>0</v>
      </c>
      <c r="DJ32" s="12">
        <f t="shared" si="105"/>
        <v>0</v>
      </c>
      <c r="DK32" s="12">
        <f t="shared" si="105"/>
        <v>0</v>
      </c>
      <c r="DL32" s="59">
        <f t="shared" si="105"/>
        <v>0</v>
      </c>
      <c r="DM32" s="12">
        <f t="shared" si="105"/>
        <v>0</v>
      </c>
      <c r="DN32" s="18">
        <f t="shared" si="105"/>
        <v>0</v>
      </c>
      <c r="DO32" s="17">
        <f t="shared" si="105"/>
        <v>0</v>
      </c>
      <c r="DP32" s="12">
        <f t="shared" si="105"/>
        <v>0</v>
      </c>
      <c r="DQ32" s="12">
        <f t="shared" ref="DQ32:ES32" si="108">DQ22+DQ31</f>
        <v>0</v>
      </c>
      <c r="DR32" s="12">
        <f t="shared" si="108"/>
        <v>0</v>
      </c>
      <c r="DS32" s="59">
        <f t="shared" si="108"/>
        <v>0</v>
      </c>
      <c r="DT32" s="12">
        <f t="shared" si="108"/>
        <v>0</v>
      </c>
      <c r="DU32" s="18">
        <f t="shared" si="108"/>
        <v>0</v>
      </c>
      <c r="DV32" s="17">
        <f t="shared" si="108"/>
        <v>0</v>
      </c>
      <c r="DW32" s="12">
        <f t="shared" si="108"/>
        <v>0</v>
      </c>
      <c r="DX32" s="12">
        <f t="shared" si="108"/>
        <v>0</v>
      </c>
      <c r="DY32" s="12">
        <f t="shared" si="108"/>
        <v>0</v>
      </c>
      <c r="DZ32" s="59">
        <f t="shared" si="108"/>
        <v>0</v>
      </c>
      <c r="EA32" s="12">
        <f t="shared" si="108"/>
        <v>0</v>
      </c>
      <c r="EB32" s="18">
        <f t="shared" si="108"/>
        <v>0</v>
      </c>
      <c r="EC32" s="17">
        <f t="shared" si="108"/>
        <v>0</v>
      </c>
      <c r="ED32" s="12">
        <f t="shared" si="108"/>
        <v>0</v>
      </c>
      <c r="EE32" s="12">
        <f t="shared" si="108"/>
        <v>0</v>
      </c>
      <c r="EF32" s="12">
        <f t="shared" si="108"/>
        <v>0</v>
      </c>
      <c r="EG32" s="59">
        <f t="shared" si="108"/>
        <v>0</v>
      </c>
      <c r="EH32" s="12">
        <f t="shared" si="108"/>
        <v>0</v>
      </c>
      <c r="EI32" s="18">
        <f t="shared" si="108"/>
        <v>0</v>
      </c>
      <c r="EJ32" s="17">
        <f t="shared" si="108"/>
        <v>0</v>
      </c>
      <c r="EK32" s="12">
        <f t="shared" si="108"/>
        <v>0</v>
      </c>
      <c r="EL32" s="12">
        <f t="shared" si="108"/>
        <v>0</v>
      </c>
      <c r="EM32" s="12">
        <f t="shared" si="108"/>
        <v>0</v>
      </c>
      <c r="EN32" s="59">
        <f t="shared" si="108"/>
        <v>0</v>
      </c>
      <c r="EO32" s="12">
        <f t="shared" si="108"/>
        <v>0</v>
      </c>
      <c r="EP32" s="18">
        <f t="shared" si="108"/>
        <v>0</v>
      </c>
      <c r="EQ32" s="17">
        <f t="shared" si="108"/>
        <v>0</v>
      </c>
      <c r="ER32" s="12">
        <f t="shared" si="108"/>
        <v>0</v>
      </c>
      <c r="ES32" s="12">
        <f t="shared" si="108"/>
        <v>0</v>
      </c>
      <c r="ET32" s="12">
        <f>ET22+EW31</f>
        <v>0</v>
      </c>
      <c r="EU32" s="59">
        <f>EU22+EU31</f>
        <v>0</v>
      </c>
      <c r="EV32" s="12">
        <f>EV22+EV31</f>
        <v>0</v>
      </c>
      <c r="EW32" s="18">
        <f>EW22+EX31</f>
        <v>0</v>
      </c>
      <c r="EX32" s="17">
        <f t="shared" ref="EX32:HR32" si="109">EX22+EX31</f>
        <v>0</v>
      </c>
      <c r="EY32" s="12">
        <f t="shared" si="109"/>
        <v>0</v>
      </c>
      <c r="EZ32" s="12">
        <f t="shared" si="109"/>
        <v>0</v>
      </c>
      <c r="FA32" s="12">
        <f t="shared" si="109"/>
        <v>0</v>
      </c>
      <c r="FB32" s="59">
        <f t="shared" si="109"/>
        <v>0</v>
      </c>
      <c r="FC32" s="12">
        <f>FC22+FC31</f>
        <v>0</v>
      </c>
      <c r="FD32" s="18">
        <f t="shared" si="109"/>
        <v>0</v>
      </c>
      <c r="FE32" s="17">
        <f t="shared" si="109"/>
        <v>0</v>
      </c>
      <c r="FF32" s="12">
        <f t="shared" si="109"/>
        <v>0</v>
      </c>
      <c r="FG32" s="12">
        <f t="shared" si="109"/>
        <v>0</v>
      </c>
      <c r="FH32" s="12">
        <f t="shared" si="109"/>
        <v>0</v>
      </c>
      <c r="FI32" s="59">
        <f t="shared" si="109"/>
        <v>0</v>
      </c>
      <c r="FJ32" s="12">
        <f t="shared" si="109"/>
        <v>0</v>
      </c>
      <c r="FK32" s="18">
        <f t="shared" si="109"/>
        <v>0</v>
      </c>
      <c r="FL32" s="17">
        <f t="shared" si="109"/>
        <v>0</v>
      </c>
      <c r="FM32" s="12">
        <f t="shared" si="109"/>
        <v>0</v>
      </c>
      <c r="FN32" s="12">
        <f t="shared" si="109"/>
        <v>0</v>
      </c>
      <c r="FO32" s="12">
        <f t="shared" si="109"/>
        <v>0</v>
      </c>
      <c r="FP32" s="59">
        <f t="shared" si="109"/>
        <v>0</v>
      </c>
      <c r="FQ32" s="12">
        <f t="shared" si="109"/>
        <v>0</v>
      </c>
      <c r="FR32" s="18">
        <f t="shared" si="109"/>
        <v>0</v>
      </c>
      <c r="FS32" s="17">
        <f t="shared" si="109"/>
        <v>0</v>
      </c>
      <c r="FT32" s="12">
        <f t="shared" si="109"/>
        <v>0</v>
      </c>
      <c r="FU32" s="12">
        <f t="shared" si="109"/>
        <v>0</v>
      </c>
      <c r="FV32" s="12">
        <f t="shared" si="109"/>
        <v>0</v>
      </c>
      <c r="FW32" s="59">
        <f t="shared" si="109"/>
        <v>0</v>
      </c>
      <c r="FX32" s="12">
        <f>FX22+FX31</f>
        <v>0</v>
      </c>
      <c r="FY32" s="18">
        <f t="shared" si="109"/>
        <v>0</v>
      </c>
      <c r="FZ32" s="17">
        <f t="shared" si="109"/>
        <v>0</v>
      </c>
      <c r="GA32" s="12">
        <f t="shared" si="109"/>
        <v>0</v>
      </c>
      <c r="GB32" s="12">
        <f t="shared" si="109"/>
        <v>0</v>
      </c>
      <c r="GC32" s="12">
        <f t="shared" si="109"/>
        <v>0</v>
      </c>
      <c r="GD32" s="59">
        <f t="shared" si="109"/>
        <v>0</v>
      </c>
      <c r="GE32" s="12">
        <f t="shared" si="109"/>
        <v>0</v>
      </c>
      <c r="GF32" s="18">
        <f t="shared" si="109"/>
        <v>0</v>
      </c>
      <c r="GG32" s="17">
        <f t="shared" si="109"/>
        <v>0</v>
      </c>
      <c r="GH32" s="12">
        <f t="shared" si="109"/>
        <v>0</v>
      </c>
      <c r="GI32" s="12">
        <f t="shared" si="109"/>
        <v>0</v>
      </c>
      <c r="GJ32" s="12">
        <f t="shared" si="109"/>
        <v>0</v>
      </c>
      <c r="GK32" s="59">
        <f t="shared" si="109"/>
        <v>0</v>
      </c>
      <c r="GL32" s="12">
        <f t="shared" si="109"/>
        <v>0</v>
      </c>
      <c r="GM32" s="18">
        <f t="shared" si="109"/>
        <v>0</v>
      </c>
      <c r="GN32" s="17">
        <f t="shared" si="109"/>
        <v>0</v>
      </c>
      <c r="GO32" s="12">
        <f t="shared" si="109"/>
        <v>0</v>
      </c>
      <c r="GP32" s="12">
        <f t="shared" si="109"/>
        <v>0</v>
      </c>
      <c r="GQ32" s="12">
        <f t="shared" si="109"/>
        <v>0</v>
      </c>
      <c r="GR32" s="59">
        <f t="shared" si="109"/>
        <v>0</v>
      </c>
      <c r="GS32" s="12">
        <f t="shared" si="109"/>
        <v>0</v>
      </c>
      <c r="GT32" s="18">
        <f t="shared" si="109"/>
        <v>0</v>
      </c>
      <c r="GU32" s="17">
        <f t="shared" si="109"/>
        <v>0</v>
      </c>
      <c r="GV32" s="12">
        <f t="shared" si="109"/>
        <v>0</v>
      </c>
      <c r="GW32" s="12">
        <f t="shared" si="109"/>
        <v>0</v>
      </c>
      <c r="GX32" s="12">
        <f t="shared" si="109"/>
        <v>0</v>
      </c>
      <c r="GY32" s="59">
        <f t="shared" si="109"/>
        <v>0</v>
      </c>
      <c r="GZ32" s="12">
        <f>GZ22+GZ31</f>
        <v>0</v>
      </c>
      <c r="HA32" s="18">
        <f t="shared" si="109"/>
        <v>0</v>
      </c>
      <c r="HB32" s="17">
        <f t="shared" si="109"/>
        <v>0</v>
      </c>
      <c r="HC32" s="12">
        <f t="shared" si="109"/>
        <v>0</v>
      </c>
      <c r="HD32" s="12">
        <f t="shared" si="109"/>
        <v>0</v>
      </c>
      <c r="HE32" s="12">
        <f t="shared" si="109"/>
        <v>0</v>
      </c>
      <c r="HF32" s="59">
        <f t="shared" si="109"/>
        <v>0</v>
      </c>
      <c r="HG32" s="12">
        <f>HG22+HG31</f>
        <v>0</v>
      </c>
      <c r="HH32" s="18">
        <f t="shared" si="109"/>
        <v>0</v>
      </c>
      <c r="HI32" s="17">
        <f t="shared" si="109"/>
        <v>0</v>
      </c>
      <c r="HJ32" s="12">
        <f t="shared" si="109"/>
        <v>0</v>
      </c>
      <c r="HK32" s="12">
        <f t="shared" si="109"/>
        <v>0</v>
      </c>
      <c r="HL32" s="12">
        <f t="shared" si="109"/>
        <v>0</v>
      </c>
      <c r="HM32" s="59">
        <f t="shared" si="109"/>
        <v>0</v>
      </c>
      <c r="HN32" s="12">
        <f>HN22+HN31</f>
        <v>0</v>
      </c>
      <c r="HO32" s="18">
        <f t="shared" si="109"/>
        <v>0</v>
      </c>
      <c r="HP32" s="17">
        <f t="shared" si="109"/>
        <v>0</v>
      </c>
      <c r="HQ32" s="12">
        <f t="shared" si="109"/>
        <v>0</v>
      </c>
      <c r="HR32" s="12">
        <f t="shared" si="109"/>
        <v>0</v>
      </c>
      <c r="HS32" s="12">
        <f t="shared" ref="HS32:IX32" si="110">HS22+HS31</f>
        <v>0</v>
      </c>
      <c r="HT32" s="59">
        <f t="shared" si="110"/>
        <v>0</v>
      </c>
      <c r="HU32" s="12">
        <f t="shared" si="110"/>
        <v>0</v>
      </c>
      <c r="HV32" s="18">
        <f t="shared" si="110"/>
        <v>0</v>
      </c>
      <c r="HW32" s="17">
        <f t="shared" si="110"/>
        <v>0</v>
      </c>
      <c r="HX32" s="12">
        <f t="shared" si="110"/>
        <v>0</v>
      </c>
      <c r="HY32" s="12">
        <f t="shared" si="110"/>
        <v>0</v>
      </c>
      <c r="HZ32" s="12">
        <f t="shared" si="110"/>
        <v>0</v>
      </c>
      <c r="IA32" s="59">
        <f t="shared" si="110"/>
        <v>0</v>
      </c>
      <c r="IB32" s="12">
        <f t="shared" si="110"/>
        <v>0</v>
      </c>
      <c r="IC32" s="18">
        <f t="shared" si="110"/>
        <v>0</v>
      </c>
      <c r="ID32" s="17">
        <f t="shared" si="110"/>
        <v>0</v>
      </c>
      <c r="IE32" s="12">
        <f t="shared" si="110"/>
        <v>0</v>
      </c>
      <c r="IF32" s="12">
        <f t="shared" si="110"/>
        <v>0</v>
      </c>
      <c r="IG32" s="12">
        <f t="shared" si="110"/>
        <v>0</v>
      </c>
      <c r="IH32" s="59">
        <f t="shared" si="110"/>
        <v>0</v>
      </c>
      <c r="II32" s="12">
        <f t="shared" si="110"/>
        <v>0</v>
      </c>
      <c r="IJ32" s="18">
        <f t="shared" si="110"/>
        <v>0</v>
      </c>
      <c r="IK32" s="17">
        <f t="shared" si="110"/>
        <v>0</v>
      </c>
      <c r="IL32" s="12">
        <f t="shared" si="110"/>
        <v>0</v>
      </c>
      <c r="IM32" s="12">
        <f t="shared" si="110"/>
        <v>0</v>
      </c>
      <c r="IN32" s="12">
        <f t="shared" si="110"/>
        <v>0</v>
      </c>
      <c r="IO32" s="59">
        <f t="shared" si="110"/>
        <v>0</v>
      </c>
      <c r="IP32" s="12">
        <f t="shared" si="110"/>
        <v>0</v>
      </c>
      <c r="IQ32" s="18">
        <f t="shared" si="110"/>
        <v>0</v>
      </c>
      <c r="IR32" s="17">
        <f t="shared" si="110"/>
        <v>0</v>
      </c>
      <c r="IS32" s="12">
        <f t="shared" si="110"/>
        <v>0</v>
      </c>
      <c r="IT32" s="12">
        <f t="shared" si="110"/>
        <v>0</v>
      </c>
      <c r="IU32" s="12">
        <f t="shared" si="110"/>
        <v>0</v>
      </c>
      <c r="IV32" s="59">
        <f t="shared" si="110"/>
        <v>0</v>
      </c>
      <c r="IW32" s="12">
        <f t="shared" si="110"/>
        <v>0</v>
      </c>
      <c r="IX32" s="18">
        <f t="shared" si="110"/>
        <v>0</v>
      </c>
      <c r="IY32" s="40"/>
    </row>
    <row r="33" spans="1:259" s="84" customFormat="1" x14ac:dyDescent="0.15">
      <c r="A33" s="67" t="s">
        <v>87</v>
      </c>
      <c r="B33" s="19" t="s">
        <v>20</v>
      </c>
      <c r="C33" s="65"/>
      <c r="D33" s="29">
        <f t="shared" ref="D33:D38" si="111">+L33+T33+AB33+AQ33+AY33+CE33</f>
        <v>0</v>
      </c>
      <c r="E33" s="29"/>
      <c r="F33" s="2">
        <f t="shared" si="27"/>
        <v>0</v>
      </c>
      <c r="G33" s="2"/>
      <c r="H33" s="4"/>
      <c r="I33" s="2"/>
      <c r="J33" s="2"/>
      <c r="K33" s="100"/>
      <c r="L33" s="20"/>
      <c r="M33" s="21"/>
      <c r="N33" s="21"/>
      <c r="O33" s="21"/>
      <c r="P33" s="21"/>
      <c r="Q33" s="49"/>
      <c r="R33" s="21"/>
      <c r="S33" s="27"/>
      <c r="T33" s="20"/>
      <c r="U33" s="21"/>
      <c r="V33" s="21"/>
      <c r="W33" s="21"/>
      <c r="X33" s="21"/>
      <c r="Y33" s="49"/>
      <c r="Z33" s="21"/>
      <c r="AA33" s="22"/>
      <c r="AB33" s="20"/>
      <c r="AC33" s="21"/>
      <c r="AD33" s="21"/>
      <c r="AE33" s="21"/>
      <c r="AF33" s="21"/>
      <c r="AG33" s="49"/>
      <c r="AH33" s="21"/>
      <c r="AI33" s="22"/>
      <c r="AJ33" s="20"/>
      <c r="AK33" s="21"/>
      <c r="AL33" s="21"/>
      <c r="AM33" s="21"/>
      <c r="AN33" s="49"/>
      <c r="AO33" s="21"/>
      <c r="AP33" s="22"/>
      <c r="AQ33" s="20"/>
      <c r="AR33" s="21"/>
      <c r="AS33" s="21"/>
      <c r="AT33" s="21"/>
      <c r="AU33" s="21"/>
      <c r="AV33" s="49"/>
      <c r="AW33" s="21"/>
      <c r="AX33" s="22"/>
      <c r="AY33" s="42"/>
      <c r="AZ33" s="21"/>
      <c r="BA33" s="21"/>
      <c r="BB33" s="21"/>
      <c r="BC33" s="21"/>
      <c r="BD33" s="21"/>
      <c r="BE33" s="21"/>
      <c r="BF33" s="27"/>
      <c r="BG33" s="20"/>
      <c r="BH33" s="21"/>
      <c r="BI33" s="21"/>
      <c r="BJ33" s="21"/>
      <c r="BK33" s="21"/>
      <c r="BL33" s="49"/>
      <c r="BM33" s="21"/>
      <c r="BN33" s="22"/>
      <c r="BO33" s="20"/>
      <c r="BP33" s="21"/>
      <c r="BQ33" s="21"/>
      <c r="BR33" s="21"/>
      <c r="BS33" s="21"/>
      <c r="BT33" s="49"/>
      <c r="BU33" s="21"/>
      <c r="BV33" s="22"/>
      <c r="BW33" s="20"/>
      <c r="BX33" s="21"/>
      <c r="BY33" s="21"/>
      <c r="BZ33" s="21"/>
      <c r="CA33" s="21"/>
      <c r="CB33" s="49"/>
      <c r="CC33" s="21"/>
      <c r="CD33" s="22"/>
      <c r="CE33" s="20"/>
      <c r="CF33" s="21"/>
      <c r="CG33" s="21"/>
      <c r="CH33" s="21"/>
      <c r="CI33" s="21"/>
      <c r="CJ33" s="21"/>
      <c r="CK33" s="21"/>
      <c r="CL33" s="22"/>
      <c r="CM33" s="20"/>
      <c r="CN33" s="21"/>
      <c r="CO33" s="21"/>
      <c r="CP33" s="21"/>
      <c r="CQ33" s="49"/>
      <c r="CR33" s="21"/>
      <c r="CS33" s="22"/>
      <c r="CT33" s="20"/>
      <c r="CU33" s="21"/>
      <c r="CV33" s="21"/>
      <c r="CW33" s="21"/>
      <c r="CX33" s="49"/>
      <c r="CY33" s="21"/>
      <c r="CZ33" s="22"/>
      <c r="DA33" s="20"/>
      <c r="DB33" s="21"/>
      <c r="DC33" s="21"/>
      <c r="DD33" s="21"/>
      <c r="DE33" s="49"/>
      <c r="DF33" s="21"/>
      <c r="DG33" s="22"/>
      <c r="DH33" s="20"/>
      <c r="DI33" s="21"/>
      <c r="DJ33" s="21"/>
      <c r="DK33" s="21"/>
      <c r="DL33" s="49"/>
      <c r="DM33" s="21"/>
      <c r="DN33" s="22"/>
      <c r="DO33" s="20"/>
      <c r="DP33" s="21"/>
      <c r="DQ33" s="21"/>
      <c r="DR33" s="21"/>
      <c r="DS33" s="49"/>
      <c r="DT33" s="21"/>
      <c r="DU33" s="22"/>
      <c r="DV33" s="20"/>
      <c r="DW33" s="21"/>
      <c r="DX33" s="21"/>
      <c r="DY33" s="21"/>
      <c r="DZ33" s="49"/>
      <c r="EA33" s="21"/>
      <c r="EB33" s="22"/>
      <c r="EC33" s="20"/>
      <c r="ED33" s="21"/>
      <c r="EE33" s="21"/>
      <c r="EF33" s="21"/>
      <c r="EG33" s="49"/>
      <c r="EH33" s="21"/>
      <c r="EI33" s="22"/>
      <c r="EJ33" s="20"/>
      <c r="EK33" s="21"/>
      <c r="EL33" s="21"/>
      <c r="EM33" s="21"/>
      <c r="EN33" s="49"/>
      <c r="EO33" s="21"/>
      <c r="EP33" s="22"/>
      <c r="EQ33" s="20"/>
      <c r="ER33" s="21"/>
      <c r="ES33" s="21"/>
      <c r="ET33" s="21"/>
      <c r="EU33" s="49"/>
      <c r="EV33" s="21"/>
      <c r="EW33" s="27"/>
      <c r="EX33" s="20"/>
      <c r="EY33" s="21"/>
      <c r="EZ33" s="21"/>
      <c r="FA33" s="21"/>
      <c r="FB33" s="49"/>
      <c r="FC33" s="49"/>
      <c r="FD33" s="22"/>
      <c r="FE33" s="20"/>
      <c r="FF33" s="21"/>
      <c r="FG33" s="21"/>
      <c r="FH33" s="21"/>
      <c r="FI33" s="49"/>
      <c r="FJ33" s="21"/>
      <c r="FK33" s="22"/>
      <c r="FL33" s="20"/>
      <c r="FM33" s="21"/>
      <c r="FN33" s="21"/>
      <c r="FO33" s="21"/>
      <c r="FP33" s="49"/>
      <c r="FQ33" s="21"/>
      <c r="FR33" s="22"/>
      <c r="FS33" s="20"/>
      <c r="FT33" s="21"/>
      <c r="FU33" s="21"/>
      <c r="FV33" s="21"/>
      <c r="FW33" s="49"/>
      <c r="FX33" s="21"/>
      <c r="FY33" s="22"/>
      <c r="FZ33" s="20"/>
      <c r="GA33" s="21"/>
      <c r="GB33" s="21"/>
      <c r="GC33" s="21"/>
      <c r="GD33" s="49"/>
      <c r="GE33" s="21"/>
      <c r="GF33" s="22"/>
      <c r="GG33" s="20"/>
      <c r="GH33" s="21"/>
      <c r="GI33" s="21"/>
      <c r="GJ33" s="21"/>
      <c r="GK33" s="49"/>
      <c r="GL33" s="21"/>
      <c r="GM33" s="22"/>
      <c r="GN33" s="20"/>
      <c r="GO33" s="21"/>
      <c r="GP33" s="21"/>
      <c r="GQ33" s="21"/>
      <c r="GR33" s="49"/>
      <c r="GS33" s="21"/>
      <c r="GT33" s="22"/>
      <c r="GU33" s="20"/>
      <c r="GV33" s="21"/>
      <c r="GW33" s="21"/>
      <c r="GX33" s="21"/>
      <c r="GY33" s="49"/>
      <c r="GZ33" s="21"/>
      <c r="HA33" s="22"/>
      <c r="HB33" s="20"/>
      <c r="HC33" s="21"/>
      <c r="HD33" s="21"/>
      <c r="HE33" s="21"/>
      <c r="HF33" s="49"/>
      <c r="HG33" s="21"/>
      <c r="HH33" s="22"/>
      <c r="HI33" s="20"/>
      <c r="HJ33" s="21"/>
      <c r="HK33" s="21"/>
      <c r="HL33" s="21"/>
      <c r="HM33" s="49"/>
      <c r="HN33" s="21"/>
      <c r="HO33" s="22"/>
      <c r="HP33" s="20"/>
      <c r="HQ33" s="21"/>
      <c r="HR33" s="21"/>
      <c r="HS33" s="21"/>
      <c r="HT33" s="49"/>
      <c r="HU33" s="21"/>
      <c r="HV33" s="22"/>
      <c r="HW33" s="20"/>
      <c r="HX33" s="21"/>
      <c r="HY33" s="21"/>
      <c r="HZ33" s="21"/>
      <c r="IA33" s="49"/>
      <c r="IB33" s="21"/>
      <c r="IC33" s="22"/>
      <c r="ID33" s="20"/>
      <c r="IE33" s="21"/>
      <c r="IF33" s="21"/>
      <c r="IG33" s="21"/>
      <c r="IH33" s="49"/>
      <c r="II33" s="21"/>
      <c r="IJ33" s="22"/>
      <c r="IK33" s="20"/>
      <c r="IL33" s="21"/>
      <c r="IM33" s="21"/>
      <c r="IN33" s="21"/>
      <c r="IO33" s="49"/>
      <c r="IP33" s="21"/>
      <c r="IQ33" s="22"/>
      <c r="IR33" s="20"/>
      <c r="IS33" s="21"/>
      <c r="IT33" s="21"/>
      <c r="IU33" s="21"/>
      <c r="IV33" s="49"/>
      <c r="IW33" s="21"/>
      <c r="IX33" s="22"/>
      <c r="IY33" s="36"/>
    </row>
    <row r="34" spans="1:259" s="88" customFormat="1" x14ac:dyDescent="0.2">
      <c r="A34" s="68"/>
      <c r="B34" s="1" t="s">
        <v>88</v>
      </c>
      <c r="C34" s="61" t="s">
        <v>134</v>
      </c>
      <c r="D34" s="29">
        <f t="shared" si="111"/>
        <v>1260322</v>
      </c>
      <c r="E34" s="29">
        <f>+M34+U34+AC34+AR34+AZ34+CF34</f>
        <v>2000000</v>
      </c>
      <c r="F34" s="2">
        <f t="shared" si="27"/>
        <v>0</v>
      </c>
      <c r="G34" s="2"/>
      <c r="H34" s="4">
        <f t="shared" ref="H34:J38" si="112">SUM(P34,X34,AF34,AM34,AU34,BK34,BS34,CA34,CP34,CW34,DD34,DK34,DR34,DY34,EF34,EM34)+SUM(ET34,FA34,FH34,FO34,FV34,GC34,GJ34,GQ34,GX34,HE34,HL34,HS34,HZ34,IG34,IN34,IU34)+CI34</f>
        <v>2000000</v>
      </c>
      <c r="I34" s="2">
        <f t="shared" si="112"/>
        <v>0</v>
      </c>
      <c r="J34" s="2">
        <f t="shared" si="112"/>
        <v>2000000</v>
      </c>
      <c r="K34" s="10">
        <f>SUM(S34,AA34,AI34,AP34,AX34,BN34,BV34,CD34,CS34,CZ34,DG34,DN34,DU34,EB34,EI34,EP34)+SUM(EW34,FD34,FK34,FR34,FY34,GF34,GM34,GT34,HA34,HH34,HO34,HV34,IC34,IJ34,IQ34,IX34)</f>
        <v>0</v>
      </c>
      <c r="L34" s="9">
        <v>1260322</v>
      </c>
      <c r="M34" s="2">
        <v>2000000</v>
      </c>
      <c r="N34" s="2"/>
      <c r="O34" s="2"/>
      <c r="P34" s="2">
        <v>2000000</v>
      </c>
      <c r="Q34" s="50">
        <f t="shared" ref="Q34:Q38" si="113">P34-R34-S34</f>
        <v>0</v>
      </c>
      <c r="R34" s="2">
        <v>2000000</v>
      </c>
      <c r="S34" s="24"/>
      <c r="T34" s="9"/>
      <c r="U34" s="2"/>
      <c r="V34" s="2"/>
      <c r="W34" s="2"/>
      <c r="X34" s="2"/>
      <c r="Y34" s="50"/>
      <c r="Z34" s="2"/>
      <c r="AA34" s="10"/>
      <c r="AB34" s="9"/>
      <c r="AC34" s="2"/>
      <c r="AD34" s="2"/>
      <c r="AE34" s="2"/>
      <c r="AF34" s="2"/>
      <c r="AG34" s="50"/>
      <c r="AH34" s="2"/>
      <c r="AI34" s="10"/>
      <c r="AJ34" s="9"/>
      <c r="AK34" s="2"/>
      <c r="AL34" s="2"/>
      <c r="AM34" s="2"/>
      <c r="AN34" s="50"/>
      <c r="AO34" s="2"/>
      <c r="AP34" s="10"/>
      <c r="AQ34" s="9"/>
      <c r="AR34" s="2"/>
      <c r="AS34" s="2"/>
      <c r="AT34" s="2"/>
      <c r="AU34" s="2"/>
      <c r="AV34" s="50"/>
      <c r="AW34" s="2"/>
      <c r="AX34" s="10"/>
      <c r="AY34" s="28">
        <f t="shared" ref="AY34:AY39" si="114">SUM(BO34,BW34,BG34)</f>
        <v>0</v>
      </c>
      <c r="AZ34" s="2">
        <f t="shared" ref="AZ34:AZ39" si="115">SUM(BP34,BX34,BH34)</f>
        <v>0</v>
      </c>
      <c r="BA34" s="2">
        <f t="shared" ref="BA34:BA39" si="116">SUM(BQ34,BY34,BI34)</f>
        <v>0</v>
      </c>
      <c r="BB34" s="2"/>
      <c r="BC34" s="2">
        <f t="shared" ref="BC34:BC39" si="117">SUM(BS34,CA34,BK34)</f>
        <v>0</v>
      </c>
      <c r="BD34" s="2">
        <f t="shared" ref="BD34:BD39" si="118">SUM(BT34,CB34,BL34)</f>
        <v>0</v>
      </c>
      <c r="BE34" s="2">
        <f t="shared" ref="BE34:BE39" si="119">SUM(BU34,CC34,BM34)</f>
        <v>0</v>
      </c>
      <c r="BF34" s="24">
        <f t="shared" ref="BF34:BF39" si="120">SUM(BV34,CD34,BN34)</f>
        <v>0</v>
      </c>
      <c r="BG34" s="9"/>
      <c r="BH34" s="2"/>
      <c r="BI34" s="2"/>
      <c r="BJ34" s="2"/>
      <c r="BK34" s="2"/>
      <c r="BL34" s="50"/>
      <c r="BM34" s="2"/>
      <c r="BN34" s="10"/>
      <c r="BO34" s="9"/>
      <c r="BP34" s="2"/>
      <c r="BQ34" s="2"/>
      <c r="BR34" s="2"/>
      <c r="BS34" s="2"/>
      <c r="BT34" s="50"/>
      <c r="BU34" s="2"/>
      <c r="BV34" s="10"/>
      <c r="BW34" s="9"/>
      <c r="BX34" s="2"/>
      <c r="BY34" s="2"/>
      <c r="BZ34" s="2"/>
      <c r="CA34" s="2"/>
      <c r="CB34" s="50"/>
      <c r="CC34" s="2"/>
      <c r="CD34" s="10"/>
      <c r="CE34" s="28">
        <f t="shared" ref="CE34:CE39" si="121">SUM(CM34,CT34,DA34,DH34,DO34,DV34,EC34,EJ34,EQ34,EX34,FE34,FL34,FS34,FZ34,GG34,GN34,GU34,HB34,HI34,HP34,HW34,ID34,IK34,IR34)</f>
        <v>0</v>
      </c>
      <c r="CF34" s="2"/>
      <c r="CG34" s="2">
        <f t="shared" ref="CG34:CG39" si="122">SUM(CO34,CV34,DC34,DJ34,DQ34,DX34,EE34,EL34,ES34,EZ34,FG34,FN34,FU34,GB34,GI34,GP34,GW34,HD34,HK34,HR34,HY34,IF34,IM34,IT34)</f>
        <v>0</v>
      </c>
      <c r="CH34" s="2"/>
      <c r="CI34" s="2"/>
      <c r="CJ34" s="2"/>
      <c r="CK34" s="2"/>
      <c r="CL34" s="24"/>
      <c r="CM34" s="9"/>
      <c r="CN34" s="2"/>
      <c r="CO34" s="2"/>
      <c r="CP34" s="2"/>
      <c r="CQ34" s="50"/>
      <c r="CR34" s="2"/>
      <c r="CS34" s="10"/>
      <c r="CT34" s="9"/>
      <c r="CU34" s="2"/>
      <c r="CV34" s="2"/>
      <c r="CW34" s="2"/>
      <c r="CX34" s="50"/>
      <c r="CY34" s="2"/>
      <c r="CZ34" s="10"/>
      <c r="DA34" s="9"/>
      <c r="DB34" s="2"/>
      <c r="DC34" s="2"/>
      <c r="DD34" s="2"/>
      <c r="DE34" s="50"/>
      <c r="DF34" s="2"/>
      <c r="DG34" s="10"/>
      <c r="DH34" s="9"/>
      <c r="DI34" s="2"/>
      <c r="DJ34" s="2"/>
      <c r="DK34" s="2"/>
      <c r="DL34" s="50"/>
      <c r="DM34" s="2"/>
      <c r="DN34" s="10"/>
      <c r="DO34" s="9"/>
      <c r="DP34" s="2"/>
      <c r="DQ34" s="2"/>
      <c r="DR34" s="2"/>
      <c r="DS34" s="50"/>
      <c r="DT34" s="2"/>
      <c r="DU34" s="10"/>
      <c r="DV34" s="9"/>
      <c r="DW34" s="2"/>
      <c r="DX34" s="2"/>
      <c r="DY34" s="2"/>
      <c r="DZ34" s="50"/>
      <c r="EA34" s="2"/>
      <c r="EB34" s="10"/>
      <c r="EC34" s="9"/>
      <c r="ED34" s="2"/>
      <c r="EE34" s="2"/>
      <c r="EF34" s="2"/>
      <c r="EG34" s="50"/>
      <c r="EH34" s="2"/>
      <c r="EI34" s="10"/>
      <c r="EJ34" s="9"/>
      <c r="EK34" s="2"/>
      <c r="EL34" s="2"/>
      <c r="EM34" s="2"/>
      <c r="EN34" s="50"/>
      <c r="EO34" s="2"/>
      <c r="EP34" s="10"/>
      <c r="EQ34" s="9"/>
      <c r="ER34" s="2"/>
      <c r="ES34" s="2"/>
      <c r="ET34" s="2"/>
      <c r="EU34" s="50"/>
      <c r="EV34" s="2"/>
      <c r="EW34" s="24"/>
      <c r="EX34" s="9"/>
      <c r="EY34" s="2"/>
      <c r="EZ34" s="2"/>
      <c r="FA34" s="2"/>
      <c r="FB34" s="50"/>
      <c r="FC34" s="50"/>
      <c r="FD34" s="10"/>
      <c r="FE34" s="9"/>
      <c r="FF34" s="2"/>
      <c r="FG34" s="2"/>
      <c r="FH34" s="2"/>
      <c r="FI34" s="50"/>
      <c r="FJ34" s="2"/>
      <c r="FK34" s="10"/>
      <c r="FL34" s="9"/>
      <c r="FM34" s="2"/>
      <c r="FN34" s="2"/>
      <c r="FO34" s="2"/>
      <c r="FP34" s="50"/>
      <c r="FQ34" s="2"/>
      <c r="FR34" s="10"/>
      <c r="FS34" s="9"/>
      <c r="FT34" s="2"/>
      <c r="FU34" s="2"/>
      <c r="FV34" s="2"/>
      <c r="FW34" s="50"/>
      <c r="FX34" s="50"/>
      <c r="FY34" s="10"/>
      <c r="FZ34" s="9"/>
      <c r="GA34" s="2"/>
      <c r="GB34" s="2"/>
      <c r="GC34" s="2"/>
      <c r="GD34" s="50"/>
      <c r="GE34" s="2"/>
      <c r="GF34" s="10"/>
      <c r="GG34" s="9"/>
      <c r="GH34" s="2"/>
      <c r="GI34" s="2"/>
      <c r="GJ34" s="2"/>
      <c r="GK34" s="50"/>
      <c r="GL34" s="2"/>
      <c r="GM34" s="10"/>
      <c r="GN34" s="9"/>
      <c r="GO34" s="2"/>
      <c r="GP34" s="2"/>
      <c r="GQ34" s="2"/>
      <c r="GR34" s="50"/>
      <c r="GS34" s="2"/>
      <c r="GT34" s="10"/>
      <c r="GU34" s="9"/>
      <c r="GV34" s="2"/>
      <c r="GW34" s="2"/>
      <c r="GX34" s="2"/>
      <c r="GY34" s="50"/>
      <c r="GZ34" s="2"/>
      <c r="HA34" s="10"/>
      <c r="HB34" s="9"/>
      <c r="HC34" s="2"/>
      <c r="HD34" s="2"/>
      <c r="HE34" s="2"/>
      <c r="HF34" s="50"/>
      <c r="HG34" s="2"/>
      <c r="HH34" s="10"/>
      <c r="HI34" s="9"/>
      <c r="HJ34" s="2"/>
      <c r="HK34" s="2"/>
      <c r="HL34" s="2"/>
      <c r="HM34" s="50"/>
      <c r="HN34" s="2"/>
      <c r="HO34" s="10"/>
      <c r="HP34" s="9"/>
      <c r="HQ34" s="2"/>
      <c r="HR34" s="2"/>
      <c r="HS34" s="2"/>
      <c r="HT34" s="50"/>
      <c r="HU34" s="2"/>
      <c r="HV34" s="10"/>
      <c r="HW34" s="9"/>
      <c r="HX34" s="2"/>
      <c r="HY34" s="2"/>
      <c r="HZ34" s="2"/>
      <c r="IA34" s="50"/>
      <c r="IB34" s="2"/>
      <c r="IC34" s="10"/>
      <c r="ID34" s="9"/>
      <c r="IE34" s="2"/>
      <c r="IF34" s="2"/>
      <c r="IG34" s="2"/>
      <c r="IH34" s="50"/>
      <c r="II34" s="2"/>
      <c r="IJ34" s="10"/>
      <c r="IK34" s="9"/>
      <c r="IL34" s="2"/>
      <c r="IM34" s="2"/>
      <c r="IN34" s="2"/>
      <c r="IO34" s="50"/>
      <c r="IP34" s="2"/>
      <c r="IQ34" s="10"/>
      <c r="IR34" s="9"/>
      <c r="IS34" s="2"/>
      <c r="IT34" s="2"/>
      <c r="IU34" s="2"/>
      <c r="IV34" s="50"/>
      <c r="IW34" s="2"/>
      <c r="IX34" s="10"/>
      <c r="IY34" s="37"/>
    </row>
    <row r="35" spans="1:259" s="88" customFormat="1" x14ac:dyDescent="0.2">
      <c r="A35" s="68"/>
      <c r="B35" s="1" t="s">
        <v>89</v>
      </c>
      <c r="C35" s="61" t="s">
        <v>29</v>
      </c>
      <c r="D35" s="29">
        <f t="shared" si="111"/>
        <v>0</v>
      </c>
      <c r="E35" s="29">
        <f>+M35+U35+AC35+AR35+AZ35+CF35</f>
        <v>0</v>
      </c>
      <c r="F35" s="2">
        <f t="shared" si="27"/>
        <v>0</v>
      </c>
      <c r="G35" s="2"/>
      <c r="H35" s="4">
        <f t="shared" si="112"/>
        <v>9600000</v>
      </c>
      <c r="I35" s="2">
        <f t="shared" si="112"/>
        <v>9600000</v>
      </c>
      <c r="J35" s="2">
        <f t="shared" si="112"/>
        <v>0</v>
      </c>
      <c r="K35" s="10">
        <f>SUM(S35,AA35,AI35,AP35,AX35,BN35,BV35,CD35,CS35,CZ35,DG35,DN35,DU35,EB35,EI35,EP35)+SUM(EW35,FD35,FK35,FR35,FY35,GF35,GM35,GT35,HA35,HH35,HO35,HV35,IC35,IJ35,IQ35,IX35)</f>
        <v>0</v>
      </c>
      <c r="L35" s="9"/>
      <c r="M35" s="2"/>
      <c r="N35" s="2"/>
      <c r="O35" s="2"/>
      <c r="P35" s="2">
        <v>9600000</v>
      </c>
      <c r="Q35" s="50">
        <f t="shared" si="113"/>
        <v>9600000</v>
      </c>
      <c r="R35" s="2"/>
      <c r="S35" s="24"/>
      <c r="T35" s="9"/>
      <c r="U35" s="2"/>
      <c r="V35" s="2"/>
      <c r="W35" s="2"/>
      <c r="X35" s="2"/>
      <c r="Y35" s="50"/>
      <c r="Z35" s="2"/>
      <c r="AA35" s="10"/>
      <c r="AB35" s="9"/>
      <c r="AC35" s="2"/>
      <c r="AD35" s="2"/>
      <c r="AE35" s="2"/>
      <c r="AF35" s="2"/>
      <c r="AG35" s="50"/>
      <c r="AH35" s="2"/>
      <c r="AI35" s="10"/>
      <c r="AJ35" s="9"/>
      <c r="AK35" s="2"/>
      <c r="AL35" s="2"/>
      <c r="AM35" s="2"/>
      <c r="AN35" s="50"/>
      <c r="AO35" s="2"/>
      <c r="AP35" s="10"/>
      <c r="AQ35" s="9"/>
      <c r="AR35" s="2"/>
      <c r="AS35" s="2"/>
      <c r="AT35" s="2"/>
      <c r="AU35" s="2"/>
      <c r="AV35" s="50"/>
      <c r="AW35" s="2"/>
      <c r="AX35" s="10"/>
      <c r="AY35" s="28">
        <f t="shared" si="114"/>
        <v>0</v>
      </c>
      <c r="AZ35" s="2">
        <f t="shared" si="115"/>
        <v>0</v>
      </c>
      <c r="BA35" s="2">
        <f t="shared" si="116"/>
        <v>0</v>
      </c>
      <c r="BB35" s="2"/>
      <c r="BC35" s="2">
        <f t="shared" si="117"/>
        <v>0</v>
      </c>
      <c r="BD35" s="2">
        <f t="shared" si="118"/>
        <v>0</v>
      </c>
      <c r="BE35" s="2">
        <f t="shared" si="119"/>
        <v>0</v>
      </c>
      <c r="BF35" s="24">
        <f t="shared" si="120"/>
        <v>0</v>
      </c>
      <c r="BG35" s="9"/>
      <c r="BH35" s="2"/>
      <c r="BI35" s="2"/>
      <c r="BJ35" s="2"/>
      <c r="BK35" s="2"/>
      <c r="BL35" s="50"/>
      <c r="BM35" s="2"/>
      <c r="BN35" s="10"/>
      <c r="BO35" s="9"/>
      <c r="BP35" s="2"/>
      <c r="BQ35" s="2"/>
      <c r="BR35" s="2"/>
      <c r="BS35" s="2"/>
      <c r="BT35" s="50"/>
      <c r="BU35" s="2"/>
      <c r="BV35" s="10"/>
      <c r="BW35" s="9"/>
      <c r="BX35" s="2"/>
      <c r="BY35" s="2"/>
      <c r="BZ35" s="2"/>
      <c r="CA35" s="2"/>
      <c r="CB35" s="50"/>
      <c r="CC35" s="2"/>
      <c r="CD35" s="10"/>
      <c r="CE35" s="28">
        <f t="shared" si="121"/>
        <v>0</v>
      </c>
      <c r="CF35" s="2"/>
      <c r="CG35" s="2">
        <f t="shared" si="122"/>
        <v>0</v>
      </c>
      <c r="CH35" s="2"/>
      <c r="CI35" s="2"/>
      <c r="CJ35" s="2"/>
      <c r="CK35" s="2"/>
      <c r="CL35" s="24"/>
      <c r="CM35" s="9"/>
      <c r="CN35" s="2"/>
      <c r="CO35" s="2"/>
      <c r="CP35" s="2"/>
      <c r="CQ35" s="50"/>
      <c r="CR35" s="2"/>
      <c r="CS35" s="10"/>
      <c r="CT35" s="9"/>
      <c r="CU35" s="2"/>
      <c r="CV35" s="2"/>
      <c r="CW35" s="2"/>
      <c r="CX35" s="50"/>
      <c r="CY35" s="2"/>
      <c r="CZ35" s="10"/>
      <c r="DA35" s="9"/>
      <c r="DB35" s="2"/>
      <c r="DC35" s="2"/>
      <c r="DD35" s="2"/>
      <c r="DE35" s="50"/>
      <c r="DF35" s="2"/>
      <c r="DG35" s="10"/>
      <c r="DH35" s="9"/>
      <c r="DI35" s="2"/>
      <c r="DJ35" s="2"/>
      <c r="DK35" s="2"/>
      <c r="DL35" s="50"/>
      <c r="DM35" s="2"/>
      <c r="DN35" s="10"/>
      <c r="DO35" s="9"/>
      <c r="DP35" s="2"/>
      <c r="DQ35" s="2"/>
      <c r="DR35" s="2"/>
      <c r="DS35" s="50"/>
      <c r="DT35" s="2"/>
      <c r="DU35" s="10"/>
      <c r="DV35" s="9"/>
      <c r="DW35" s="2"/>
      <c r="DX35" s="2"/>
      <c r="DY35" s="2"/>
      <c r="DZ35" s="50"/>
      <c r="EA35" s="2"/>
      <c r="EB35" s="10"/>
      <c r="EC35" s="9"/>
      <c r="ED35" s="2"/>
      <c r="EE35" s="2"/>
      <c r="EF35" s="2"/>
      <c r="EG35" s="50"/>
      <c r="EH35" s="2"/>
      <c r="EI35" s="10"/>
      <c r="EJ35" s="9"/>
      <c r="EK35" s="2"/>
      <c r="EL35" s="2"/>
      <c r="EM35" s="2"/>
      <c r="EN35" s="50"/>
      <c r="EO35" s="2"/>
      <c r="EP35" s="10"/>
      <c r="EQ35" s="9"/>
      <c r="ER35" s="2"/>
      <c r="ES35" s="2"/>
      <c r="ET35" s="2"/>
      <c r="EU35" s="50"/>
      <c r="EV35" s="2"/>
      <c r="EW35" s="24"/>
      <c r="EX35" s="9"/>
      <c r="EY35" s="2"/>
      <c r="EZ35" s="2"/>
      <c r="FA35" s="2"/>
      <c r="FB35" s="50"/>
      <c r="FC35" s="50"/>
      <c r="FD35" s="10"/>
      <c r="FE35" s="9"/>
      <c r="FF35" s="2"/>
      <c r="FG35" s="2"/>
      <c r="FH35" s="2"/>
      <c r="FI35" s="50"/>
      <c r="FJ35" s="2"/>
      <c r="FK35" s="10"/>
      <c r="FL35" s="9"/>
      <c r="FM35" s="2"/>
      <c r="FN35" s="2"/>
      <c r="FO35" s="2"/>
      <c r="FP35" s="50"/>
      <c r="FQ35" s="2"/>
      <c r="FR35" s="10"/>
      <c r="FS35" s="9"/>
      <c r="FT35" s="2"/>
      <c r="FU35" s="2"/>
      <c r="FV35" s="2"/>
      <c r="FW35" s="50"/>
      <c r="FX35" s="50"/>
      <c r="FY35" s="10"/>
      <c r="FZ35" s="9"/>
      <c r="GA35" s="2"/>
      <c r="GB35" s="2"/>
      <c r="GC35" s="2"/>
      <c r="GD35" s="50"/>
      <c r="GE35" s="2"/>
      <c r="GF35" s="10"/>
      <c r="GG35" s="9"/>
      <c r="GH35" s="2"/>
      <c r="GI35" s="2"/>
      <c r="GJ35" s="2"/>
      <c r="GK35" s="50"/>
      <c r="GL35" s="2"/>
      <c r="GM35" s="10"/>
      <c r="GN35" s="9"/>
      <c r="GO35" s="2"/>
      <c r="GP35" s="2"/>
      <c r="GQ35" s="2"/>
      <c r="GR35" s="50"/>
      <c r="GS35" s="2"/>
      <c r="GT35" s="10"/>
      <c r="GU35" s="9"/>
      <c r="GV35" s="2"/>
      <c r="GW35" s="2"/>
      <c r="GX35" s="2"/>
      <c r="GY35" s="50"/>
      <c r="GZ35" s="2"/>
      <c r="HA35" s="10"/>
      <c r="HB35" s="9"/>
      <c r="HC35" s="2"/>
      <c r="HD35" s="2"/>
      <c r="HE35" s="2"/>
      <c r="HF35" s="50"/>
      <c r="HG35" s="2"/>
      <c r="HH35" s="10"/>
      <c r="HI35" s="9"/>
      <c r="HJ35" s="2"/>
      <c r="HK35" s="2"/>
      <c r="HL35" s="2"/>
      <c r="HM35" s="50"/>
      <c r="HN35" s="2"/>
      <c r="HO35" s="10"/>
      <c r="HP35" s="9"/>
      <c r="HQ35" s="2"/>
      <c r="HR35" s="2"/>
      <c r="HS35" s="2"/>
      <c r="HT35" s="50"/>
      <c r="HU35" s="2"/>
      <c r="HV35" s="10"/>
      <c r="HW35" s="9"/>
      <c r="HX35" s="2"/>
      <c r="HY35" s="2"/>
      <c r="HZ35" s="2"/>
      <c r="IA35" s="50"/>
      <c r="IB35" s="2"/>
      <c r="IC35" s="10"/>
      <c r="ID35" s="9"/>
      <c r="IE35" s="2"/>
      <c r="IF35" s="2"/>
      <c r="IG35" s="2"/>
      <c r="IH35" s="50"/>
      <c r="II35" s="2"/>
      <c r="IJ35" s="10"/>
      <c r="IK35" s="9"/>
      <c r="IL35" s="2"/>
      <c r="IM35" s="2"/>
      <c r="IN35" s="2"/>
      <c r="IO35" s="50"/>
      <c r="IP35" s="2"/>
      <c r="IQ35" s="10"/>
      <c r="IR35" s="9"/>
      <c r="IS35" s="2"/>
      <c r="IT35" s="2"/>
      <c r="IU35" s="2"/>
      <c r="IV35" s="50"/>
      <c r="IW35" s="2"/>
      <c r="IX35" s="10"/>
      <c r="IY35" s="37"/>
    </row>
    <row r="36" spans="1:259" s="88" customFormat="1" x14ac:dyDescent="0.2">
      <c r="A36" s="68"/>
      <c r="B36" s="1" t="s">
        <v>90</v>
      </c>
      <c r="C36" s="61" t="s">
        <v>32</v>
      </c>
      <c r="D36" s="29">
        <f t="shared" si="111"/>
        <v>0</v>
      </c>
      <c r="E36" s="29">
        <f>+M36+U36+AC36+AR36+AZ36+CF36</f>
        <v>0</v>
      </c>
      <c r="F36" s="2">
        <f t="shared" si="27"/>
        <v>0</v>
      </c>
      <c r="G36" s="2"/>
      <c r="H36" s="4">
        <f t="shared" si="112"/>
        <v>0</v>
      </c>
      <c r="I36" s="2">
        <f t="shared" si="112"/>
        <v>0</v>
      </c>
      <c r="J36" s="2">
        <f t="shared" si="112"/>
        <v>0</v>
      </c>
      <c r="K36" s="10">
        <f>SUM(S36,AA36,AI36,AP36,AX36,BN36,BV36,CD36,CS36,CZ36,DG36,DN36,DU36,EB36,EI36,EP36)+SUM(EW36,FD36,FK36,FR36,FY36,GF36,GM36,GT36,HA36,HH36,HO36,HV36,IC36,IJ36,IQ36,IX36)</f>
        <v>0</v>
      </c>
      <c r="L36" s="9"/>
      <c r="M36" s="2"/>
      <c r="N36" s="2"/>
      <c r="O36" s="2"/>
      <c r="P36" s="2"/>
      <c r="Q36" s="50">
        <f t="shared" si="113"/>
        <v>0</v>
      </c>
      <c r="R36" s="2"/>
      <c r="S36" s="24"/>
      <c r="T36" s="9"/>
      <c r="U36" s="2"/>
      <c r="V36" s="2"/>
      <c r="W36" s="2"/>
      <c r="X36" s="2"/>
      <c r="Y36" s="50"/>
      <c r="Z36" s="2"/>
      <c r="AA36" s="10"/>
      <c r="AB36" s="9"/>
      <c r="AC36" s="2"/>
      <c r="AD36" s="2"/>
      <c r="AE36" s="2"/>
      <c r="AF36" s="2"/>
      <c r="AG36" s="50"/>
      <c r="AH36" s="2"/>
      <c r="AI36" s="10"/>
      <c r="AJ36" s="9"/>
      <c r="AK36" s="2"/>
      <c r="AL36" s="2"/>
      <c r="AM36" s="2"/>
      <c r="AN36" s="50"/>
      <c r="AO36" s="2"/>
      <c r="AP36" s="10"/>
      <c r="AQ36" s="9"/>
      <c r="AR36" s="2"/>
      <c r="AS36" s="2"/>
      <c r="AT36" s="2"/>
      <c r="AU36" s="2"/>
      <c r="AV36" s="50"/>
      <c r="AW36" s="2"/>
      <c r="AX36" s="10"/>
      <c r="AY36" s="28">
        <f t="shared" si="114"/>
        <v>0</v>
      </c>
      <c r="AZ36" s="2">
        <f t="shared" si="115"/>
        <v>0</v>
      </c>
      <c r="BA36" s="2">
        <f t="shared" si="116"/>
        <v>0</v>
      </c>
      <c r="BB36" s="2"/>
      <c r="BC36" s="2">
        <f t="shared" si="117"/>
        <v>0</v>
      </c>
      <c r="BD36" s="2">
        <f t="shared" si="118"/>
        <v>0</v>
      </c>
      <c r="BE36" s="2">
        <f t="shared" si="119"/>
        <v>0</v>
      </c>
      <c r="BF36" s="24">
        <f t="shared" si="120"/>
        <v>0</v>
      </c>
      <c r="BG36" s="9"/>
      <c r="BH36" s="2"/>
      <c r="BI36" s="2"/>
      <c r="BJ36" s="2"/>
      <c r="BK36" s="2"/>
      <c r="BL36" s="50"/>
      <c r="BM36" s="2"/>
      <c r="BN36" s="10"/>
      <c r="BO36" s="9"/>
      <c r="BP36" s="2"/>
      <c r="BQ36" s="2"/>
      <c r="BR36" s="2"/>
      <c r="BS36" s="2"/>
      <c r="BT36" s="50"/>
      <c r="BU36" s="2"/>
      <c r="BV36" s="10"/>
      <c r="BW36" s="9"/>
      <c r="BX36" s="2"/>
      <c r="BY36" s="2"/>
      <c r="BZ36" s="2"/>
      <c r="CA36" s="2"/>
      <c r="CB36" s="50"/>
      <c r="CC36" s="2"/>
      <c r="CD36" s="10"/>
      <c r="CE36" s="28">
        <f t="shared" si="121"/>
        <v>0</v>
      </c>
      <c r="CF36" s="2"/>
      <c r="CG36" s="2">
        <f t="shared" si="122"/>
        <v>0</v>
      </c>
      <c r="CH36" s="2"/>
      <c r="CI36" s="2"/>
      <c r="CJ36" s="2"/>
      <c r="CK36" s="2"/>
      <c r="CL36" s="24"/>
      <c r="CM36" s="9"/>
      <c r="CN36" s="2"/>
      <c r="CO36" s="2"/>
      <c r="CP36" s="2"/>
      <c r="CQ36" s="50"/>
      <c r="CR36" s="2"/>
      <c r="CS36" s="10"/>
      <c r="CT36" s="9"/>
      <c r="CU36" s="2"/>
      <c r="CV36" s="2"/>
      <c r="CW36" s="2"/>
      <c r="CX36" s="50"/>
      <c r="CY36" s="2"/>
      <c r="CZ36" s="10"/>
      <c r="DA36" s="9"/>
      <c r="DB36" s="2"/>
      <c r="DC36" s="2"/>
      <c r="DD36" s="2"/>
      <c r="DE36" s="50"/>
      <c r="DF36" s="2"/>
      <c r="DG36" s="10"/>
      <c r="DH36" s="9"/>
      <c r="DI36" s="2"/>
      <c r="DJ36" s="2"/>
      <c r="DK36" s="2"/>
      <c r="DL36" s="50"/>
      <c r="DM36" s="2"/>
      <c r="DN36" s="10"/>
      <c r="DO36" s="9"/>
      <c r="DP36" s="2"/>
      <c r="DQ36" s="2"/>
      <c r="DR36" s="2"/>
      <c r="DS36" s="50"/>
      <c r="DT36" s="2"/>
      <c r="DU36" s="10"/>
      <c r="DV36" s="9"/>
      <c r="DW36" s="2"/>
      <c r="DX36" s="2"/>
      <c r="DY36" s="2"/>
      <c r="DZ36" s="50"/>
      <c r="EA36" s="2"/>
      <c r="EB36" s="10"/>
      <c r="EC36" s="9"/>
      <c r="ED36" s="2"/>
      <c r="EE36" s="2"/>
      <c r="EF36" s="2"/>
      <c r="EG36" s="50"/>
      <c r="EH36" s="2"/>
      <c r="EI36" s="10"/>
      <c r="EJ36" s="9"/>
      <c r="EK36" s="2"/>
      <c r="EL36" s="2"/>
      <c r="EM36" s="2"/>
      <c r="EN36" s="50"/>
      <c r="EO36" s="2"/>
      <c r="EP36" s="10"/>
      <c r="EQ36" s="9"/>
      <c r="ER36" s="2"/>
      <c r="ES36" s="2"/>
      <c r="ET36" s="2"/>
      <c r="EU36" s="50"/>
      <c r="EV36" s="2"/>
      <c r="EW36" s="24"/>
      <c r="EX36" s="9"/>
      <c r="EY36" s="2"/>
      <c r="EZ36" s="2"/>
      <c r="FA36" s="2"/>
      <c r="FB36" s="50"/>
      <c r="FC36" s="50"/>
      <c r="FD36" s="10"/>
      <c r="FE36" s="9"/>
      <c r="FF36" s="2"/>
      <c r="FG36" s="2"/>
      <c r="FH36" s="2"/>
      <c r="FI36" s="50"/>
      <c r="FJ36" s="2"/>
      <c r="FK36" s="10"/>
      <c r="FL36" s="9"/>
      <c r="FM36" s="2"/>
      <c r="FN36" s="2"/>
      <c r="FO36" s="2"/>
      <c r="FP36" s="50"/>
      <c r="FQ36" s="2"/>
      <c r="FR36" s="10"/>
      <c r="FS36" s="9"/>
      <c r="FT36" s="2"/>
      <c r="FU36" s="2"/>
      <c r="FV36" s="2"/>
      <c r="FW36" s="50"/>
      <c r="FX36" s="50"/>
      <c r="FY36" s="10"/>
      <c r="FZ36" s="9"/>
      <c r="GA36" s="2"/>
      <c r="GB36" s="2"/>
      <c r="GC36" s="2"/>
      <c r="GD36" s="50"/>
      <c r="GE36" s="2"/>
      <c r="GF36" s="10"/>
      <c r="GG36" s="9"/>
      <c r="GH36" s="2"/>
      <c r="GI36" s="2"/>
      <c r="GJ36" s="2"/>
      <c r="GK36" s="50"/>
      <c r="GL36" s="2"/>
      <c r="GM36" s="10"/>
      <c r="GN36" s="9"/>
      <c r="GO36" s="2"/>
      <c r="GP36" s="2"/>
      <c r="GQ36" s="2"/>
      <c r="GR36" s="50"/>
      <c r="GS36" s="2"/>
      <c r="GT36" s="10"/>
      <c r="GU36" s="9"/>
      <c r="GV36" s="2"/>
      <c r="GW36" s="2"/>
      <c r="GX36" s="2"/>
      <c r="GY36" s="50"/>
      <c r="GZ36" s="2"/>
      <c r="HA36" s="10"/>
      <c r="HB36" s="9"/>
      <c r="HC36" s="2"/>
      <c r="HD36" s="2"/>
      <c r="HE36" s="2"/>
      <c r="HF36" s="50"/>
      <c r="HG36" s="2"/>
      <c r="HH36" s="10"/>
      <c r="HI36" s="9"/>
      <c r="HJ36" s="2"/>
      <c r="HK36" s="2"/>
      <c r="HL36" s="2"/>
      <c r="HM36" s="50"/>
      <c r="HN36" s="2"/>
      <c r="HO36" s="10"/>
      <c r="HP36" s="9"/>
      <c r="HQ36" s="2"/>
      <c r="HR36" s="2"/>
      <c r="HS36" s="2"/>
      <c r="HT36" s="50"/>
      <c r="HU36" s="2"/>
      <c r="HV36" s="10"/>
      <c r="HW36" s="9"/>
      <c r="HX36" s="2"/>
      <c r="HY36" s="2"/>
      <c r="HZ36" s="2"/>
      <c r="IA36" s="50"/>
      <c r="IB36" s="2"/>
      <c r="IC36" s="10"/>
      <c r="ID36" s="9"/>
      <c r="IE36" s="2"/>
      <c r="IF36" s="2"/>
      <c r="IG36" s="2"/>
      <c r="IH36" s="50"/>
      <c r="II36" s="2"/>
      <c r="IJ36" s="10"/>
      <c r="IK36" s="9"/>
      <c r="IL36" s="2"/>
      <c r="IM36" s="2"/>
      <c r="IN36" s="2"/>
      <c r="IO36" s="50"/>
      <c r="IP36" s="2"/>
      <c r="IQ36" s="10"/>
      <c r="IR36" s="9"/>
      <c r="IS36" s="2"/>
      <c r="IT36" s="2"/>
      <c r="IU36" s="2"/>
      <c r="IV36" s="50"/>
      <c r="IW36" s="2"/>
      <c r="IX36" s="10"/>
      <c r="IY36" s="37"/>
    </row>
    <row r="37" spans="1:259" s="88" customFormat="1" x14ac:dyDescent="0.2">
      <c r="A37" s="68"/>
      <c r="B37" s="1" t="s">
        <v>91</v>
      </c>
      <c r="C37" s="61" t="s">
        <v>139</v>
      </c>
      <c r="D37" s="29">
        <f t="shared" si="111"/>
        <v>941725</v>
      </c>
      <c r="E37" s="29">
        <f>+M37+U37+AC37+AR37+AZ37+CF37</f>
        <v>10528940</v>
      </c>
      <c r="F37" s="2">
        <f t="shared" si="27"/>
        <v>0</v>
      </c>
      <c r="G37" s="2"/>
      <c r="H37" s="4">
        <f t="shared" si="112"/>
        <v>2517390</v>
      </c>
      <c r="I37" s="2">
        <f t="shared" si="112"/>
        <v>2517390</v>
      </c>
      <c r="J37" s="2">
        <f t="shared" si="112"/>
        <v>0</v>
      </c>
      <c r="K37" s="10">
        <f>SUM(S37,AA37,AI37,AP37,AX37,BN37,BV37,CD37,CS37,CZ37,DG37,DN37,DU37,EB37,EI37,EP37)+SUM(EW37,FD37,FK37,FR37,FY37,GF37,GM37,GT37,HA37,HH37,HO37,HV37,IC37,IJ37,IQ37,IX37)</f>
        <v>0</v>
      </c>
      <c r="L37" s="9">
        <v>931576</v>
      </c>
      <c r="M37" s="2">
        <v>10528940</v>
      </c>
      <c r="N37" s="2"/>
      <c r="O37" s="2"/>
      <c r="P37" s="2">
        <f>12117390-9600000</f>
        <v>2517390</v>
      </c>
      <c r="Q37" s="50">
        <f t="shared" si="113"/>
        <v>2517390</v>
      </c>
      <c r="R37" s="2"/>
      <c r="S37" s="24"/>
      <c r="T37" s="9">
        <v>3859</v>
      </c>
      <c r="U37" s="2"/>
      <c r="V37" s="2"/>
      <c r="W37" s="2"/>
      <c r="X37" s="2"/>
      <c r="Y37" s="50"/>
      <c r="Z37" s="2"/>
      <c r="AA37" s="10"/>
      <c r="AB37" s="9">
        <v>3403</v>
      </c>
      <c r="AC37" s="2"/>
      <c r="AD37" s="2"/>
      <c r="AE37" s="2"/>
      <c r="AF37" s="2"/>
      <c r="AG37" s="50"/>
      <c r="AH37" s="2"/>
      <c r="AI37" s="10"/>
      <c r="AJ37" s="9"/>
      <c r="AK37" s="2"/>
      <c r="AL37" s="2"/>
      <c r="AM37" s="2"/>
      <c r="AN37" s="50">
        <f>AM37-AO37-AP37</f>
        <v>0</v>
      </c>
      <c r="AO37" s="2"/>
      <c r="AP37" s="10"/>
      <c r="AQ37" s="9">
        <v>1360</v>
      </c>
      <c r="AR37" s="2"/>
      <c r="AS37" s="2"/>
      <c r="AT37" s="2"/>
      <c r="AU37" s="2"/>
      <c r="AV37" s="50"/>
      <c r="AW37" s="2"/>
      <c r="AX37" s="10"/>
      <c r="AY37" s="28">
        <f t="shared" si="114"/>
        <v>1527</v>
      </c>
      <c r="AZ37" s="2">
        <f t="shared" si="115"/>
        <v>0</v>
      </c>
      <c r="BA37" s="2">
        <f t="shared" si="116"/>
        <v>0</v>
      </c>
      <c r="BB37" s="2"/>
      <c r="BC37" s="2">
        <f t="shared" si="117"/>
        <v>0</v>
      </c>
      <c r="BD37" s="2">
        <f t="shared" si="118"/>
        <v>0</v>
      </c>
      <c r="BE37" s="2">
        <f t="shared" si="119"/>
        <v>0</v>
      </c>
      <c r="BF37" s="24">
        <f t="shared" si="120"/>
        <v>0</v>
      </c>
      <c r="BG37" s="9"/>
      <c r="BH37" s="2"/>
      <c r="BI37" s="2"/>
      <c r="BJ37" s="2"/>
      <c r="BK37" s="2"/>
      <c r="BL37" s="50"/>
      <c r="BM37" s="2"/>
      <c r="BN37" s="10"/>
      <c r="BO37" s="9">
        <v>645</v>
      </c>
      <c r="BP37" s="2"/>
      <c r="BQ37" s="2"/>
      <c r="BR37" s="2"/>
      <c r="BS37" s="2"/>
      <c r="BT37" s="50"/>
      <c r="BU37" s="2"/>
      <c r="BV37" s="10"/>
      <c r="BW37" s="9">
        <v>882</v>
      </c>
      <c r="BX37" s="2"/>
      <c r="BY37" s="2"/>
      <c r="BZ37" s="2"/>
      <c r="CA37" s="2"/>
      <c r="CB37" s="50"/>
      <c r="CC37" s="2"/>
      <c r="CD37" s="10"/>
      <c r="CE37" s="28">
        <f t="shared" si="121"/>
        <v>0</v>
      </c>
      <c r="CF37" s="2"/>
      <c r="CG37" s="2">
        <f t="shared" si="122"/>
        <v>0</v>
      </c>
      <c r="CH37" s="2"/>
      <c r="CI37" s="2"/>
      <c r="CJ37" s="2"/>
      <c r="CK37" s="2"/>
      <c r="CL37" s="24"/>
      <c r="CM37" s="9"/>
      <c r="CN37" s="2"/>
      <c r="CO37" s="2"/>
      <c r="CP37" s="2"/>
      <c r="CQ37" s="50"/>
      <c r="CR37" s="2"/>
      <c r="CS37" s="10"/>
      <c r="CT37" s="9"/>
      <c r="CU37" s="2"/>
      <c r="CV37" s="2"/>
      <c r="CW37" s="2"/>
      <c r="CX37" s="50"/>
      <c r="CY37" s="2"/>
      <c r="CZ37" s="10"/>
      <c r="DA37" s="9"/>
      <c r="DB37" s="2"/>
      <c r="DC37" s="2"/>
      <c r="DD37" s="2"/>
      <c r="DE37" s="50"/>
      <c r="DF37" s="2"/>
      <c r="DG37" s="10"/>
      <c r="DH37" s="9"/>
      <c r="DI37" s="2"/>
      <c r="DJ37" s="2"/>
      <c r="DK37" s="2"/>
      <c r="DL37" s="50"/>
      <c r="DM37" s="2"/>
      <c r="DN37" s="10"/>
      <c r="DO37" s="9"/>
      <c r="DP37" s="2"/>
      <c r="DQ37" s="2"/>
      <c r="DR37" s="2"/>
      <c r="DS37" s="50"/>
      <c r="DT37" s="2"/>
      <c r="DU37" s="10"/>
      <c r="DV37" s="9"/>
      <c r="DW37" s="2"/>
      <c r="DX37" s="2"/>
      <c r="DY37" s="2"/>
      <c r="DZ37" s="50"/>
      <c r="EA37" s="2"/>
      <c r="EB37" s="10"/>
      <c r="EC37" s="9"/>
      <c r="ED37" s="2"/>
      <c r="EE37" s="2"/>
      <c r="EF37" s="2"/>
      <c r="EG37" s="50"/>
      <c r="EH37" s="2"/>
      <c r="EI37" s="10"/>
      <c r="EJ37" s="9"/>
      <c r="EK37" s="2"/>
      <c r="EL37" s="2"/>
      <c r="EM37" s="2"/>
      <c r="EN37" s="50"/>
      <c r="EO37" s="2"/>
      <c r="EP37" s="10"/>
      <c r="EQ37" s="9"/>
      <c r="ER37" s="2"/>
      <c r="ES37" s="2"/>
      <c r="ET37" s="2"/>
      <c r="EU37" s="50"/>
      <c r="EV37" s="2"/>
      <c r="EW37" s="24"/>
      <c r="EX37" s="9"/>
      <c r="EY37" s="2"/>
      <c r="EZ37" s="2"/>
      <c r="FA37" s="2"/>
      <c r="FB37" s="50"/>
      <c r="FC37" s="50"/>
      <c r="FD37" s="10"/>
      <c r="FE37" s="9"/>
      <c r="FF37" s="2"/>
      <c r="FG37" s="2"/>
      <c r="FH37" s="2"/>
      <c r="FI37" s="50"/>
      <c r="FJ37" s="2"/>
      <c r="FK37" s="10"/>
      <c r="FL37" s="9"/>
      <c r="FM37" s="2"/>
      <c r="FN37" s="2"/>
      <c r="FO37" s="2"/>
      <c r="FP37" s="50"/>
      <c r="FQ37" s="2"/>
      <c r="FR37" s="10"/>
      <c r="FS37" s="9"/>
      <c r="FT37" s="2"/>
      <c r="FU37" s="2"/>
      <c r="FV37" s="2"/>
      <c r="FW37" s="50"/>
      <c r="FX37" s="50"/>
      <c r="FY37" s="10"/>
      <c r="FZ37" s="9"/>
      <c r="GA37" s="2"/>
      <c r="GB37" s="2"/>
      <c r="GC37" s="2"/>
      <c r="GD37" s="50"/>
      <c r="GE37" s="2"/>
      <c r="GF37" s="10"/>
      <c r="GG37" s="9"/>
      <c r="GH37" s="2"/>
      <c r="GI37" s="2"/>
      <c r="GJ37" s="2"/>
      <c r="GK37" s="50"/>
      <c r="GL37" s="2"/>
      <c r="GM37" s="10"/>
      <c r="GN37" s="9"/>
      <c r="GO37" s="2"/>
      <c r="GP37" s="2"/>
      <c r="GQ37" s="2"/>
      <c r="GR37" s="50"/>
      <c r="GS37" s="2"/>
      <c r="GT37" s="10"/>
      <c r="GU37" s="9"/>
      <c r="GV37" s="2"/>
      <c r="GW37" s="2"/>
      <c r="GX37" s="2"/>
      <c r="GY37" s="50"/>
      <c r="GZ37" s="2"/>
      <c r="HA37" s="10"/>
      <c r="HB37" s="9"/>
      <c r="HC37" s="2"/>
      <c r="HD37" s="2"/>
      <c r="HE37" s="2"/>
      <c r="HF37" s="50"/>
      <c r="HG37" s="2"/>
      <c r="HH37" s="10"/>
      <c r="HI37" s="9"/>
      <c r="HJ37" s="2"/>
      <c r="HK37" s="2"/>
      <c r="HL37" s="2"/>
      <c r="HM37" s="50"/>
      <c r="HN37" s="2"/>
      <c r="HO37" s="10"/>
      <c r="HP37" s="9"/>
      <c r="HQ37" s="2"/>
      <c r="HR37" s="2"/>
      <c r="HS37" s="2"/>
      <c r="HT37" s="50"/>
      <c r="HU37" s="2"/>
      <c r="HV37" s="10"/>
      <c r="HW37" s="9"/>
      <c r="HX37" s="2"/>
      <c r="HY37" s="2"/>
      <c r="HZ37" s="2"/>
      <c r="IA37" s="50"/>
      <c r="IB37" s="2"/>
      <c r="IC37" s="10"/>
      <c r="ID37" s="9"/>
      <c r="IE37" s="2"/>
      <c r="IF37" s="2"/>
      <c r="IG37" s="2"/>
      <c r="IH37" s="50"/>
      <c r="II37" s="2"/>
      <c r="IJ37" s="10"/>
      <c r="IK37" s="9"/>
      <c r="IL37" s="2"/>
      <c r="IM37" s="2"/>
      <c r="IN37" s="2"/>
      <c r="IO37" s="50"/>
      <c r="IP37" s="2"/>
      <c r="IQ37" s="10"/>
      <c r="IR37" s="9"/>
      <c r="IS37" s="2"/>
      <c r="IT37" s="2"/>
      <c r="IU37" s="2"/>
      <c r="IV37" s="50"/>
      <c r="IW37" s="2"/>
      <c r="IX37" s="10"/>
      <c r="IY37" s="37"/>
    </row>
    <row r="38" spans="1:259" s="88" customFormat="1" x14ac:dyDescent="0.2">
      <c r="A38" s="68"/>
      <c r="B38" s="1" t="s">
        <v>92</v>
      </c>
      <c r="C38" s="61" t="s">
        <v>135</v>
      </c>
      <c r="D38" s="29">
        <f t="shared" si="111"/>
        <v>137149</v>
      </c>
      <c r="E38" s="29">
        <f>+M38+U38+AC38+AR38+AZ38+CF38</f>
        <v>0</v>
      </c>
      <c r="F38" s="2">
        <f t="shared" si="27"/>
        <v>0</v>
      </c>
      <c r="G38" s="2"/>
      <c r="H38" s="4">
        <f t="shared" si="112"/>
        <v>0</v>
      </c>
      <c r="I38" s="2">
        <f t="shared" si="112"/>
        <v>0</v>
      </c>
      <c r="J38" s="2">
        <f t="shared" si="112"/>
        <v>0</v>
      </c>
      <c r="K38" s="10">
        <f>SUM(S38,AA38,AI38,AP38,AX38,BN38,BV38,CD38,CS38,CZ38,DG38,DN38,DU38,EB38,EI38,EP38)+SUM(EW38,FD38,FK38,FR38,FY38,GF38,GM38,GT38,HA38,HH38,HO38,HV38,IC38,IJ38,IQ38,IX38)</f>
        <v>0</v>
      </c>
      <c r="L38" s="9">
        <v>137149</v>
      </c>
      <c r="M38" s="2"/>
      <c r="N38" s="2"/>
      <c r="O38" s="2"/>
      <c r="P38" s="2"/>
      <c r="Q38" s="50">
        <f t="shared" si="113"/>
        <v>0</v>
      </c>
      <c r="R38" s="2"/>
      <c r="S38" s="24"/>
      <c r="T38" s="9"/>
      <c r="U38" s="2"/>
      <c r="V38" s="2"/>
      <c r="W38" s="2"/>
      <c r="X38" s="2"/>
      <c r="Y38" s="50"/>
      <c r="Z38" s="2"/>
      <c r="AA38" s="10"/>
      <c r="AB38" s="9"/>
      <c r="AC38" s="2"/>
      <c r="AD38" s="2"/>
      <c r="AE38" s="2"/>
      <c r="AF38" s="2"/>
      <c r="AG38" s="50"/>
      <c r="AH38" s="2"/>
      <c r="AI38" s="10"/>
      <c r="AJ38" s="9"/>
      <c r="AK38" s="2"/>
      <c r="AL38" s="2"/>
      <c r="AM38" s="2"/>
      <c r="AN38" s="50"/>
      <c r="AO38" s="2"/>
      <c r="AP38" s="10"/>
      <c r="AQ38" s="9"/>
      <c r="AR38" s="2"/>
      <c r="AS38" s="2"/>
      <c r="AT38" s="2"/>
      <c r="AU38" s="2"/>
      <c r="AV38" s="50"/>
      <c r="AW38" s="2"/>
      <c r="AX38" s="10"/>
      <c r="AY38" s="28">
        <f t="shared" si="114"/>
        <v>0</v>
      </c>
      <c r="AZ38" s="2">
        <f t="shared" si="115"/>
        <v>0</v>
      </c>
      <c r="BA38" s="2">
        <f t="shared" si="116"/>
        <v>0</v>
      </c>
      <c r="BB38" s="2"/>
      <c r="BC38" s="2">
        <f t="shared" si="117"/>
        <v>0</v>
      </c>
      <c r="BD38" s="2">
        <f t="shared" si="118"/>
        <v>0</v>
      </c>
      <c r="BE38" s="2">
        <f t="shared" si="119"/>
        <v>0</v>
      </c>
      <c r="BF38" s="24">
        <f t="shared" si="120"/>
        <v>0</v>
      </c>
      <c r="BG38" s="9"/>
      <c r="BH38" s="2"/>
      <c r="BI38" s="2"/>
      <c r="BJ38" s="2"/>
      <c r="BK38" s="2"/>
      <c r="BL38" s="50"/>
      <c r="BM38" s="2"/>
      <c r="BN38" s="10"/>
      <c r="BO38" s="9"/>
      <c r="BP38" s="2"/>
      <c r="BQ38" s="2"/>
      <c r="BR38" s="2"/>
      <c r="BS38" s="2"/>
      <c r="BT38" s="50"/>
      <c r="BU38" s="2"/>
      <c r="BV38" s="10"/>
      <c r="BW38" s="9"/>
      <c r="BX38" s="2"/>
      <c r="BY38" s="2"/>
      <c r="BZ38" s="2"/>
      <c r="CA38" s="2"/>
      <c r="CB38" s="50"/>
      <c r="CC38" s="2"/>
      <c r="CD38" s="10"/>
      <c r="CE38" s="28">
        <f t="shared" si="121"/>
        <v>0</v>
      </c>
      <c r="CF38" s="2"/>
      <c r="CG38" s="2">
        <f t="shared" si="122"/>
        <v>0</v>
      </c>
      <c r="CH38" s="2"/>
      <c r="CI38" s="2"/>
      <c r="CJ38" s="2"/>
      <c r="CK38" s="2"/>
      <c r="CL38" s="24"/>
      <c r="CM38" s="9"/>
      <c r="CN38" s="2"/>
      <c r="CO38" s="2"/>
      <c r="CP38" s="2"/>
      <c r="CQ38" s="50"/>
      <c r="CR38" s="2"/>
      <c r="CS38" s="10"/>
      <c r="CT38" s="9"/>
      <c r="CU38" s="2"/>
      <c r="CV38" s="2"/>
      <c r="CW38" s="2"/>
      <c r="CX38" s="50"/>
      <c r="CY38" s="2"/>
      <c r="CZ38" s="10"/>
      <c r="DA38" s="9"/>
      <c r="DB38" s="2"/>
      <c r="DC38" s="2"/>
      <c r="DD38" s="2"/>
      <c r="DE38" s="50"/>
      <c r="DF38" s="2"/>
      <c r="DG38" s="10"/>
      <c r="DH38" s="9"/>
      <c r="DI38" s="2"/>
      <c r="DJ38" s="2"/>
      <c r="DK38" s="2"/>
      <c r="DL38" s="50"/>
      <c r="DM38" s="2"/>
      <c r="DN38" s="10"/>
      <c r="DO38" s="9"/>
      <c r="DP38" s="2"/>
      <c r="DQ38" s="2"/>
      <c r="DR38" s="2"/>
      <c r="DS38" s="50"/>
      <c r="DT38" s="2"/>
      <c r="DU38" s="10"/>
      <c r="DV38" s="9"/>
      <c r="DW38" s="2"/>
      <c r="DX38" s="2"/>
      <c r="DY38" s="2"/>
      <c r="DZ38" s="50"/>
      <c r="EA38" s="2"/>
      <c r="EB38" s="10"/>
      <c r="EC38" s="9"/>
      <c r="ED38" s="2"/>
      <c r="EE38" s="2"/>
      <c r="EF38" s="2"/>
      <c r="EG38" s="50"/>
      <c r="EH38" s="2"/>
      <c r="EI38" s="10"/>
      <c r="EJ38" s="9"/>
      <c r="EK38" s="2"/>
      <c r="EL38" s="2"/>
      <c r="EM38" s="2"/>
      <c r="EN38" s="50"/>
      <c r="EO38" s="2"/>
      <c r="EP38" s="10"/>
      <c r="EQ38" s="9"/>
      <c r="ER38" s="2"/>
      <c r="ES38" s="2"/>
      <c r="ET38" s="2"/>
      <c r="EU38" s="50"/>
      <c r="EV38" s="2"/>
      <c r="EW38" s="24"/>
      <c r="EX38" s="9"/>
      <c r="EY38" s="2"/>
      <c r="EZ38" s="2"/>
      <c r="FA38" s="2"/>
      <c r="FB38" s="50"/>
      <c r="FC38" s="50"/>
      <c r="FD38" s="10"/>
      <c r="FE38" s="9"/>
      <c r="FF38" s="2"/>
      <c r="FG38" s="2"/>
      <c r="FH38" s="2"/>
      <c r="FI38" s="50"/>
      <c r="FJ38" s="2"/>
      <c r="FK38" s="10"/>
      <c r="FL38" s="9"/>
      <c r="FM38" s="2"/>
      <c r="FN38" s="2"/>
      <c r="FO38" s="2"/>
      <c r="FP38" s="50"/>
      <c r="FQ38" s="2"/>
      <c r="FR38" s="10"/>
      <c r="FS38" s="9"/>
      <c r="FT38" s="2"/>
      <c r="FU38" s="2"/>
      <c r="FV38" s="2"/>
      <c r="FW38" s="50"/>
      <c r="FX38" s="50"/>
      <c r="FY38" s="10"/>
      <c r="FZ38" s="9"/>
      <c r="GA38" s="2"/>
      <c r="GB38" s="2"/>
      <c r="GC38" s="2"/>
      <c r="GD38" s="50"/>
      <c r="GE38" s="2"/>
      <c r="GF38" s="10"/>
      <c r="GG38" s="9"/>
      <c r="GH38" s="2"/>
      <c r="GI38" s="2"/>
      <c r="GJ38" s="2"/>
      <c r="GK38" s="50"/>
      <c r="GL38" s="2"/>
      <c r="GM38" s="10"/>
      <c r="GN38" s="9"/>
      <c r="GO38" s="2"/>
      <c r="GP38" s="2"/>
      <c r="GQ38" s="2"/>
      <c r="GR38" s="50"/>
      <c r="GS38" s="2"/>
      <c r="GT38" s="10"/>
      <c r="GU38" s="9"/>
      <c r="GV38" s="2"/>
      <c r="GW38" s="2"/>
      <c r="GX38" s="2"/>
      <c r="GY38" s="50"/>
      <c r="GZ38" s="2"/>
      <c r="HA38" s="10"/>
      <c r="HB38" s="9"/>
      <c r="HC38" s="2"/>
      <c r="HD38" s="2"/>
      <c r="HE38" s="2"/>
      <c r="HF38" s="50"/>
      <c r="HG38" s="2"/>
      <c r="HH38" s="10"/>
      <c r="HI38" s="9"/>
      <c r="HJ38" s="2"/>
      <c r="HK38" s="2"/>
      <c r="HL38" s="2"/>
      <c r="HM38" s="50"/>
      <c r="HN38" s="2"/>
      <c r="HO38" s="10"/>
      <c r="HP38" s="9"/>
      <c r="HQ38" s="2"/>
      <c r="HR38" s="2"/>
      <c r="HS38" s="2"/>
      <c r="HT38" s="50"/>
      <c r="HU38" s="2"/>
      <c r="HV38" s="10"/>
      <c r="HW38" s="9"/>
      <c r="HX38" s="2"/>
      <c r="HY38" s="2"/>
      <c r="HZ38" s="2"/>
      <c r="IA38" s="50"/>
      <c r="IB38" s="2"/>
      <c r="IC38" s="10"/>
      <c r="ID38" s="9"/>
      <c r="IE38" s="2"/>
      <c r="IF38" s="2"/>
      <c r="IG38" s="2"/>
      <c r="IH38" s="50"/>
      <c r="II38" s="2"/>
      <c r="IJ38" s="10"/>
      <c r="IK38" s="9"/>
      <c r="IL38" s="2"/>
      <c r="IM38" s="2"/>
      <c r="IN38" s="2"/>
      <c r="IO38" s="50"/>
      <c r="IP38" s="2"/>
      <c r="IQ38" s="10"/>
      <c r="IR38" s="9"/>
      <c r="IS38" s="2"/>
      <c r="IT38" s="2"/>
      <c r="IU38" s="2"/>
      <c r="IV38" s="50"/>
      <c r="IW38" s="2"/>
      <c r="IX38" s="10"/>
      <c r="IY38" s="37"/>
    </row>
    <row r="39" spans="1:259" s="88" customFormat="1" ht="12" thickBot="1" x14ac:dyDescent="0.25">
      <c r="A39" s="68"/>
      <c r="B39" s="1" t="s">
        <v>93</v>
      </c>
      <c r="C39" s="61" t="s">
        <v>38</v>
      </c>
      <c r="D39" s="130"/>
      <c r="E39" s="130"/>
      <c r="F39" s="131"/>
      <c r="G39" s="131"/>
      <c r="H39" s="4">
        <f>SUM(P39,X39,AF39,AM39,AU39,BK39,BS39,CA39,CP39,CW39,DD39,DK39,DR39,DY39,EF39,EM39)+SUM(ET39,FA39,FH39,FO39,FV39,GC39,GJ39,GQ39,GX39,HE39,HL39,HS39,HZ39,IG39,IN39,IU39)+CI39</f>
        <v>22101874</v>
      </c>
      <c r="I39" s="2"/>
      <c r="J39" s="2"/>
      <c r="K39" s="10"/>
      <c r="L39" s="9"/>
      <c r="M39" s="2"/>
      <c r="N39" s="2"/>
      <c r="O39" s="2"/>
      <c r="P39" s="2"/>
      <c r="Q39" s="50"/>
      <c r="R39" s="2"/>
      <c r="S39" s="24"/>
      <c r="T39" s="9">
        <v>2626105</v>
      </c>
      <c r="U39" s="2">
        <v>6427206</v>
      </c>
      <c r="V39" s="2"/>
      <c r="W39" s="2"/>
      <c r="X39" s="2">
        <v>6816164</v>
      </c>
      <c r="Y39" s="50">
        <f>X39-Z39-AA39</f>
        <v>6269936</v>
      </c>
      <c r="Z39" s="2">
        <v>542448</v>
      </c>
      <c r="AA39" s="10">
        <v>3780</v>
      </c>
      <c r="AB39" s="9">
        <v>648169</v>
      </c>
      <c r="AC39" s="2">
        <f>2027323+400000</f>
        <v>2427323</v>
      </c>
      <c r="AD39" s="2"/>
      <c r="AE39" s="2"/>
      <c r="AF39" s="186">
        <f>2034499+370000</f>
        <v>2404499</v>
      </c>
      <c r="AG39" s="50">
        <f>AF39-AH39-AI39</f>
        <v>202254</v>
      </c>
      <c r="AH39" s="189">
        <f>1832245+370000</f>
        <v>2202245</v>
      </c>
      <c r="AI39" s="10"/>
      <c r="AJ39" s="9">
        <v>392501</v>
      </c>
      <c r="AK39" s="2"/>
      <c r="AL39" s="2"/>
      <c r="AM39" s="2"/>
      <c r="AN39" s="50">
        <f>AM39-AO39-AP39</f>
        <v>0</v>
      </c>
      <c r="AO39" s="2"/>
      <c r="AP39" s="10"/>
      <c r="AQ39" s="9">
        <v>322230</v>
      </c>
      <c r="AR39" s="2">
        <v>818648</v>
      </c>
      <c r="AS39" s="2"/>
      <c r="AT39" s="2"/>
      <c r="AU39" s="178">
        <v>897214</v>
      </c>
      <c r="AV39" s="50">
        <f>AU39-AW39-AX39</f>
        <v>869913</v>
      </c>
      <c r="AW39" s="180">
        <v>27301</v>
      </c>
      <c r="AX39" s="10"/>
      <c r="AY39" s="28">
        <f t="shared" si="114"/>
        <v>2267988</v>
      </c>
      <c r="AZ39" s="2">
        <f t="shared" si="115"/>
        <v>5089395</v>
      </c>
      <c r="BA39" s="2">
        <f t="shared" si="116"/>
        <v>0</v>
      </c>
      <c r="BB39" s="2"/>
      <c r="BC39" s="2">
        <f t="shared" si="117"/>
        <v>5521425</v>
      </c>
      <c r="BD39" s="2">
        <f t="shared" si="118"/>
        <v>4755181</v>
      </c>
      <c r="BE39" s="2">
        <f t="shared" si="119"/>
        <v>766244</v>
      </c>
      <c r="BF39" s="24">
        <f t="shared" si="120"/>
        <v>0</v>
      </c>
      <c r="BG39" s="9">
        <v>1386300</v>
      </c>
      <c r="BH39" s="2">
        <v>3311213</v>
      </c>
      <c r="BI39" s="2"/>
      <c r="BJ39" s="2"/>
      <c r="BK39" s="193">
        <f>3675455+10000</f>
        <v>3685455</v>
      </c>
      <c r="BL39" s="50">
        <f>BK39-BM39-BN39</f>
        <v>3327401</v>
      </c>
      <c r="BM39" s="195">
        <v>358054</v>
      </c>
      <c r="BN39" s="10"/>
      <c r="BO39" s="9">
        <v>338526</v>
      </c>
      <c r="BP39" s="2">
        <v>690382</v>
      </c>
      <c r="BQ39" s="2"/>
      <c r="BR39" s="2"/>
      <c r="BS39" s="197">
        <v>763291</v>
      </c>
      <c r="BT39" s="50">
        <f>BS39-BU39-BV39</f>
        <v>621043</v>
      </c>
      <c r="BU39" s="198">
        <v>142248</v>
      </c>
      <c r="BV39" s="10"/>
      <c r="BW39" s="9">
        <v>543162</v>
      </c>
      <c r="BX39" s="2">
        <v>1087800</v>
      </c>
      <c r="BY39" s="2"/>
      <c r="BZ39" s="2"/>
      <c r="CA39" s="200">
        <v>1072679</v>
      </c>
      <c r="CB39" s="50">
        <f>CA39-CC39-CD39</f>
        <v>806737</v>
      </c>
      <c r="CC39" s="200">
        <v>265942</v>
      </c>
      <c r="CD39" s="10"/>
      <c r="CE39" s="28">
        <f t="shared" si="121"/>
        <v>0</v>
      </c>
      <c r="CF39" s="2">
        <v>5878685</v>
      </c>
      <c r="CG39" s="2">
        <f t="shared" si="122"/>
        <v>0</v>
      </c>
      <c r="CH39" s="2"/>
      <c r="CI39" s="200">
        <f>6452572+10000</f>
        <v>6462572</v>
      </c>
      <c r="CJ39" s="50">
        <f>CI39-CK39-CL39</f>
        <v>5127416</v>
      </c>
      <c r="CK39" s="200">
        <v>1335156</v>
      </c>
      <c r="CL39" s="24"/>
      <c r="CM39" s="9"/>
      <c r="CN39" s="2"/>
      <c r="CO39" s="2"/>
      <c r="CP39" s="2"/>
      <c r="CQ39" s="50"/>
      <c r="CR39" s="2"/>
      <c r="CS39" s="10"/>
      <c r="CT39" s="9"/>
      <c r="CU39" s="2"/>
      <c r="CV39" s="2"/>
      <c r="CW39" s="2"/>
      <c r="CX39" s="50">
        <f>CW39-CY39-CZ39</f>
        <v>0</v>
      </c>
      <c r="CY39" s="2"/>
      <c r="CZ39" s="10"/>
      <c r="DA39" s="9"/>
      <c r="DB39" s="2"/>
      <c r="DC39" s="2"/>
      <c r="DD39" s="2"/>
      <c r="DE39" s="50">
        <f>DD39-DF39-DG39</f>
        <v>0</v>
      </c>
      <c r="DF39" s="2"/>
      <c r="DG39" s="10"/>
      <c r="DH39" s="9"/>
      <c r="DI39" s="2"/>
      <c r="DJ39" s="2"/>
      <c r="DK39" s="2"/>
      <c r="DL39" s="50">
        <f>DK39-DM39-DN39</f>
        <v>0</v>
      </c>
      <c r="DM39" s="2"/>
      <c r="DN39" s="10"/>
      <c r="DO39" s="9"/>
      <c r="DP39" s="2"/>
      <c r="DQ39" s="2"/>
      <c r="DR39" s="2"/>
      <c r="DS39" s="50">
        <f>DR39-DT39-DU39</f>
        <v>0</v>
      </c>
      <c r="DT39" s="2"/>
      <c r="DU39" s="10"/>
      <c r="DV39" s="9"/>
      <c r="DW39" s="2"/>
      <c r="DX39" s="2"/>
      <c r="DY39" s="2"/>
      <c r="DZ39" s="50">
        <f>DY39-EA39-EB39</f>
        <v>0</v>
      </c>
      <c r="EA39" s="2"/>
      <c r="EB39" s="10"/>
      <c r="EC39" s="9"/>
      <c r="ED39" s="2"/>
      <c r="EE39" s="2"/>
      <c r="EF39" s="2"/>
      <c r="EG39" s="50">
        <f>EF39-EH39-EI39</f>
        <v>0</v>
      </c>
      <c r="EH39" s="2"/>
      <c r="EI39" s="10"/>
      <c r="EJ39" s="9"/>
      <c r="EK39" s="2"/>
      <c r="EL39" s="2"/>
      <c r="EM39" s="2"/>
      <c r="EN39" s="50">
        <f>EM39-EO39-EP39</f>
        <v>0</v>
      </c>
      <c r="EO39" s="2"/>
      <c r="EP39" s="10"/>
      <c r="EQ39" s="9"/>
      <c r="ER39" s="2"/>
      <c r="ES39" s="2"/>
      <c r="ET39" s="2"/>
      <c r="EU39" s="50">
        <f>ET39-EV39-EW39</f>
        <v>0</v>
      </c>
      <c r="EV39" s="2"/>
      <c r="EW39" s="24"/>
      <c r="EX39" s="9"/>
      <c r="EY39" s="2"/>
      <c r="EZ39" s="2"/>
      <c r="FA39" s="2"/>
      <c r="FB39" s="50">
        <f>FA39-FC39-FD39</f>
        <v>0</v>
      </c>
      <c r="FC39" s="50"/>
      <c r="FD39" s="10"/>
      <c r="FE39" s="9"/>
      <c r="FF39" s="2"/>
      <c r="FG39" s="2"/>
      <c r="FH39" s="2"/>
      <c r="FI39" s="50">
        <f>FH39-FJ39-FK39</f>
        <v>0</v>
      </c>
      <c r="FJ39" s="2"/>
      <c r="FK39" s="10"/>
      <c r="FL39" s="9"/>
      <c r="FM39" s="2"/>
      <c r="FN39" s="2"/>
      <c r="FO39" s="2"/>
      <c r="FP39" s="50">
        <f>FO39-FQ39-FR39</f>
        <v>0</v>
      </c>
      <c r="FQ39" s="2"/>
      <c r="FR39" s="10"/>
      <c r="FS39" s="9"/>
      <c r="FT39" s="2"/>
      <c r="FU39" s="2"/>
      <c r="FV39" s="2"/>
      <c r="FW39" s="50">
        <f>FV39-FX39-FY39</f>
        <v>0</v>
      </c>
      <c r="FX39" s="50"/>
      <c r="FY39" s="10"/>
      <c r="FZ39" s="9"/>
      <c r="GA39" s="2"/>
      <c r="GB39" s="2"/>
      <c r="GC39" s="2"/>
      <c r="GD39" s="50">
        <f>GC39-GE39-GF39</f>
        <v>0</v>
      </c>
      <c r="GE39" s="2"/>
      <c r="GF39" s="10"/>
      <c r="GG39" s="9"/>
      <c r="GH39" s="2"/>
      <c r="GI39" s="2"/>
      <c r="GJ39" s="2"/>
      <c r="GK39" s="50">
        <f>GJ39-GL39-GM39</f>
        <v>0</v>
      </c>
      <c r="GL39" s="2"/>
      <c r="GM39" s="10"/>
      <c r="GN39" s="9"/>
      <c r="GO39" s="2"/>
      <c r="GP39" s="2"/>
      <c r="GQ39" s="2"/>
      <c r="GR39" s="50">
        <f>GQ39-GS39-GT39</f>
        <v>0</v>
      </c>
      <c r="GS39" s="2"/>
      <c r="GT39" s="10"/>
      <c r="GU39" s="9"/>
      <c r="GV39" s="2"/>
      <c r="GW39" s="2"/>
      <c r="GX39" s="2"/>
      <c r="GY39" s="50">
        <f>GX39-GZ39-HA39</f>
        <v>0</v>
      </c>
      <c r="GZ39" s="2"/>
      <c r="HA39" s="10"/>
      <c r="HB39" s="9"/>
      <c r="HC39" s="2"/>
      <c r="HD39" s="2"/>
      <c r="HE39" s="2"/>
      <c r="HF39" s="50">
        <f>HE39-HG39-HH39</f>
        <v>0</v>
      </c>
      <c r="HG39" s="2"/>
      <c r="HH39" s="10"/>
      <c r="HI39" s="9"/>
      <c r="HJ39" s="2"/>
      <c r="HK39" s="2"/>
      <c r="HL39" s="2"/>
      <c r="HM39" s="50">
        <f>HL39-HN39-HO39</f>
        <v>0</v>
      </c>
      <c r="HN39" s="2"/>
      <c r="HO39" s="10"/>
      <c r="HP39" s="9"/>
      <c r="HQ39" s="2"/>
      <c r="HR39" s="2"/>
      <c r="HS39" s="2"/>
      <c r="HT39" s="50">
        <f>HS39-HU39-HV39</f>
        <v>0</v>
      </c>
      <c r="HU39" s="2"/>
      <c r="HV39" s="10"/>
      <c r="HW39" s="9"/>
      <c r="HX39" s="2"/>
      <c r="HY39" s="2"/>
      <c r="HZ39" s="2"/>
      <c r="IA39" s="50">
        <f>HZ39-IB39-IC39</f>
        <v>0</v>
      </c>
      <c r="IB39" s="2"/>
      <c r="IC39" s="10"/>
      <c r="ID39" s="9"/>
      <c r="IE39" s="2"/>
      <c r="IF39" s="2"/>
      <c r="IG39" s="2"/>
      <c r="IH39" s="50">
        <f>IG39-II39-IJ39</f>
        <v>0</v>
      </c>
      <c r="II39" s="2"/>
      <c r="IJ39" s="10"/>
      <c r="IK39" s="9"/>
      <c r="IL39" s="2"/>
      <c r="IM39" s="2"/>
      <c r="IN39" s="2"/>
      <c r="IO39" s="50">
        <f>IN39-IP39-IQ39</f>
        <v>0</v>
      </c>
      <c r="IP39" s="2"/>
      <c r="IQ39" s="10"/>
      <c r="IR39" s="9"/>
      <c r="IS39" s="2"/>
      <c r="IT39" s="2"/>
      <c r="IU39" s="2"/>
      <c r="IV39" s="50">
        <f>IU39-IW39-IX39</f>
        <v>0</v>
      </c>
      <c r="IW39" s="2"/>
      <c r="IX39" s="10"/>
      <c r="IY39" s="37"/>
    </row>
    <row r="40" spans="1:259" s="93" customFormat="1" ht="20.100000000000001" customHeight="1" thickBot="1" x14ac:dyDescent="0.25">
      <c r="A40" s="72" t="s">
        <v>30</v>
      </c>
      <c r="B40" s="74"/>
      <c r="C40" s="75"/>
      <c r="D40" s="148">
        <f>+D38+D37+D34</f>
        <v>2339196</v>
      </c>
      <c r="E40" s="155">
        <f>+E37+E34+E35+E38</f>
        <v>12528940</v>
      </c>
      <c r="F40" s="149">
        <f>SUM(F34:F39)</f>
        <v>0</v>
      </c>
      <c r="G40" s="176"/>
      <c r="H40" s="155">
        <f>+H38+H37+H34+H35</f>
        <v>14117390</v>
      </c>
      <c r="I40" s="135">
        <f>+I38+I37+I34</f>
        <v>2517390</v>
      </c>
      <c r="J40" s="135">
        <f>+J38+J37+J34+J35</f>
        <v>2000000</v>
      </c>
      <c r="K40" s="156">
        <f>SUM(K34:K39)</f>
        <v>0</v>
      </c>
      <c r="L40" s="150">
        <f t="shared" ref="L40:R40" si="123">SUM(L34:L39)</f>
        <v>2329047</v>
      </c>
      <c r="M40" s="12">
        <f t="shared" si="123"/>
        <v>12528940</v>
      </c>
      <c r="N40" s="12">
        <f t="shared" si="123"/>
        <v>0</v>
      </c>
      <c r="O40" s="12"/>
      <c r="P40" s="12">
        <f t="shared" si="123"/>
        <v>14117390</v>
      </c>
      <c r="Q40" s="59">
        <f t="shared" si="123"/>
        <v>12117390</v>
      </c>
      <c r="R40" s="12">
        <f t="shared" si="123"/>
        <v>2000000</v>
      </c>
      <c r="S40" s="46">
        <f>SUM(S34:S39)</f>
        <v>0</v>
      </c>
      <c r="T40" s="17">
        <f t="shared" ref="T40:AB40" si="124">SUM(T34:T39)</f>
        <v>2629964</v>
      </c>
      <c r="U40" s="12">
        <f t="shared" si="124"/>
        <v>6427206</v>
      </c>
      <c r="V40" s="12">
        <f t="shared" si="124"/>
        <v>0</v>
      </c>
      <c r="W40" s="12"/>
      <c r="X40" s="12">
        <f t="shared" si="124"/>
        <v>6816164</v>
      </c>
      <c r="Y40" s="59">
        <f t="shared" si="124"/>
        <v>6269936</v>
      </c>
      <c r="Z40" s="12">
        <f t="shared" si="124"/>
        <v>542448</v>
      </c>
      <c r="AA40" s="18">
        <f t="shared" si="124"/>
        <v>3780</v>
      </c>
      <c r="AB40" s="17">
        <f t="shared" si="124"/>
        <v>651572</v>
      </c>
      <c r="AC40" s="12">
        <f t="shared" ref="AC40:BH40" si="125">SUM(AC34:AC39)</f>
        <v>2427323</v>
      </c>
      <c r="AD40" s="12">
        <f t="shared" si="125"/>
        <v>0</v>
      </c>
      <c r="AE40" s="12"/>
      <c r="AF40" s="12">
        <f t="shared" si="125"/>
        <v>2404499</v>
      </c>
      <c r="AG40" s="59">
        <f t="shared" si="125"/>
        <v>202254</v>
      </c>
      <c r="AH40" s="12">
        <f t="shared" si="125"/>
        <v>2202245</v>
      </c>
      <c r="AI40" s="18">
        <f t="shared" si="125"/>
        <v>0</v>
      </c>
      <c r="AJ40" s="17">
        <f t="shared" si="125"/>
        <v>392501</v>
      </c>
      <c r="AK40" s="12">
        <f t="shared" si="125"/>
        <v>0</v>
      </c>
      <c r="AL40" s="12">
        <f t="shared" si="125"/>
        <v>0</v>
      </c>
      <c r="AM40" s="12">
        <f t="shared" si="125"/>
        <v>0</v>
      </c>
      <c r="AN40" s="59">
        <f t="shared" si="125"/>
        <v>0</v>
      </c>
      <c r="AO40" s="12">
        <f t="shared" si="125"/>
        <v>0</v>
      </c>
      <c r="AP40" s="18">
        <f t="shared" si="125"/>
        <v>0</v>
      </c>
      <c r="AQ40" s="17">
        <f t="shared" si="125"/>
        <v>323590</v>
      </c>
      <c r="AR40" s="12">
        <f t="shared" si="125"/>
        <v>818648</v>
      </c>
      <c r="AS40" s="12">
        <f t="shared" si="125"/>
        <v>0</v>
      </c>
      <c r="AT40" s="12"/>
      <c r="AU40" s="12">
        <f t="shared" si="125"/>
        <v>897214</v>
      </c>
      <c r="AV40" s="59">
        <f t="shared" si="125"/>
        <v>869913</v>
      </c>
      <c r="AW40" s="12">
        <f t="shared" si="125"/>
        <v>27301</v>
      </c>
      <c r="AX40" s="18">
        <f t="shared" si="125"/>
        <v>0</v>
      </c>
      <c r="AY40" s="44">
        <f>SUM(AY34:AY39)</f>
        <v>2269515</v>
      </c>
      <c r="AZ40" s="12">
        <f t="shared" ref="AZ40:BF40" si="126">SUM(AZ34:AZ39)</f>
        <v>5089395</v>
      </c>
      <c r="BA40" s="12">
        <f t="shared" si="126"/>
        <v>0</v>
      </c>
      <c r="BB40" s="12"/>
      <c r="BC40" s="12">
        <f t="shared" si="126"/>
        <v>5521425</v>
      </c>
      <c r="BD40" s="12">
        <f>SUM(BD34:BD39)</f>
        <v>4755181</v>
      </c>
      <c r="BE40" s="12">
        <f>SUM(BE34:BE39)</f>
        <v>766244</v>
      </c>
      <c r="BF40" s="46">
        <f t="shared" si="126"/>
        <v>0</v>
      </c>
      <c r="BG40" s="17">
        <f t="shared" si="125"/>
        <v>1386300</v>
      </c>
      <c r="BH40" s="12">
        <f t="shared" si="125"/>
        <v>3311213</v>
      </c>
      <c r="BI40" s="12">
        <f>+BI39+BI37</f>
        <v>0</v>
      </c>
      <c r="BJ40" s="12"/>
      <c r="BK40" s="12">
        <f t="shared" ref="BK40:EL40" si="127">SUM(BK34:BK39)</f>
        <v>3685455</v>
      </c>
      <c r="BL40" s="59">
        <f t="shared" si="127"/>
        <v>3327401</v>
      </c>
      <c r="BM40" s="12">
        <f t="shared" si="127"/>
        <v>358054</v>
      </c>
      <c r="BN40" s="18">
        <f t="shared" si="127"/>
        <v>0</v>
      </c>
      <c r="BO40" s="17">
        <f t="shared" si="127"/>
        <v>339171</v>
      </c>
      <c r="BP40" s="12">
        <f t="shared" si="127"/>
        <v>690382</v>
      </c>
      <c r="BQ40" s="12">
        <f t="shared" si="127"/>
        <v>0</v>
      </c>
      <c r="BR40" s="12"/>
      <c r="BS40" s="12">
        <f t="shared" si="127"/>
        <v>763291</v>
      </c>
      <c r="BT40" s="59">
        <f t="shared" si="127"/>
        <v>621043</v>
      </c>
      <c r="BU40" s="12">
        <f t="shared" si="127"/>
        <v>142248</v>
      </c>
      <c r="BV40" s="18">
        <f t="shared" si="127"/>
        <v>0</v>
      </c>
      <c r="BW40" s="17">
        <f t="shared" si="127"/>
        <v>544044</v>
      </c>
      <c r="BX40" s="12">
        <f t="shared" si="127"/>
        <v>1087800</v>
      </c>
      <c r="BY40" s="12">
        <f t="shared" si="127"/>
        <v>0</v>
      </c>
      <c r="BZ40" s="12"/>
      <c r="CA40" s="12">
        <f t="shared" si="127"/>
        <v>1072679</v>
      </c>
      <c r="CB40" s="59">
        <f t="shared" si="127"/>
        <v>806737</v>
      </c>
      <c r="CC40" s="12">
        <f t="shared" si="127"/>
        <v>265942</v>
      </c>
      <c r="CD40" s="18">
        <f t="shared" si="127"/>
        <v>0</v>
      </c>
      <c r="CE40" s="17">
        <f t="shared" ref="CE40:CS40" si="128">SUM(CE34:CE39)</f>
        <v>0</v>
      </c>
      <c r="CF40" s="12">
        <f t="shared" si="128"/>
        <v>5878685</v>
      </c>
      <c r="CG40" s="12">
        <f t="shared" si="128"/>
        <v>0</v>
      </c>
      <c r="CH40" s="12"/>
      <c r="CI40" s="12">
        <f t="shared" si="128"/>
        <v>6462572</v>
      </c>
      <c r="CJ40" s="12">
        <f>SUM(CJ34:CJ39)</f>
        <v>5127416</v>
      </c>
      <c r="CK40" s="12">
        <f>SUM(CK34:CK39)</f>
        <v>1335156</v>
      </c>
      <c r="CL40" s="18">
        <f t="shared" si="128"/>
        <v>0</v>
      </c>
      <c r="CM40" s="17">
        <f t="shared" si="128"/>
        <v>0</v>
      </c>
      <c r="CN40" s="12">
        <f t="shared" si="128"/>
        <v>0</v>
      </c>
      <c r="CO40" s="12">
        <f t="shared" si="128"/>
        <v>0</v>
      </c>
      <c r="CP40" s="12">
        <f t="shared" si="128"/>
        <v>0</v>
      </c>
      <c r="CQ40" s="59">
        <f t="shared" si="128"/>
        <v>0</v>
      </c>
      <c r="CR40" s="12">
        <f t="shared" si="128"/>
        <v>0</v>
      </c>
      <c r="CS40" s="18">
        <f t="shared" si="128"/>
        <v>0</v>
      </c>
      <c r="CT40" s="17">
        <f t="shared" si="127"/>
        <v>0</v>
      </c>
      <c r="CU40" s="12">
        <f t="shared" si="127"/>
        <v>0</v>
      </c>
      <c r="CV40" s="12">
        <f t="shared" si="127"/>
        <v>0</v>
      </c>
      <c r="CW40" s="12">
        <f t="shared" si="127"/>
        <v>0</v>
      </c>
      <c r="CX40" s="59">
        <f t="shared" si="127"/>
        <v>0</v>
      </c>
      <c r="CY40" s="12">
        <f t="shared" si="127"/>
        <v>0</v>
      </c>
      <c r="CZ40" s="18">
        <f t="shared" si="127"/>
        <v>0</v>
      </c>
      <c r="DA40" s="17">
        <f t="shared" si="127"/>
        <v>0</v>
      </c>
      <c r="DB40" s="12">
        <f t="shared" si="127"/>
        <v>0</v>
      </c>
      <c r="DC40" s="12">
        <f t="shared" si="127"/>
        <v>0</v>
      </c>
      <c r="DD40" s="12">
        <f t="shared" si="127"/>
        <v>0</v>
      </c>
      <c r="DE40" s="59">
        <f t="shared" si="127"/>
        <v>0</v>
      </c>
      <c r="DF40" s="12">
        <f t="shared" si="127"/>
        <v>0</v>
      </c>
      <c r="DG40" s="18">
        <f t="shared" si="127"/>
        <v>0</v>
      </c>
      <c r="DH40" s="17">
        <f t="shared" si="127"/>
        <v>0</v>
      </c>
      <c r="DI40" s="12">
        <f t="shared" si="127"/>
        <v>0</v>
      </c>
      <c r="DJ40" s="12">
        <f t="shared" si="127"/>
        <v>0</v>
      </c>
      <c r="DK40" s="12">
        <f t="shared" si="127"/>
        <v>0</v>
      </c>
      <c r="DL40" s="59">
        <f t="shared" si="127"/>
        <v>0</v>
      </c>
      <c r="DM40" s="12">
        <f t="shared" si="127"/>
        <v>0</v>
      </c>
      <c r="DN40" s="18">
        <f t="shared" si="127"/>
        <v>0</v>
      </c>
      <c r="DO40" s="17">
        <f t="shared" si="127"/>
        <v>0</v>
      </c>
      <c r="DP40" s="12">
        <f t="shared" si="127"/>
        <v>0</v>
      </c>
      <c r="DQ40" s="12">
        <f t="shared" si="127"/>
        <v>0</v>
      </c>
      <c r="DR40" s="12">
        <f t="shared" si="127"/>
        <v>0</v>
      </c>
      <c r="DS40" s="59">
        <f t="shared" si="127"/>
        <v>0</v>
      </c>
      <c r="DT40" s="12">
        <f t="shared" si="127"/>
        <v>0</v>
      </c>
      <c r="DU40" s="18">
        <f t="shared" si="127"/>
        <v>0</v>
      </c>
      <c r="DV40" s="17">
        <f t="shared" si="127"/>
        <v>0</v>
      </c>
      <c r="DW40" s="12">
        <f t="shared" si="127"/>
        <v>0</v>
      </c>
      <c r="DX40" s="12">
        <f t="shared" si="127"/>
        <v>0</v>
      </c>
      <c r="DY40" s="12">
        <f t="shared" si="127"/>
        <v>0</v>
      </c>
      <c r="DZ40" s="59">
        <f t="shared" si="127"/>
        <v>0</v>
      </c>
      <c r="EA40" s="12">
        <f t="shared" si="127"/>
        <v>0</v>
      </c>
      <c r="EB40" s="18">
        <f t="shared" si="127"/>
        <v>0</v>
      </c>
      <c r="EC40" s="17">
        <f t="shared" si="127"/>
        <v>0</v>
      </c>
      <c r="ED40" s="12">
        <f t="shared" si="127"/>
        <v>0</v>
      </c>
      <c r="EE40" s="12">
        <f t="shared" si="127"/>
        <v>0</v>
      </c>
      <c r="EF40" s="12">
        <f t="shared" si="127"/>
        <v>0</v>
      </c>
      <c r="EG40" s="59">
        <f t="shared" si="127"/>
        <v>0</v>
      </c>
      <c r="EH40" s="12">
        <f t="shared" si="127"/>
        <v>0</v>
      </c>
      <c r="EI40" s="18">
        <f t="shared" si="127"/>
        <v>0</v>
      </c>
      <c r="EJ40" s="17">
        <f t="shared" si="127"/>
        <v>0</v>
      </c>
      <c r="EK40" s="12">
        <f t="shared" si="127"/>
        <v>0</v>
      </c>
      <c r="EL40" s="12">
        <f t="shared" si="127"/>
        <v>0</v>
      </c>
      <c r="EM40" s="12">
        <f t="shared" ref="EM40:HI40" si="129">SUM(EM34:EM39)</f>
        <v>0</v>
      </c>
      <c r="EN40" s="59">
        <f t="shared" si="129"/>
        <v>0</v>
      </c>
      <c r="EO40" s="12">
        <f t="shared" si="129"/>
        <v>0</v>
      </c>
      <c r="EP40" s="18">
        <f t="shared" si="129"/>
        <v>0</v>
      </c>
      <c r="EQ40" s="17">
        <f t="shared" si="129"/>
        <v>0</v>
      </c>
      <c r="ER40" s="12">
        <f t="shared" si="129"/>
        <v>0</v>
      </c>
      <c r="ES40" s="12">
        <f>SUM(ES34:ES39)</f>
        <v>0</v>
      </c>
      <c r="ET40" s="12">
        <f t="shared" si="129"/>
        <v>0</v>
      </c>
      <c r="EU40" s="59">
        <f t="shared" si="129"/>
        <v>0</v>
      </c>
      <c r="EV40" s="12">
        <f t="shared" si="129"/>
        <v>0</v>
      </c>
      <c r="EW40" s="18">
        <f t="shared" si="129"/>
        <v>0</v>
      </c>
      <c r="EX40" s="17">
        <f t="shared" si="129"/>
        <v>0</v>
      </c>
      <c r="EY40" s="12">
        <f t="shared" si="129"/>
        <v>0</v>
      </c>
      <c r="EZ40" s="12">
        <f t="shared" si="129"/>
        <v>0</v>
      </c>
      <c r="FA40" s="12">
        <f t="shared" si="129"/>
        <v>0</v>
      </c>
      <c r="FB40" s="59">
        <f t="shared" si="129"/>
        <v>0</v>
      </c>
      <c r="FC40" s="12">
        <f>SUM(FC34:FC39)</f>
        <v>0</v>
      </c>
      <c r="FD40" s="18">
        <f t="shared" si="129"/>
        <v>0</v>
      </c>
      <c r="FE40" s="17">
        <f t="shared" si="129"/>
        <v>0</v>
      </c>
      <c r="FF40" s="12">
        <f t="shared" si="129"/>
        <v>0</v>
      </c>
      <c r="FG40" s="12">
        <f t="shared" si="129"/>
        <v>0</v>
      </c>
      <c r="FH40" s="12">
        <f t="shared" si="129"/>
        <v>0</v>
      </c>
      <c r="FI40" s="59">
        <f t="shared" si="129"/>
        <v>0</v>
      </c>
      <c r="FJ40" s="12">
        <f t="shared" si="129"/>
        <v>0</v>
      </c>
      <c r="FK40" s="18">
        <f t="shared" si="129"/>
        <v>0</v>
      </c>
      <c r="FL40" s="17">
        <f t="shared" si="129"/>
        <v>0</v>
      </c>
      <c r="FM40" s="12">
        <f t="shared" si="129"/>
        <v>0</v>
      </c>
      <c r="FN40" s="12">
        <f t="shared" si="129"/>
        <v>0</v>
      </c>
      <c r="FO40" s="12">
        <f t="shared" si="129"/>
        <v>0</v>
      </c>
      <c r="FP40" s="59">
        <f t="shared" si="129"/>
        <v>0</v>
      </c>
      <c r="FQ40" s="12">
        <f t="shared" si="129"/>
        <v>0</v>
      </c>
      <c r="FR40" s="18">
        <f t="shared" si="129"/>
        <v>0</v>
      </c>
      <c r="FS40" s="17">
        <f t="shared" si="129"/>
        <v>0</v>
      </c>
      <c r="FT40" s="12">
        <f t="shared" si="129"/>
        <v>0</v>
      </c>
      <c r="FU40" s="12">
        <f t="shared" si="129"/>
        <v>0</v>
      </c>
      <c r="FV40" s="12">
        <f>SUM(FV34:FV39)</f>
        <v>0</v>
      </c>
      <c r="FW40" s="59">
        <f>SUM(FW34:FW39)</f>
        <v>0</v>
      </c>
      <c r="FX40" s="12">
        <f>SUM(FX34:FX39)</f>
        <v>0</v>
      </c>
      <c r="FY40" s="18">
        <f t="shared" si="129"/>
        <v>0</v>
      </c>
      <c r="FZ40" s="17">
        <f t="shared" si="129"/>
        <v>0</v>
      </c>
      <c r="GA40" s="12">
        <f t="shared" si="129"/>
        <v>0</v>
      </c>
      <c r="GB40" s="12">
        <f t="shared" si="129"/>
        <v>0</v>
      </c>
      <c r="GC40" s="12">
        <f t="shared" si="129"/>
        <v>0</v>
      </c>
      <c r="GD40" s="59">
        <f t="shared" si="129"/>
        <v>0</v>
      </c>
      <c r="GE40" s="12">
        <f t="shared" si="129"/>
        <v>0</v>
      </c>
      <c r="GF40" s="18">
        <f t="shared" si="129"/>
        <v>0</v>
      </c>
      <c r="GG40" s="17">
        <f t="shared" si="129"/>
        <v>0</v>
      </c>
      <c r="GH40" s="12">
        <f t="shared" si="129"/>
        <v>0</v>
      </c>
      <c r="GI40" s="12">
        <f t="shared" si="129"/>
        <v>0</v>
      </c>
      <c r="GJ40" s="12">
        <f t="shared" si="129"/>
        <v>0</v>
      </c>
      <c r="GK40" s="59">
        <f t="shared" si="129"/>
        <v>0</v>
      </c>
      <c r="GL40" s="12">
        <f t="shared" si="129"/>
        <v>0</v>
      </c>
      <c r="GM40" s="18">
        <f t="shared" si="129"/>
        <v>0</v>
      </c>
      <c r="GN40" s="17">
        <f t="shared" si="129"/>
        <v>0</v>
      </c>
      <c r="GO40" s="12">
        <f t="shared" si="129"/>
        <v>0</v>
      </c>
      <c r="GP40" s="12">
        <f t="shared" si="129"/>
        <v>0</v>
      </c>
      <c r="GQ40" s="12">
        <f t="shared" si="129"/>
        <v>0</v>
      </c>
      <c r="GR40" s="59">
        <f t="shared" si="129"/>
        <v>0</v>
      </c>
      <c r="GS40" s="12">
        <f t="shared" si="129"/>
        <v>0</v>
      </c>
      <c r="GT40" s="18">
        <f t="shared" si="129"/>
        <v>0</v>
      </c>
      <c r="GU40" s="17">
        <f t="shared" si="129"/>
        <v>0</v>
      </c>
      <c r="GV40" s="12">
        <f t="shared" si="129"/>
        <v>0</v>
      </c>
      <c r="GW40" s="12">
        <f t="shared" si="129"/>
        <v>0</v>
      </c>
      <c r="GX40" s="12">
        <f t="shared" si="129"/>
        <v>0</v>
      </c>
      <c r="GY40" s="59">
        <f t="shared" si="129"/>
        <v>0</v>
      </c>
      <c r="GZ40" s="12">
        <f>SUM(GZ34:GZ39)</f>
        <v>0</v>
      </c>
      <c r="HA40" s="18">
        <f t="shared" si="129"/>
        <v>0</v>
      </c>
      <c r="HB40" s="17">
        <f t="shared" si="129"/>
        <v>0</v>
      </c>
      <c r="HC40" s="12">
        <f t="shared" si="129"/>
        <v>0</v>
      </c>
      <c r="HD40" s="12">
        <f t="shared" si="129"/>
        <v>0</v>
      </c>
      <c r="HE40" s="12">
        <f t="shared" si="129"/>
        <v>0</v>
      </c>
      <c r="HF40" s="59">
        <f t="shared" si="129"/>
        <v>0</v>
      </c>
      <c r="HG40" s="12">
        <f>SUM(HG34:HG39)</f>
        <v>0</v>
      </c>
      <c r="HH40" s="18">
        <f t="shared" si="129"/>
        <v>0</v>
      </c>
      <c r="HI40" s="17">
        <f t="shared" si="129"/>
        <v>0</v>
      </c>
      <c r="HJ40" s="12">
        <f t="shared" ref="HJ40:IX40" si="130">SUM(HJ34:HJ39)</f>
        <v>0</v>
      </c>
      <c r="HK40" s="12">
        <f>SUM(HK34:HK39)</f>
        <v>0</v>
      </c>
      <c r="HL40" s="12">
        <f t="shared" si="130"/>
        <v>0</v>
      </c>
      <c r="HM40" s="59">
        <f t="shared" si="130"/>
        <v>0</v>
      </c>
      <c r="HN40" s="12">
        <f t="shared" si="130"/>
        <v>0</v>
      </c>
      <c r="HO40" s="18">
        <f t="shared" si="130"/>
        <v>0</v>
      </c>
      <c r="HP40" s="17">
        <f t="shared" si="130"/>
        <v>0</v>
      </c>
      <c r="HQ40" s="12">
        <f t="shared" si="130"/>
        <v>0</v>
      </c>
      <c r="HR40" s="12">
        <f t="shared" si="130"/>
        <v>0</v>
      </c>
      <c r="HS40" s="12">
        <f t="shared" si="130"/>
        <v>0</v>
      </c>
      <c r="HT40" s="59">
        <f t="shared" si="130"/>
        <v>0</v>
      </c>
      <c r="HU40" s="12">
        <f t="shared" si="130"/>
        <v>0</v>
      </c>
      <c r="HV40" s="18">
        <f t="shared" si="130"/>
        <v>0</v>
      </c>
      <c r="HW40" s="17">
        <f t="shared" si="130"/>
        <v>0</v>
      </c>
      <c r="HX40" s="12">
        <f t="shared" si="130"/>
        <v>0</v>
      </c>
      <c r="HY40" s="12">
        <f t="shared" si="130"/>
        <v>0</v>
      </c>
      <c r="HZ40" s="12">
        <f t="shared" si="130"/>
        <v>0</v>
      </c>
      <c r="IA40" s="59">
        <f t="shared" si="130"/>
        <v>0</v>
      </c>
      <c r="IB40" s="12">
        <f t="shared" si="130"/>
        <v>0</v>
      </c>
      <c r="IC40" s="18">
        <f t="shared" si="130"/>
        <v>0</v>
      </c>
      <c r="ID40" s="17">
        <f t="shared" si="130"/>
        <v>0</v>
      </c>
      <c r="IE40" s="12">
        <f t="shared" si="130"/>
        <v>0</v>
      </c>
      <c r="IF40" s="12">
        <f t="shared" si="130"/>
        <v>0</v>
      </c>
      <c r="IG40" s="12">
        <f t="shared" si="130"/>
        <v>0</v>
      </c>
      <c r="IH40" s="59">
        <f t="shared" si="130"/>
        <v>0</v>
      </c>
      <c r="II40" s="12">
        <f t="shared" si="130"/>
        <v>0</v>
      </c>
      <c r="IJ40" s="18">
        <f t="shared" si="130"/>
        <v>0</v>
      </c>
      <c r="IK40" s="17">
        <f t="shared" si="130"/>
        <v>0</v>
      </c>
      <c r="IL40" s="12">
        <f t="shared" si="130"/>
        <v>0</v>
      </c>
      <c r="IM40" s="12">
        <f t="shared" si="130"/>
        <v>0</v>
      </c>
      <c r="IN40" s="12">
        <f t="shared" si="130"/>
        <v>0</v>
      </c>
      <c r="IO40" s="59">
        <f t="shared" si="130"/>
        <v>0</v>
      </c>
      <c r="IP40" s="12">
        <f t="shared" si="130"/>
        <v>0</v>
      </c>
      <c r="IQ40" s="18">
        <f t="shared" si="130"/>
        <v>0</v>
      </c>
      <c r="IR40" s="17">
        <f t="shared" si="130"/>
        <v>0</v>
      </c>
      <c r="IS40" s="12">
        <f t="shared" si="130"/>
        <v>0</v>
      </c>
      <c r="IT40" s="12">
        <f t="shared" si="130"/>
        <v>0</v>
      </c>
      <c r="IU40" s="12">
        <f t="shared" si="130"/>
        <v>0</v>
      </c>
      <c r="IV40" s="59">
        <f t="shared" si="130"/>
        <v>0</v>
      </c>
      <c r="IW40" s="12">
        <f t="shared" si="130"/>
        <v>0</v>
      </c>
      <c r="IX40" s="18">
        <f t="shared" si="130"/>
        <v>0</v>
      </c>
      <c r="IY40" s="40"/>
    </row>
    <row r="41" spans="1:259" s="94" customFormat="1" ht="36.950000000000003" customHeight="1" thickBot="1" x14ac:dyDescent="0.25">
      <c r="A41" s="232" t="s">
        <v>4</v>
      </c>
      <c r="B41" s="233"/>
      <c r="C41" s="234"/>
      <c r="D41" s="132">
        <f>+D40+D32</f>
        <v>25975028</v>
      </c>
      <c r="E41" s="133">
        <f>+E40+E32</f>
        <v>55354644</v>
      </c>
      <c r="F41" s="133">
        <f>F32+F40</f>
        <v>0</v>
      </c>
      <c r="G41" s="133"/>
      <c r="H41" s="133">
        <f>+H40+H32</f>
        <v>60825559</v>
      </c>
      <c r="I41" s="133">
        <f>+I40+I32</f>
        <v>37025924</v>
      </c>
      <c r="J41" s="133">
        <f>+J40+J32</f>
        <v>14188635</v>
      </c>
      <c r="K41" s="134">
        <f>K32+K40</f>
        <v>11000</v>
      </c>
      <c r="L41" s="30">
        <f t="shared" ref="L41:R41" si="131">L32+L40</f>
        <v>23120739</v>
      </c>
      <c r="M41" s="31">
        <f t="shared" si="131"/>
        <v>48844881</v>
      </c>
      <c r="N41" s="31">
        <f t="shared" si="131"/>
        <v>0</v>
      </c>
      <c r="O41" s="31"/>
      <c r="P41" s="31">
        <f t="shared" si="131"/>
        <v>54439807</v>
      </c>
      <c r="Q41" s="51">
        <f t="shared" si="131"/>
        <v>43609257</v>
      </c>
      <c r="R41" s="31">
        <f t="shared" si="131"/>
        <v>10830550</v>
      </c>
      <c r="S41" s="47">
        <f t="shared" ref="S41:AB41" si="132">S32+S40</f>
        <v>0</v>
      </c>
      <c r="T41" s="30">
        <f>T32+T40</f>
        <v>3282467</v>
      </c>
      <c r="U41" s="31">
        <f t="shared" si="132"/>
        <v>7440701</v>
      </c>
      <c r="V41" s="31">
        <f t="shared" si="132"/>
        <v>0</v>
      </c>
      <c r="W41" s="31"/>
      <c r="X41" s="31">
        <f t="shared" si="132"/>
        <v>7954962</v>
      </c>
      <c r="Y41" s="51">
        <f t="shared" si="132"/>
        <v>7397734</v>
      </c>
      <c r="Z41" s="31">
        <f t="shared" si="132"/>
        <v>542448</v>
      </c>
      <c r="AA41" s="32">
        <f t="shared" si="132"/>
        <v>14780</v>
      </c>
      <c r="AB41" s="30">
        <f t="shared" si="132"/>
        <v>2508742</v>
      </c>
      <c r="AC41" s="31">
        <f t="shared" ref="AC41:DP41" si="133">AC32+AC40</f>
        <v>7190902</v>
      </c>
      <c r="AD41" s="31">
        <f t="shared" si="133"/>
        <v>0</v>
      </c>
      <c r="AE41" s="31"/>
      <c r="AF41" s="31">
        <f t="shared" si="133"/>
        <v>6905948</v>
      </c>
      <c r="AG41" s="51">
        <f t="shared" si="133"/>
        <v>1353318</v>
      </c>
      <c r="AH41" s="31">
        <f t="shared" si="133"/>
        <v>5552630</v>
      </c>
      <c r="AI41" s="32">
        <f t="shared" si="133"/>
        <v>0</v>
      </c>
      <c r="AJ41" s="30">
        <f t="shared" si="133"/>
        <v>508984</v>
      </c>
      <c r="AK41" s="31">
        <f t="shared" si="133"/>
        <v>0</v>
      </c>
      <c r="AL41" s="31">
        <f t="shared" si="133"/>
        <v>0</v>
      </c>
      <c r="AM41" s="31">
        <f t="shared" si="133"/>
        <v>0</v>
      </c>
      <c r="AN41" s="51">
        <f t="shared" si="133"/>
        <v>0</v>
      </c>
      <c r="AO41" s="31">
        <f t="shared" si="133"/>
        <v>0</v>
      </c>
      <c r="AP41" s="32">
        <f t="shared" si="133"/>
        <v>0</v>
      </c>
      <c r="AQ41" s="30">
        <f>AQ32+AQ40</f>
        <v>340342</v>
      </c>
      <c r="AR41" s="31">
        <f t="shared" si="133"/>
        <v>833648</v>
      </c>
      <c r="AS41" s="31">
        <f t="shared" si="133"/>
        <v>0</v>
      </c>
      <c r="AT41" s="31"/>
      <c r="AU41" s="31">
        <f t="shared" si="133"/>
        <v>912214</v>
      </c>
      <c r="AV41" s="51">
        <f t="shared" si="133"/>
        <v>884913</v>
      </c>
      <c r="AW41" s="31">
        <f t="shared" si="133"/>
        <v>27301</v>
      </c>
      <c r="AX41" s="32">
        <f t="shared" si="133"/>
        <v>0</v>
      </c>
      <c r="AY41" s="45">
        <f t="shared" ref="AY41:BF41" si="134">AY32+AY40</f>
        <v>2587232</v>
      </c>
      <c r="AZ41" s="31">
        <f t="shared" si="134"/>
        <v>5502510</v>
      </c>
      <c r="BA41" s="31">
        <f t="shared" si="134"/>
        <v>0</v>
      </c>
      <c r="BB41" s="31"/>
      <c r="BC41" s="31">
        <f t="shared" si="134"/>
        <v>5922356</v>
      </c>
      <c r="BD41" s="31">
        <f>BD32+BD40</f>
        <v>5148412</v>
      </c>
      <c r="BE41" s="31">
        <f>BE32+BE40</f>
        <v>773944</v>
      </c>
      <c r="BF41" s="47">
        <f t="shared" si="134"/>
        <v>0</v>
      </c>
      <c r="BG41" s="30">
        <f t="shared" si="133"/>
        <v>1561321</v>
      </c>
      <c r="BH41" s="31">
        <f t="shared" si="133"/>
        <v>3533776</v>
      </c>
      <c r="BI41" s="31">
        <f t="shared" si="133"/>
        <v>0</v>
      </c>
      <c r="BJ41" s="31"/>
      <c r="BK41" s="31">
        <f t="shared" si="133"/>
        <v>3873379</v>
      </c>
      <c r="BL41" s="51">
        <f t="shared" si="133"/>
        <v>3515325</v>
      </c>
      <c r="BM41" s="31">
        <f t="shared" si="133"/>
        <v>358054</v>
      </c>
      <c r="BN41" s="32">
        <f t="shared" si="133"/>
        <v>0</v>
      </c>
      <c r="BO41" s="30">
        <f>BO32+BO40</f>
        <v>341012</v>
      </c>
      <c r="BP41" s="31">
        <f t="shared" si="133"/>
        <v>690382</v>
      </c>
      <c r="BQ41" s="31">
        <f t="shared" si="133"/>
        <v>0</v>
      </c>
      <c r="BR41" s="31"/>
      <c r="BS41" s="31">
        <f t="shared" si="133"/>
        <v>763291</v>
      </c>
      <c r="BT41" s="51">
        <f t="shared" si="133"/>
        <v>621043</v>
      </c>
      <c r="BU41" s="31">
        <f t="shared" si="133"/>
        <v>142248</v>
      </c>
      <c r="BV41" s="32">
        <f t="shared" si="133"/>
        <v>0</v>
      </c>
      <c r="BW41" s="30">
        <f t="shared" si="133"/>
        <v>684899</v>
      </c>
      <c r="BX41" s="31">
        <f t="shared" si="133"/>
        <v>1278352</v>
      </c>
      <c r="BY41" s="31">
        <f t="shared" si="133"/>
        <v>0</v>
      </c>
      <c r="BZ41" s="31"/>
      <c r="CA41" s="31">
        <f t="shared" si="133"/>
        <v>1285686</v>
      </c>
      <c r="CB41" s="51">
        <f t="shared" si="133"/>
        <v>1012044</v>
      </c>
      <c r="CC41" s="31">
        <f t="shared" si="133"/>
        <v>273642</v>
      </c>
      <c r="CD41" s="32">
        <f t="shared" si="133"/>
        <v>0</v>
      </c>
      <c r="CE41" s="30">
        <f>CE32+CE40</f>
        <v>0</v>
      </c>
      <c r="CF41" s="31">
        <f>CF32+CF40</f>
        <v>6183259</v>
      </c>
      <c r="CG41" s="31">
        <f>CG32+CG40</f>
        <v>0</v>
      </c>
      <c r="CH41" s="31"/>
      <c r="CI41" s="31">
        <f t="shared" ref="CI41:CS41" si="135">CI32+CI40</f>
        <v>6792146</v>
      </c>
      <c r="CJ41" s="31">
        <f>CJ32+CJ40</f>
        <v>5456990</v>
      </c>
      <c r="CK41" s="31">
        <f>CK32+CK40</f>
        <v>1335156</v>
      </c>
      <c r="CL41" s="32">
        <f t="shared" si="135"/>
        <v>0</v>
      </c>
      <c r="CM41" s="30">
        <f t="shared" si="135"/>
        <v>0</v>
      </c>
      <c r="CN41" s="31">
        <f t="shared" si="135"/>
        <v>0</v>
      </c>
      <c r="CO41" s="31">
        <f t="shared" si="135"/>
        <v>0</v>
      </c>
      <c r="CP41" s="31">
        <f t="shared" si="135"/>
        <v>0</v>
      </c>
      <c r="CQ41" s="51">
        <f t="shared" si="135"/>
        <v>0</v>
      </c>
      <c r="CR41" s="31">
        <f t="shared" si="135"/>
        <v>0</v>
      </c>
      <c r="CS41" s="32">
        <f t="shared" si="135"/>
        <v>0</v>
      </c>
      <c r="CT41" s="30">
        <f t="shared" si="133"/>
        <v>0</v>
      </c>
      <c r="CU41" s="31">
        <f t="shared" si="133"/>
        <v>0</v>
      </c>
      <c r="CV41" s="31">
        <f t="shared" si="133"/>
        <v>0</v>
      </c>
      <c r="CW41" s="31">
        <f t="shared" si="133"/>
        <v>0</v>
      </c>
      <c r="CX41" s="51">
        <f t="shared" si="133"/>
        <v>0</v>
      </c>
      <c r="CY41" s="31">
        <f t="shared" si="133"/>
        <v>0</v>
      </c>
      <c r="CZ41" s="32">
        <f t="shared" si="133"/>
        <v>0</v>
      </c>
      <c r="DA41" s="30">
        <f t="shared" si="133"/>
        <v>0</v>
      </c>
      <c r="DB41" s="31">
        <f t="shared" si="133"/>
        <v>0</v>
      </c>
      <c r="DC41" s="31">
        <f t="shared" si="133"/>
        <v>0</v>
      </c>
      <c r="DD41" s="31">
        <f t="shared" si="133"/>
        <v>0</v>
      </c>
      <c r="DE41" s="51">
        <f t="shared" si="133"/>
        <v>0</v>
      </c>
      <c r="DF41" s="31">
        <f t="shared" si="133"/>
        <v>0</v>
      </c>
      <c r="DG41" s="32">
        <f t="shared" si="133"/>
        <v>0</v>
      </c>
      <c r="DH41" s="30">
        <f t="shared" si="133"/>
        <v>0</v>
      </c>
      <c r="DI41" s="31">
        <f t="shared" si="133"/>
        <v>0</v>
      </c>
      <c r="DJ41" s="31">
        <f t="shared" si="133"/>
        <v>0</v>
      </c>
      <c r="DK41" s="31">
        <f t="shared" si="133"/>
        <v>0</v>
      </c>
      <c r="DL41" s="51">
        <f t="shared" si="133"/>
        <v>0</v>
      </c>
      <c r="DM41" s="31">
        <f t="shared" si="133"/>
        <v>0</v>
      </c>
      <c r="DN41" s="32">
        <f t="shared" si="133"/>
        <v>0</v>
      </c>
      <c r="DO41" s="30">
        <f t="shared" si="133"/>
        <v>0</v>
      </c>
      <c r="DP41" s="31">
        <f t="shared" si="133"/>
        <v>0</v>
      </c>
      <c r="DQ41" s="31">
        <f t="shared" ref="DQ41:GG41" si="136">DQ32+DQ40</f>
        <v>0</v>
      </c>
      <c r="DR41" s="31">
        <f t="shared" si="136"/>
        <v>0</v>
      </c>
      <c r="DS41" s="51">
        <f t="shared" si="136"/>
        <v>0</v>
      </c>
      <c r="DT41" s="31">
        <f t="shared" si="136"/>
        <v>0</v>
      </c>
      <c r="DU41" s="32">
        <f t="shared" si="136"/>
        <v>0</v>
      </c>
      <c r="DV41" s="30">
        <f t="shared" si="136"/>
        <v>0</v>
      </c>
      <c r="DW41" s="31">
        <f t="shared" si="136"/>
        <v>0</v>
      </c>
      <c r="DX41" s="31">
        <f t="shared" si="136"/>
        <v>0</v>
      </c>
      <c r="DY41" s="31">
        <f t="shared" si="136"/>
        <v>0</v>
      </c>
      <c r="DZ41" s="51">
        <f t="shared" si="136"/>
        <v>0</v>
      </c>
      <c r="EA41" s="31">
        <f t="shared" si="136"/>
        <v>0</v>
      </c>
      <c r="EB41" s="32">
        <f t="shared" si="136"/>
        <v>0</v>
      </c>
      <c r="EC41" s="30">
        <f>EC32+EC40</f>
        <v>0</v>
      </c>
      <c r="ED41" s="31">
        <f t="shared" si="136"/>
        <v>0</v>
      </c>
      <c r="EE41" s="31">
        <f t="shared" si="136"/>
        <v>0</v>
      </c>
      <c r="EF41" s="31">
        <f t="shared" si="136"/>
        <v>0</v>
      </c>
      <c r="EG41" s="51">
        <f t="shared" si="136"/>
        <v>0</v>
      </c>
      <c r="EH41" s="31">
        <f t="shared" si="136"/>
        <v>0</v>
      </c>
      <c r="EI41" s="32">
        <f t="shared" si="136"/>
        <v>0</v>
      </c>
      <c r="EJ41" s="30">
        <f t="shared" si="136"/>
        <v>0</v>
      </c>
      <c r="EK41" s="31">
        <f t="shared" si="136"/>
        <v>0</v>
      </c>
      <c r="EL41" s="31">
        <f t="shared" si="136"/>
        <v>0</v>
      </c>
      <c r="EM41" s="31">
        <f t="shared" si="136"/>
        <v>0</v>
      </c>
      <c r="EN41" s="51">
        <f t="shared" si="136"/>
        <v>0</v>
      </c>
      <c r="EO41" s="31">
        <f t="shared" si="136"/>
        <v>0</v>
      </c>
      <c r="EP41" s="32">
        <f t="shared" si="136"/>
        <v>0</v>
      </c>
      <c r="EQ41" s="30">
        <f t="shared" si="136"/>
        <v>0</v>
      </c>
      <c r="ER41" s="31">
        <f t="shared" si="136"/>
        <v>0</v>
      </c>
      <c r="ES41" s="31">
        <f t="shared" si="136"/>
        <v>0</v>
      </c>
      <c r="ET41" s="31">
        <f t="shared" si="136"/>
        <v>0</v>
      </c>
      <c r="EU41" s="51">
        <f t="shared" si="136"/>
        <v>0</v>
      </c>
      <c r="EV41" s="31">
        <f t="shared" si="136"/>
        <v>0</v>
      </c>
      <c r="EW41" s="32">
        <f t="shared" si="136"/>
        <v>0</v>
      </c>
      <c r="EX41" s="30">
        <f t="shared" si="136"/>
        <v>0</v>
      </c>
      <c r="EY41" s="31">
        <f t="shared" si="136"/>
        <v>0</v>
      </c>
      <c r="EZ41" s="31">
        <f t="shared" si="136"/>
        <v>0</v>
      </c>
      <c r="FA41" s="31">
        <f t="shared" si="136"/>
        <v>0</v>
      </c>
      <c r="FB41" s="51">
        <f t="shared" si="136"/>
        <v>0</v>
      </c>
      <c r="FC41" s="31">
        <f>FC32+FC40</f>
        <v>0</v>
      </c>
      <c r="FD41" s="32">
        <f t="shared" si="136"/>
        <v>0</v>
      </c>
      <c r="FE41" s="30">
        <f t="shared" si="136"/>
        <v>0</v>
      </c>
      <c r="FF41" s="31">
        <f t="shared" si="136"/>
        <v>0</v>
      </c>
      <c r="FG41" s="31">
        <f t="shared" si="136"/>
        <v>0</v>
      </c>
      <c r="FH41" s="31">
        <f t="shared" si="136"/>
        <v>0</v>
      </c>
      <c r="FI41" s="51">
        <f t="shared" si="136"/>
        <v>0</v>
      </c>
      <c r="FJ41" s="31">
        <f t="shared" si="136"/>
        <v>0</v>
      </c>
      <c r="FK41" s="32">
        <f t="shared" si="136"/>
        <v>0</v>
      </c>
      <c r="FL41" s="30">
        <f t="shared" si="136"/>
        <v>0</v>
      </c>
      <c r="FM41" s="31">
        <f t="shared" si="136"/>
        <v>0</v>
      </c>
      <c r="FN41" s="31">
        <f t="shared" si="136"/>
        <v>0</v>
      </c>
      <c r="FO41" s="31">
        <f t="shared" si="136"/>
        <v>0</v>
      </c>
      <c r="FP41" s="51">
        <f t="shared" si="136"/>
        <v>0</v>
      </c>
      <c r="FQ41" s="31">
        <f t="shared" si="136"/>
        <v>0</v>
      </c>
      <c r="FR41" s="32">
        <f t="shared" si="136"/>
        <v>0</v>
      </c>
      <c r="FS41" s="30">
        <f t="shared" si="136"/>
        <v>0</v>
      </c>
      <c r="FT41" s="31">
        <f t="shared" si="136"/>
        <v>0</v>
      </c>
      <c r="FU41" s="31">
        <f t="shared" si="136"/>
        <v>0</v>
      </c>
      <c r="FV41" s="31">
        <f t="shared" si="136"/>
        <v>0</v>
      </c>
      <c r="FW41" s="51">
        <f t="shared" si="136"/>
        <v>0</v>
      </c>
      <c r="FX41" s="31">
        <f>FX32+FX40</f>
        <v>0</v>
      </c>
      <c r="FY41" s="32">
        <f t="shared" si="136"/>
        <v>0</v>
      </c>
      <c r="FZ41" s="30">
        <f t="shared" si="136"/>
        <v>0</v>
      </c>
      <c r="GA41" s="31">
        <f t="shared" si="136"/>
        <v>0</v>
      </c>
      <c r="GB41" s="31">
        <f t="shared" si="136"/>
        <v>0</v>
      </c>
      <c r="GC41" s="31">
        <f t="shared" si="136"/>
        <v>0</v>
      </c>
      <c r="GD41" s="51">
        <f t="shared" si="136"/>
        <v>0</v>
      </c>
      <c r="GE41" s="31">
        <f t="shared" si="136"/>
        <v>0</v>
      </c>
      <c r="GF41" s="32">
        <f t="shared" si="136"/>
        <v>0</v>
      </c>
      <c r="GG41" s="30">
        <f t="shared" si="136"/>
        <v>0</v>
      </c>
      <c r="GH41" s="31">
        <f t="shared" ref="GH41:IX41" si="137">GH32+GH40</f>
        <v>0</v>
      </c>
      <c r="GI41" s="31">
        <f t="shared" si="137"/>
        <v>0</v>
      </c>
      <c r="GJ41" s="31">
        <f t="shared" si="137"/>
        <v>0</v>
      </c>
      <c r="GK41" s="51">
        <f t="shared" si="137"/>
        <v>0</v>
      </c>
      <c r="GL41" s="31">
        <f t="shared" si="137"/>
        <v>0</v>
      </c>
      <c r="GM41" s="32">
        <f t="shared" si="137"/>
        <v>0</v>
      </c>
      <c r="GN41" s="30">
        <f t="shared" si="137"/>
        <v>0</v>
      </c>
      <c r="GO41" s="31">
        <f t="shared" si="137"/>
        <v>0</v>
      </c>
      <c r="GP41" s="31">
        <f t="shared" si="137"/>
        <v>0</v>
      </c>
      <c r="GQ41" s="31">
        <f t="shared" si="137"/>
        <v>0</v>
      </c>
      <c r="GR41" s="51">
        <f t="shared" si="137"/>
        <v>0</v>
      </c>
      <c r="GS41" s="31">
        <f t="shared" si="137"/>
        <v>0</v>
      </c>
      <c r="GT41" s="32">
        <f t="shared" si="137"/>
        <v>0</v>
      </c>
      <c r="GU41" s="30">
        <f t="shared" si="137"/>
        <v>0</v>
      </c>
      <c r="GV41" s="31">
        <f t="shared" si="137"/>
        <v>0</v>
      </c>
      <c r="GW41" s="31">
        <f t="shared" si="137"/>
        <v>0</v>
      </c>
      <c r="GX41" s="31">
        <f t="shared" si="137"/>
        <v>0</v>
      </c>
      <c r="GY41" s="51">
        <f t="shared" si="137"/>
        <v>0</v>
      </c>
      <c r="GZ41" s="31">
        <f>GZ32+GZ40</f>
        <v>0</v>
      </c>
      <c r="HA41" s="32">
        <f t="shared" si="137"/>
        <v>0</v>
      </c>
      <c r="HB41" s="30">
        <f t="shared" si="137"/>
        <v>0</v>
      </c>
      <c r="HC41" s="31">
        <f t="shared" si="137"/>
        <v>0</v>
      </c>
      <c r="HD41" s="31">
        <f t="shared" si="137"/>
        <v>0</v>
      </c>
      <c r="HE41" s="31">
        <f t="shared" si="137"/>
        <v>0</v>
      </c>
      <c r="HF41" s="51">
        <f t="shared" si="137"/>
        <v>0</v>
      </c>
      <c r="HG41" s="31">
        <f>HG32+HG40</f>
        <v>0</v>
      </c>
      <c r="HH41" s="32">
        <f t="shared" si="137"/>
        <v>0</v>
      </c>
      <c r="HI41" s="30">
        <f t="shared" si="137"/>
        <v>0</v>
      </c>
      <c r="HJ41" s="31">
        <f t="shared" si="137"/>
        <v>0</v>
      </c>
      <c r="HK41" s="31">
        <f t="shared" si="137"/>
        <v>0</v>
      </c>
      <c r="HL41" s="31">
        <f t="shared" si="137"/>
        <v>0</v>
      </c>
      <c r="HM41" s="51">
        <f t="shared" si="137"/>
        <v>0</v>
      </c>
      <c r="HN41" s="31">
        <f>HN32+HN40</f>
        <v>0</v>
      </c>
      <c r="HO41" s="32">
        <f t="shared" si="137"/>
        <v>0</v>
      </c>
      <c r="HP41" s="30">
        <f t="shared" si="137"/>
        <v>0</v>
      </c>
      <c r="HQ41" s="31">
        <f t="shared" si="137"/>
        <v>0</v>
      </c>
      <c r="HR41" s="31">
        <f t="shared" si="137"/>
        <v>0</v>
      </c>
      <c r="HS41" s="31">
        <f t="shared" si="137"/>
        <v>0</v>
      </c>
      <c r="HT41" s="51">
        <f t="shared" si="137"/>
        <v>0</v>
      </c>
      <c r="HU41" s="31">
        <f>HU32+HU40</f>
        <v>0</v>
      </c>
      <c r="HV41" s="32">
        <f t="shared" si="137"/>
        <v>0</v>
      </c>
      <c r="HW41" s="30">
        <f t="shared" si="137"/>
        <v>0</v>
      </c>
      <c r="HX41" s="31">
        <f t="shared" si="137"/>
        <v>0</v>
      </c>
      <c r="HY41" s="31">
        <f t="shared" si="137"/>
        <v>0</v>
      </c>
      <c r="HZ41" s="31">
        <f t="shared" si="137"/>
        <v>0</v>
      </c>
      <c r="IA41" s="51">
        <f t="shared" si="137"/>
        <v>0</v>
      </c>
      <c r="IB41" s="31">
        <f>IB32+IB40</f>
        <v>0</v>
      </c>
      <c r="IC41" s="32">
        <f t="shared" si="137"/>
        <v>0</v>
      </c>
      <c r="ID41" s="30">
        <f t="shared" si="137"/>
        <v>0</v>
      </c>
      <c r="IE41" s="31">
        <f t="shared" si="137"/>
        <v>0</v>
      </c>
      <c r="IF41" s="31">
        <f t="shared" si="137"/>
        <v>0</v>
      </c>
      <c r="IG41" s="31">
        <f t="shared" si="137"/>
        <v>0</v>
      </c>
      <c r="IH41" s="51">
        <f t="shared" si="137"/>
        <v>0</v>
      </c>
      <c r="II41" s="31">
        <f>II32+II40</f>
        <v>0</v>
      </c>
      <c r="IJ41" s="32">
        <f t="shared" si="137"/>
        <v>0</v>
      </c>
      <c r="IK41" s="30">
        <f t="shared" si="137"/>
        <v>0</v>
      </c>
      <c r="IL41" s="31">
        <f t="shared" si="137"/>
        <v>0</v>
      </c>
      <c r="IM41" s="31">
        <f t="shared" si="137"/>
        <v>0</v>
      </c>
      <c r="IN41" s="31">
        <f t="shared" si="137"/>
        <v>0</v>
      </c>
      <c r="IO41" s="51">
        <f t="shared" si="137"/>
        <v>0</v>
      </c>
      <c r="IP41" s="31">
        <f>IP32+IP40</f>
        <v>0</v>
      </c>
      <c r="IQ41" s="32">
        <f t="shared" si="137"/>
        <v>0</v>
      </c>
      <c r="IR41" s="30">
        <f t="shared" si="137"/>
        <v>0</v>
      </c>
      <c r="IS41" s="31">
        <f t="shared" si="137"/>
        <v>0</v>
      </c>
      <c r="IT41" s="31">
        <f t="shared" si="137"/>
        <v>0</v>
      </c>
      <c r="IU41" s="31">
        <f t="shared" si="137"/>
        <v>0</v>
      </c>
      <c r="IV41" s="51">
        <f t="shared" si="137"/>
        <v>0</v>
      </c>
      <c r="IW41" s="31">
        <f>IW32+IW40</f>
        <v>0</v>
      </c>
      <c r="IX41" s="32">
        <f t="shared" si="137"/>
        <v>0</v>
      </c>
      <c r="IY41" s="41"/>
    </row>
    <row r="42" spans="1:259" s="66" customFormat="1" ht="30" customHeight="1" x14ac:dyDescent="0.2">
      <c r="A42" s="238" t="s">
        <v>1</v>
      </c>
      <c r="B42" s="239"/>
      <c r="C42" s="240"/>
      <c r="D42" s="126">
        <f>+L42+T42+AB42+AQ42+AY42+CE42</f>
        <v>0</v>
      </c>
      <c r="E42" s="126"/>
      <c r="F42" s="114"/>
      <c r="G42" s="114"/>
      <c r="H42" s="127"/>
      <c r="I42" s="114"/>
      <c r="J42" s="114"/>
      <c r="K42" s="115"/>
      <c r="L42" s="102"/>
      <c r="M42" s="103"/>
      <c r="N42" s="103"/>
      <c r="O42" s="103"/>
      <c r="P42" s="103"/>
      <c r="Q42" s="105"/>
      <c r="R42" s="103"/>
      <c r="S42" s="106"/>
      <c r="T42" s="102"/>
      <c r="U42" s="103"/>
      <c r="V42" s="103"/>
      <c r="W42" s="103"/>
      <c r="X42" s="103"/>
      <c r="Y42" s="105"/>
      <c r="Z42" s="103"/>
      <c r="AA42" s="104"/>
      <c r="AB42" s="102"/>
      <c r="AC42" s="103"/>
      <c r="AD42" s="103"/>
      <c r="AE42" s="103"/>
      <c r="AF42" s="103"/>
      <c r="AG42" s="105"/>
      <c r="AH42" s="103"/>
      <c r="AI42" s="104"/>
      <c r="AJ42" s="107"/>
      <c r="AK42" s="108"/>
      <c r="AL42" s="108"/>
      <c r="AM42" s="108"/>
      <c r="AN42" s="109"/>
      <c r="AO42" s="108"/>
      <c r="AP42" s="110"/>
      <c r="AQ42" s="107"/>
      <c r="AR42" s="108"/>
      <c r="AS42" s="108"/>
      <c r="AT42" s="108"/>
      <c r="AU42" s="108"/>
      <c r="AV42" s="109"/>
      <c r="AW42" s="108"/>
      <c r="AX42" s="110"/>
      <c r="AY42" s="111"/>
      <c r="AZ42" s="108"/>
      <c r="BA42" s="108"/>
      <c r="BB42" s="108"/>
      <c r="BC42" s="108"/>
      <c r="BD42" s="108"/>
      <c r="BE42" s="108"/>
      <c r="BF42" s="112"/>
      <c r="BG42" s="107"/>
      <c r="BH42" s="108"/>
      <c r="BI42" s="108"/>
      <c r="BJ42" s="108"/>
      <c r="BK42" s="108"/>
      <c r="BL42" s="109"/>
      <c r="BM42" s="108"/>
      <c r="BN42" s="110"/>
      <c r="BO42" s="107"/>
      <c r="BP42" s="108"/>
      <c r="BQ42" s="108"/>
      <c r="BR42" s="108"/>
      <c r="BS42" s="108"/>
      <c r="BT42" s="109"/>
      <c r="BU42" s="108"/>
      <c r="BV42" s="110"/>
      <c r="BW42" s="107"/>
      <c r="BX42" s="108"/>
      <c r="BY42" s="108"/>
      <c r="BZ42" s="108"/>
      <c r="CA42" s="108"/>
      <c r="CB42" s="109"/>
      <c r="CC42" s="108"/>
      <c r="CD42" s="110"/>
      <c r="CE42" s="107"/>
      <c r="CF42" s="108"/>
      <c r="CG42" s="108"/>
      <c r="CH42" s="108"/>
      <c r="CI42" s="108"/>
      <c r="CJ42" s="108"/>
      <c r="CK42" s="108"/>
      <c r="CL42" s="110"/>
      <c r="CM42" s="107"/>
      <c r="CN42" s="108"/>
      <c r="CO42" s="108"/>
      <c r="CP42" s="108"/>
      <c r="CQ42" s="109"/>
      <c r="CR42" s="108"/>
      <c r="CS42" s="110"/>
      <c r="CT42" s="107"/>
      <c r="CU42" s="108"/>
      <c r="CV42" s="108"/>
      <c r="CW42" s="108"/>
      <c r="CX42" s="109"/>
      <c r="CY42" s="108"/>
      <c r="CZ42" s="110"/>
      <c r="DA42" s="107"/>
      <c r="DB42" s="108"/>
      <c r="DC42" s="108"/>
      <c r="DD42" s="108"/>
      <c r="DE42" s="109"/>
      <c r="DF42" s="108"/>
      <c r="DG42" s="110"/>
      <c r="DH42" s="107"/>
      <c r="DI42" s="108"/>
      <c r="DJ42" s="108"/>
      <c r="DK42" s="108"/>
      <c r="DL42" s="109"/>
      <c r="DM42" s="108"/>
      <c r="DN42" s="110"/>
      <c r="DO42" s="107"/>
      <c r="DP42" s="108"/>
      <c r="DQ42" s="108"/>
      <c r="DR42" s="108"/>
      <c r="DS42" s="109"/>
      <c r="DT42" s="108"/>
      <c r="DU42" s="110"/>
      <c r="DV42" s="107"/>
      <c r="DW42" s="108"/>
      <c r="DX42" s="108"/>
      <c r="DY42" s="108"/>
      <c r="DZ42" s="109"/>
      <c r="EA42" s="108"/>
      <c r="EB42" s="110"/>
      <c r="EC42" s="107"/>
      <c r="ED42" s="108"/>
      <c r="EE42" s="108"/>
      <c r="EF42" s="108"/>
      <c r="EG42" s="109"/>
      <c r="EH42" s="108"/>
      <c r="EI42" s="110"/>
      <c r="EJ42" s="107"/>
      <c r="EK42" s="108"/>
      <c r="EL42" s="108"/>
      <c r="EM42" s="108"/>
      <c r="EN42" s="109"/>
      <c r="EO42" s="108"/>
      <c r="EP42" s="110"/>
      <c r="EQ42" s="107"/>
      <c r="ER42" s="108"/>
      <c r="ES42" s="108"/>
      <c r="ET42" s="108"/>
      <c r="EU42" s="109"/>
      <c r="EV42" s="108"/>
      <c r="EW42" s="110"/>
      <c r="EX42" s="107"/>
      <c r="EY42" s="108"/>
      <c r="EZ42" s="108"/>
      <c r="FA42" s="108"/>
      <c r="FB42" s="109"/>
      <c r="FC42" s="109"/>
      <c r="FD42" s="110"/>
      <c r="FE42" s="107"/>
      <c r="FF42" s="108"/>
      <c r="FG42" s="108"/>
      <c r="FH42" s="108"/>
      <c r="FI42" s="109"/>
      <c r="FJ42" s="108"/>
      <c r="FK42" s="110"/>
      <c r="FL42" s="107"/>
      <c r="FM42" s="108"/>
      <c r="FN42" s="108"/>
      <c r="FO42" s="108"/>
      <c r="FP42" s="109"/>
      <c r="FQ42" s="108"/>
      <c r="FR42" s="110"/>
      <c r="FS42" s="107"/>
      <c r="FT42" s="108"/>
      <c r="FU42" s="108"/>
      <c r="FV42" s="108"/>
      <c r="FW42" s="109"/>
      <c r="FX42" s="109"/>
      <c r="FY42" s="110"/>
      <c r="FZ42" s="107"/>
      <c r="GA42" s="108"/>
      <c r="GB42" s="108"/>
      <c r="GC42" s="108"/>
      <c r="GD42" s="109"/>
      <c r="GE42" s="108"/>
      <c r="GF42" s="110"/>
      <c r="GG42" s="107"/>
      <c r="GH42" s="108"/>
      <c r="GI42" s="108"/>
      <c r="GJ42" s="108"/>
      <c r="GK42" s="109"/>
      <c r="GL42" s="108"/>
      <c r="GM42" s="110"/>
      <c r="GN42" s="107"/>
      <c r="GO42" s="108"/>
      <c r="GP42" s="108"/>
      <c r="GQ42" s="108"/>
      <c r="GR42" s="109"/>
      <c r="GS42" s="108"/>
      <c r="GT42" s="110"/>
      <c r="GU42" s="107"/>
      <c r="GV42" s="108"/>
      <c r="GW42" s="108"/>
      <c r="GX42" s="108"/>
      <c r="GY42" s="109"/>
      <c r="GZ42" s="108"/>
      <c r="HA42" s="110"/>
      <c r="HB42" s="107"/>
      <c r="HC42" s="108"/>
      <c r="HD42" s="108"/>
      <c r="HE42" s="108"/>
      <c r="HF42" s="109"/>
      <c r="HG42" s="108"/>
      <c r="HH42" s="110"/>
      <c r="HI42" s="107"/>
      <c r="HJ42" s="108"/>
      <c r="HK42" s="108"/>
      <c r="HL42" s="108"/>
      <c r="HM42" s="109"/>
      <c r="HN42" s="108"/>
      <c r="HO42" s="110"/>
      <c r="HP42" s="107"/>
      <c r="HQ42" s="108"/>
      <c r="HR42" s="108"/>
      <c r="HS42" s="108"/>
      <c r="HT42" s="109"/>
      <c r="HU42" s="108"/>
      <c r="HV42" s="110"/>
      <c r="HW42" s="107"/>
      <c r="HX42" s="108"/>
      <c r="HY42" s="108"/>
      <c r="HZ42" s="108"/>
      <c r="IA42" s="109"/>
      <c r="IB42" s="108"/>
      <c r="IC42" s="110"/>
      <c r="ID42" s="107"/>
      <c r="IE42" s="108"/>
      <c r="IF42" s="108"/>
      <c r="IG42" s="108"/>
      <c r="IH42" s="109"/>
      <c r="II42" s="108"/>
      <c r="IJ42" s="110"/>
      <c r="IK42" s="107"/>
      <c r="IL42" s="108"/>
      <c r="IM42" s="108"/>
      <c r="IN42" s="108"/>
      <c r="IO42" s="109"/>
      <c r="IP42" s="108"/>
      <c r="IQ42" s="110"/>
      <c r="IR42" s="107"/>
      <c r="IS42" s="108"/>
      <c r="IT42" s="108"/>
      <c r="IU42" s="108"/>
      <c r="IV42" s="109"/>
      <c r="IW42" s="108"/>
      <c r="IX42" s="110"/>
    </row>
    <row r="43" spans="1:259" s="89" customFormat="1" ht="10.5" x14ac:dyDescent="0.2">
      <c r="A43" s="69" t="s">
        <v>77</v>
      </c>
      <c r="B43" s="241" t="s">
        <v>7</v>
      </c>
      <c r="C43" s="242"/>
      <c r="D43" s="29">
        <f>+L43+T43+AB43+AQ43+AY43+CE43+1</f>
        <v>4987092</v>
      </c>
      <c r="E43" s="29">
        <f t="shared" ref="E43:E69" si="138">+M43+U43+AC43+AR43+AZ43+CF43</f>
        <v>17988239</v>
      </c>
      <c r="F43" s="4">
        <f>SUM(N43,V43,AD43,AL43,AS43,BI43,BQ43,BY43,CO43,CV43,DC43,DJ43,DQ43,DX43,EE43,EL43)+SUM(ES43,EZ43,FG43,FN43,FU43,GB43,GI43,GP43,GW43,HD43,HK43,HR43,HY43,IF43,IM43,IT43)</f>
        <v>0</v>
      </c>
      <c r="G43" s="4"/>
      <c r="H43" s="4">
        <f t="shared" ref="H43:J46" si="139">SUM(P43,X43,AF43,AM43,AU43,BK43,BS43,CA43,CP43,CW43,DD43,DK43,DR43,DY43,EF43,EM43)+SUM(ET43,FA43,FH43,FO43,FV43,GC43,GJ43,GQ43,GX43,HE43,HL43,HS43,HZ43,IG43,IN43,IU43)+CI43</f>
        <v>19062631</v>
      </c>
      <c r="I43" s="4">
        <f t="shared" si="139"/>
        <v>13105727</v>
      </c>
      <c r="J43" s="4">
        <f t="shared" si="139"/>
        <v>5956904</v>
      </c>
      <c r="K43" s="8">
        <f t="shared" ref="K43:K46" si="140">SUM(S43,AA43,AI43,AP43,AX43,BN43,BV43,CD43,CS43,CZ43,DG43,DN43,DU43,EB43,EI43,EP43)+SUM(EW43,FD43,FK43,FR43,FY43,GF43,GM43,GT43,HA43,HH43,HO43,HV43,IC43,IJ43,IQ43,IX43)</f>
        <v>0</v>
      </c>
      <c r="L43" s="7">
        <v>283459</v>
      </c>
      <c r="M43" s="4">
        <v>514094</v>
      </c>
      <c r="N43" s="4"/>
      <c r="O43" s="4"/>
      <c r="P43" s="4">
        <v>624665</v>
      </c>
      <c r="Q43" s="48">
        <f>P43-R43-S43</f>
        <v>441528</v>
      </c>
      <c r="R43" s="4">
        <v>183137</v>
      </c>
      <c r="S43" s="23"/>
      <c r="T43" s="7">
        <v>1441525</v>
      </c>
      <c r="U43" s="4">
        <v>3799276</v>
      </c>
      <c r="V43" s="4"/>
      <c r="W43" s="4"/>
      <c r="X43" s="4">
        <v>4109999</v>
      </c>
      <c r="Y43" s="48">
        <f>X43-Z43-AA43</f>
        <v>3798481</v>
      </c>
      <c r="Z43" s="4">
        <v>311518</v>
      </c>
      <c r="AA43" s="8"/>
      <c r="AB43" s="7">
        <v>1445637</v>
      </c>
      <c r="AC43" s="4">
        <v>4968469</v>
      </c>
      <c r="AD43" s="4"/>
      <c r="AE43" s="4"/>
      <c r="AF43" s="181">
        <v>4720026</v>
      </c>
      <c r="AG43" s="48">
        <f>AF43-AH43-AI43</f>
        <v>1010398</v>
      </c>
      <c r="AH43" s="190">
        <v>3709628</v>
      </c>
      <c r="AI43" s="8"/>
      <c r="AJ43" s="7">
        <v>139855</v>
      </c>
      <c r="AK43" s="4"/>
      <c r="AL43" s="4"/>
      <c r="AM43" s="4"/>
      <c r="AN43" s="48">
        <f>AM43-AO43-AP43</f>
        <v>0</v>
      </c>
      <c r="AO43" s="4"/>
      <c r="AP43" s="8"/>
      <c r="AQ43" s="7">
        <v>201764</v>
      </c>
      <c r="AR43" s="4">
        <v>571559</v>
      </c>
      <c r="AS43" s="4"/>
      <c r="AT43" s="179"/>
      <c r="AU43" s="179">
        <v>625923</v>
      </c>
      <c r="AV43" s="48">
        <f>AU43-AW43-AX43</f>
        <v>601763</v>
      </c>
      <c r="AW43" s="177">
        <v>24160</v>
      </c>
      <c r="AX43" s="8"/>
      <c r="AY43" s="29">
        <f t="shared" ref="AY43:BA46" si="141">SUM(BO43,BW43,BG43)</f>
        <v>1614706</v>
      </c>
      <c r="AZ43" s="4">
        <f t="shared" si="141"/>
        <v>3757387</v>
      </c>
      <c r="BA43" s="4">
        <f t="shared" si="141"/>
        <v>0</v>
      </c>
      <c r="BB43" s="4"/>
      <c r="BC43" s="4">
        <f t="shared" ref="BC43:BC46" si="142">SUM(BS43,CA43,BK43)</f>
        <v>4139099</v>
      </c>
      <c r="BD43" s="4">
        <f t="shared" ref="BD43:BF46" si="143">SUM(BT43,CB43,BL43)</f>
        <v>3557654</v>
      </c>
      <c r="BE43" s="4">
        <f t="shared" si="143"/>
        <v>581445</v>
      </c>
      <c r="BF43" s="23">
        <f t="shared" si="143"/>
        <v>0</v>
      </c>
      <c r="BG43" s="7">
        <v>1012708</v>
      </c>
      <c r="BH43" s="4">
        <v>2572651</v>
      </c>
      <c r="BI43" s="4"/>
      <c r="BJ43" s="4"/>
      <c r="BK43" s="194">
        <v>2856490</v>
      </c>
      <c r="BL43" s="48">
        <f>BK43-BM43-BN43</f>
        <v>2543532</v>
      </c>
      <c r="BM43" s="196">
        <v>312958</v>
      </c>
      <c r="BN43" s="8"/>
      <c r="BO43" s="7">
        <v>256678</v>
      </c>
      <c r="BP43" s="4">
        <v>546826</v>
      </c>
      <c r="BQ43" s="4"/>
      <c r="BR43" s="4"/>
      <c r="BS43" s="199">
        <v>605571</v>
      </c>
      <c r="BT43" s="48">
        <f>BS43-BU43-BV43</f>
        <v>480795</v>
      </c>
      <c r="BU43" s="201">
        <v>124776</v>
      </c>
      <c r="BV43" s="8"/>
      <c r="BW43" s="7">
        <v>345320</v>
      </c>
      <c r="BX43" s="4">
        <v>637910</v>
      </c>
      <c r="BY43" s="4"/>
      <c r="BZ43" s="4"/>
      <c r="CA43" s="201">
        <v>677038</v>
      </c>
      <c r="CB43" s="48">
        <f>CA43-CC43-CD43</f>
        <v>533327</v>
      </c>
      <c r="CC43" s="201">
        <v>143711</v>
      </c>
      <c r="CD43" s="8"/>
      <c r="CE43" s="29">
        <f>SUM(CM43,CT43,DA43,DH43,DO43,DV43,EC43,EJ43,EQ43,EX43,FE43,FL43,FS43,FZ43,GG43,GN43,GU43,HB43,HI43,HP43,HW43,ID43,IK43,IR43)</f>
        <v>0</v>
      </c>
      <c r="CF43" s="4">
        <v>4377454</v>
      </c>
      <c r="CG43" s="4">
        <f>SUM(CO43,CV43,DC43,DJ43,DQ43,DX43,EE43,EL43,ES43,EZ43,FG43,FN43,FU43,GB43,GI43,GP43,GW43,HD43,HK43,HR43,HY43,IF43,IM43,IT43)</f>
        <v>0</v>
      </c>
      <c r="CH43" s="4"/>
      <c r="CI43" s="201">
        <v>4842919</v>
      </c>
      <c r="CJ43" s="48">
        <f t="shared" ref="CJ43:CJ45" si="144">CI43-CK43-CL43</f>
        <v>3695903</v>
      </c>
      <c r="CK43" s="201">
        <v>1147016</v>
      </c>
      <c r="CL43" s="23"/>
      <c r="CM43" s="7"/>
      <c r="CN43" s="4"/>
      <c r="CO43" s="4"/>
      <c r="CP43" s="4"/>
      <c r="CQ43" s="48">
        <f>CP43-CR43-CS43</f>
        <v>0</v>
      </c>
      <c r="CR43" s="4"/>
      <c r="CS43" s="8"/>
      <c r="CT43" s="7"/>
      <c r="CU43" s="4"/>
      <c r="CV43" s="4"/>
      <c r="CW43" s="4"/>
      <c r="CX43" s="48">
        <f>CW43-CY43-CZ43</f>
        <v>0</v>
      </c>
      <c r="CY43" s="4"/>
      <c r="CZ43" s="8"/>
      <c r="DA43" s="7"/>
      <c r="DB43" s="4"/>
      <c r="DC43" s="4"/>
      <c r="DD43" s="4"/>
      <c r="DE43" s="48">
        <f>DD43-DF43-DG43</f>
        <v>0</v>
      </c>
      <c r="DF43" s="4"/>
      <c r="DG43" s="8"/>
      <c r="DH43" s="7"/>
      <c r="DI43" s="4"/>
      <c r="DJ43" s="4"/>
      <c r="DK43" s="4"/>
      <c r="DL43" s="48">
        <f>DK43-DM43-DN43</f>
        <v>0</v>
      </c>
      <c r="DM43" s="4"/>
      <c r="DN43" s="8"/>
      <c r="DO43" s="7"/>
      <c r="DP43" s="4"/>
      <c r="DQ43" s="4"/>
      <c r="DR43" s="4"/>
      <c r="DS43" s="48">
        <f>DR43-DT43-DU43</f>
        <v>0</v>
      </c>
      <c r="DT43" s="4"/>
      <c r="DU43" s="8"/>
      <c r="DV43" s="7"/>
      <c r="DW43" s="4"/>
      <c r="DX43" s="4"/>
      <c r="DY43" s="4"/>
      <c r="DZ43" s="48">
        <f>DY43-EA43-EB43</f>
        <v>0</v>
      </c>
      <c r="EA43" s="4"/>
      <c r="EB43" s="8"/>
      <c r="EC43" s="7"/>
      <c r="ED43" s="4"/>
      <c r="EE43" s="4"/>
      <c r="EF43" s="4"/>
      <c r="EG43" s="48">
        <f>EF43-EH43-EI43</f>
        <v>0</v>
      </c>
      <c r="EH43" s="4"/>
      <c r="EI43" s="8"/>
      <c r="EJ43" s="7"/>
      <c r="EK43" s="4"/>
      <c r="EL43" s="4"/>
      <c r="EM43" s="4"/>
      <c r="EN43" s="48">
        <f>EM43-EO43-EP43</f>
        <v>0</v>
      </c>
      <c r="EO43" s="4"/>
      <c r="EP43" s="8"/>
      <c r="EQ43" s="7"/>
      <c r="ER43" s="4"/>
      <c r="ES43" s="4"/>
      <c r="ET43" s="4"/>
      <c r="EU43" s="48">
        <f>ET43-EV43-EW43</f>
        <v>0</v>
      </c>
      <c r="EV43" s="4"/>
      <c r="EW43" s="8"/>
      <c r="EX43" s="7"/>
      <c r="EY43" s="4"/>
      <c r="EZ43" s="4"/>
      <c r="FA43" s="4"/>
      <c r="FB43" s="48">
        <f>FA43-FC43-FD43</f>
        <v>0</v>
      </c>
      <c r="FC43" s="48"/>
      <c r="FD43" s="8"/>
      <c r="FE43" s="7"/>
      <c r="FF43" s="4"/>
      <c r="FG43" s="4"/>
      <c r="FH43" s="4"/>
      <c r="FI43" s="48">
        <f>FH43-FJ43-FK43</f>
        <v>0</v>
      </c>
      <c r="FJ43" s="4"/>
      <c r="FK43" s="8"/>
      <c r="FL43" s="7"/>
      <c r="FM43" s="4"/>
      <c r="FN43" s="4"/>
      <c r="FO43" s="4"/>
      <c r="FP43" s="48">
        <f>FO43-FQ43-FR43</f>
        <v>0</v>
      </c>
      <c r="FQ43" s="4"/>
      <c r="FR43" s="8"/>
      <c r="FS43" s="7"/>
      <c r="FT43" s="4"/>
      <c r="FU43" s="4"/>
      <c r="FV43" s="4"/>
      <c r="FW43" s="48">
        <f>FV43-FX43-FY43</f>
        <v>0</v>
      </c>
      <c r="FX43" s="48"/>
      <c r="FY43" s="8"/>
      <c r="FZ43" s="7"/>
      <c r="GA43" s="4"/>
      <c r="GB43" s="4"/>
      <c r="GC43" s="4"/>
      <c r="GD43" s="48">
        <f>GC43-GE43-GF43</f>
        <v>0</v>
      </c>
      <c r="GE43" s="4"/>
      <c r="GF43" s="8"/>
      <c r="GG43" s="7"/>
      <c r="GH43" s="4"/>
      <c r="GI43" s="4"/>
      <c r="GJ43" s="4"/>
      <c r="GK43" s="48">
        <f>GJ43-GL43-GM43</f>
        <v>0</v>
      </c>
      <c r="GL43" s="4"/>
      <c r="GM43" s="8"/>
      <c r="GN43" s="7"/>
      <c r="GO43" s="4"/>
      <c r="GP43" s="4"/>
      <c r="GQ43" s="4"/>
      <c r="GR43" s="48">
        <f>GQ43-GS43-GT43</f>
        <v>0</v>
      </c>
      <c r="GS43" s="4"/>
      <c r="GT43" s="8"/>
      <c r="GU43" s="7"/>
      <c r="GV43" s="4"/>
      <c r="GW43" s="4"/>
      <c r="GX43" s="4"/>
      <c r="GY43" s="48">
        <f>GX43-GZ43-HA43</f>
        <v>0</v>
      </c>
      <c r="GZ43" s="4"/>
      <c r="HA43" s="8"/>
      <c r="HB43" s="7"/>
      <c r="HC43" s="4"/>
      <c r="HD43" s="4"/>
      <c r="HE43" s="4"/>
      <c r="HF43" s="48">
        <f>HE43-HG43-HH43</f>
        <v>0</v>
      </c>
      <c r="HG43" s="4"/>
      <c r="HH43" s="8"/>
      <c r="HI43" s="7"/>
      <c r="HJ43" s="4"/>
      <c r="HK43" s="4"/>
      <c r="HL43" s="4"/>
      <c r="HM43" s="48">
        <f>HL43-HN43-HO43</f>
        <v>0</v>
      </c>
      <c r="HN43" s="4"/>
      <c r="HO43" s="8"/>
      <c r="HP43" s="7"/>
      <c r="HQ43" s="4"/>
      <c r="HR43" s="4"/>
      <c r="HS43" s="4"/>
      <c r="HT43" s="48">
        <f>HS43-HU43-HV43</f>
        <v>0</v>
      </c>
      <c r="HU43" s="4"/>
      <c r="HV43" s="8"/>
      <c r="HW43" s="7"/>
      <c r="HX43" s="4"/>
      <c r="HY43" s="4"/>
      <c r="HZ43" s="4"/>
      <c r="IA43" s="48">
        <f>HZ43-IB43-IC43</f>
        <v>0</v>
      </c>
      <c r="IB43" s="4"/>
      <c r="IC43" s="8"/>
      <c r="ID43" s="7"/>
      <c r="IE43" s="4"/>
      <c r="IF43" s="4"/>
      <c r="IG43" s="4"/>
      <c r="IH43" s="48">
        <f>IG43-II43-IJ43</f>
        <v>0</v>
      </c>
      <c r="II43" s="4"/>
      <c r="IJ43" s="8"/>
      <c r="IK43" s="7"/>
      <c r="IL43" s="4"/>
      <c r="IM43" s="4"/>
      <c r="IN43" s="4"/>
      <c r="IO43" s="48">
        <f>IN43-IP43-IQ43</f>
        <v>0</v>
      </c>
      <c r="IP43" s="4"/>
      <c r="IQ43" s="8"/>
      <c r="IR43" s="7"/>
      <c r="IS43" s="4"/>
      <c r="IT43" s="4"/>
      <c r="IU43" s="4"/>
      <c r="IV43" s="48">
        <f>IU43-IW43-IX43</f>
        <v>0</v>
      </c>
      <c r="IW43" s="4"/>
      <c r="IX43" s="8"/>
      <c r="IY43" s="38"/>
    </row>
    <row r="44" spans="1:259" s="89" customFormat="1" ht="10.5" x14ac:dyDescent="0.2">
      <c r="A44" s="69" t="s">
        <v>78</v>
      </c>
      <c r="B44" s="241" t="s">
        <v>136</v>
      </c>
      <c r="C44" s="242"/>
      <c r="D44" s="29">
        <f>+L44+T44+AB44+AQ44+AY44+CE44-3</f>
        <v>1067666</v>
      </c>
      <c r="E44" s="29">
        <f t="shared" si="138"/>
        <v>2412968</v>
      </c>
      <c r="F44" s="4">
        <f>SUM(N44,V44,AD44,AL44,AS44,BI44,BQ44,BY44,CO44,CV44,DC44,DJ44,DQ44,DX44,EE44,EL44)+SUM(ES44,EZ44,FG44,FN44,FU44,GB44,GI44,GP44,GW44,HD44,HK44,HR44,HY44,IF44,IM44,IT44)</f>
        <v>0</v>
      </c>
      <c r="G44" s="4"/>
      <c r="H44" s="4">
        <f t="shared" si="139"/>
        <v>2576554</v>
      </c>
      <c r="I44" s="4">
        <f t="shared" si="139"/>
        <v>1814585</v>
      </c>
      <c r="J44" s="4">
        <f t="shared" si="139"/>
        <v>761969</v>
      </c>
      <c r="K44" s="8">
        <f t="shared" si="140"/>
        <v>0</v>
      </c>
      <c r="L44" s="7">
        <v>51326</v>
      </c>
      <c r="M44" s="4">
        <v>72285</v>
      </c>
      <c r="N44" s="4"/>
      <c r="O44" s="4"/>
      <c r="P44" s="4">
        <v>87956</v>
      </c>
      <c r="Q44" s="48">
        <f t="shared" ref="Q44:Q56" si="145">P44-R44-S44</f>
        <v>64613</v>
      </c>
      <c r="R44" s="4">
        <v>23343</v>
      </c>
      <c r="S44" s="23"/>
      <c r="T44" s="7">
        <v>304995</v>
      </c>
      <c r="U44" s="4">
        <v>492996</v>
      </c>
      <c r="V44" s="4"/>
      <c r="W44" s="4"/>
      <c r="X44" s="4">
        <v>493242</v>
      </c>
      <c r="Y44" s="48">
        <f>X44-Z44-AA44</f>
        <v>462000</v>
      </c>
      <c r="Z44" s="4">
        <v>31242</v>
      </c>
      <c r="AA44" s="8"/>
      <c r="AB44" s="7">
        <v>311530</v>
      </c>
      <c r="AC44" s="4">
        <f>646067-40000</f>
        <v>606067</v>
      </c>
      <c r="AD44" s="4"/>
      <c r="AE44" s="4"/>
      <c r="AF44" s="181">
        <v>613015</v>
      </c>
      <c r="AG44" s="48">
        <f>AF44-AH44-AI44</f>
        <v>142770</v>
      </c>
      <c r="AH44" s="190">
        <v>470245</v>
      </c>
      <c r="AI44" s="8"/>
      <c r="AJ44" s="7">
        <v>40437</v>
      </c>
      <c r="AK44" s="4"/>
      <c r="AL44" s="4"/>
      <c r="AM44" s="4"/>
      <c r="AN44" s="48">
        <f>AM44-AO44-AP44</f>
        <v>0</v>
      </c>
      <c r="AO44" s="4"/>
      <c r="AP44" s="8"/>
      <c r="AQ44" s="7">
        <v>42622</v>
      </c>
      <c r="AR44" s="4">
        <v>76950</v>
      </c>
      <c r="AS44" s="4"/>
      <c r="AT44" s="179"/>
      <c r="AU44" s="179">
        <v>88211</v>
      </c>
      <c r="AV44" s="48">
        <f>AU44-AW44-AX44</f>
        <v>85070</v>
      </c>
      <c r="AW44" s="177">
        <v>3141</v>
      </c>
      <c r="AX44" s="8"/>
      <c r="AY44" s="29">
        <f t="shared" si="141"/>
        <v>357196</v>
      </c>
      <c r="AZ44" s="4">
        <f t="shared" si="141"/>
        <v>529810</v>
      </c>
      <c r="BA44" s="4">
        <f t="shared" si="141"/>
        <v>0</v>
      </c>
      <c r="BB44" s="4"/>
      <c r="BC44" s="4">
        <f t="shared" si="142"/>
        <v>584466</v>
      </c>
      <c r="BD44" s="4">
        <f t="shared" si="143"/>
        <v>506443</v>
      </c>
      <c r="BE44" s="4">
        <f t="shared" si="143"/>
        <v>78023</v>
      </c>
      <c r="BF44" s="23">
        <f t="shared" si="143"/>
        <v>0</v>
      </c>
      <c r="BG44" s="7">
        <v>233628</v>
      </c>
      <c r="BH44" s="4">
        <v>368189</v>
      </c>
      <c r="BI44" s="4"/>
      <c r="BJ44" s="4"/>
      <c r="BK44" s="194">
        <v>407601</v>
      </c>
      <c r="BL44" s="48">
        <f>BK44-BM44-BN44</f>
        <v>367077</v>
      </c>
      <c r="BM44" s="196">
        <v>40524</v>
      </c>
      <c r="BN44" s="8"/>
      <c r="BO44" s="7">
        <v>50807</v>
      </c>
      <c r="BP44" s="4">
        <v>73288</v>
      </c>
      <c r="BQ44" s="4"/>
      <c r="BR44" s="4"/>
      <c r="BS44" s="199">
        <v>79832</v>
      </c>
      <c r="BT44" s="48">
        <f>BS44-BU44-BV44</f>
        <v>62360</v>
      </c>
      <c r="BU44" s="201">
        <v>17472</v>
      </c>
      <c r="BV44" s="8"/>
      <c r="BW44" s="7">
        <v>72761</v>
      </c>
      <c r="BX44" s="4">
        <v>88333</v>
      </c>
      <c r="BY44" s="4"/>
      <c r="BZ44" s="4"/>
      <c r="CA44" s="201">
        <v>97033</v>
      </c>
      <c r="CB44" s="48">
        <f>CA44-CC44-CD44</f>
        <v>77006</v>
      </c>
      <c r="CC44" s="201">
        <v>20027</v>
      </c>
      <c r="CD44" s="8"/>
      <c r="CE44" s="29">
        <f>SUM(CM44,CT44,DA44,DH44,DO44,DV44,EC44,EJ44,EQ44,EX44,FE44,FL44,FS44,FZ44,GG44,GN44,GU44,HB44,HI44,HP44,HW44,ID44,IK44,IR44)</f>
        <v>0</v>
      </c>
      <c r="CF44" s="4">
        <v>634860</v>
      </c>
      <c r="CG44" s="4">
        <f>SUM(CO44,CV44,DC44,DJ44,DQ44,DX44,EE44,EL44,ES44,EZ44,FG44,FN44,FU44,GB44,GI44,GP44,GW44,HD44,HK44,HR44,HY44,IF44,IM44,IT44)</f>
        <v>0</v>
      </c>
      <c r="CH44" s="4"/>
      <c r="CI44" s="201">
        <f>709665-1</f>
        <v>709664</v>
      </c>
      <c r="CJ44" s="48">
        <f t="shared" si="144"/>
        <v>553689</v>
      </c>
      <c r="CK44" s="201">
        <v>155975</v>
      </c>
      <c r="CL44" s="23"/>
      <c r="CM44" s="7"/>
      <c r="CN44" s="4"/>
      <c r="CO44" s="4"/>
      <c r="CP44" s="4"/>
      <c r="CQ44" s="48">
        <f>CP44-CR44-CS44</f>
        <v>0</v>
      </c>
      <c r="CR44" s="4"/>
      <c r="CS44" s="8"/>
      <c r="CT44" s="7"/>
      <c r="CU44" s="4"/>
      <c r="CV44" s="4"/>
      <c r="CW44" s="4"/>
      <c r="CX44" s="48">
        <f>CW44-CY44-CZ44</f>
        <v>0</v>
      </c>
      <c r="CY44" s="4"/>
      <c r="CZ44" s="8"/>
      <c r="DA44" s="7"/>
      <c r="DB44" s="4"/>
      <c r="DC44" s="4"/>
      <c r="DD44" s="4"/>
      <c r="DE44" s="48">
        <f>DD44-DF44-DG44</f>
        <v>0</v>
      </c>
      <c r="DF44" s="4"/>
      <c r="DG44" s="8"/>
      <c r="DH44" s="7"/>
      <c r="DI44" s="4"/>
      <c r="DJ44" s="4"/>
      <c r="DK44" s="4"/>
      <c r="DL44" s="48">
        <f>DK44-DM44-DN44</f>
        <v>0</v>
      </c>
      <c r="DM44" s="4"/>
      <c r="DN44" s="8"/>
      <c r="DO44" s="7"/>
      <c r="DP44" s="4"/>
      <c r="DQ44" s="4"/>
      <c r="DR44" s="4"/>
      <c r="DS44" s="48">
        <f>DR44-DT44-DU44</f>
        <v>0</v>
      </c>
      <c r="DT44" s="4"/>
      <c r="DU44" s="8"/>
      <c r="DV44" s="7"/>
      <c r="DW44" s="4"/>
      <c r="DX44" s="4"/>
      <c r="DY44" s="4"/>
      <c r="DZ44" s="48">
        <f>DY44-EA44-EB44</f>
        <v>0</v>
      </c>
      <c r="EA44" s="4"/>
      <c r="EB44" s="8"/>
      <c r="EC44" s="7"/>
      <c r="ED44" s="4"/>
      <c r="EE44" s="4"/>
      <c r="EF44" s="4"/>
      <c r="EG44" s="48">
        <f>EF44-EH44-EI44</f>
        <v>0</v>
      </c>
      <c r="EH44" s="4"/>
      <c r="EI44" s="8"/>
      <c r="EJ44" s="7"/>
      <c r="EK44" s="4"/>
      <c r="EL44" s="4"/>
      <c r="EM44" s="4"/>
      <c r="EN44" s="48">
        <f>EM44-EO44-EP44</f>
        <v>0</v>
      </c>
      <c r="EO44" s="4"/>
      <c r="EP44" s="8"/>
      <c r="EQ44" s="7"/>
      <c r="ER44" s="4"/>
      <c r="ES44" s="4"/>
      <c r="ET44" s="4"/>
      <c r="EU44" s="48">
        <f>ET44-EV44-EW44</f>
        <v>0</v>
      </c>
      <c r="EV44" s="4"/>
      <c r="EW44" s="8"/>
      <c r="EX44" s="7"/>
      <c r="EY44" s="4"/>
      <c r="EZ44" s="4"/>
      <c r="FA44" s="4"/>
      <c r="FB44" s="48">
        <f>FA44-FC44-FD44</f>
        <v>0</v>
      </c>
      <c r="FC44" s="48"/>
      <c r="FD44" s="8"/>
      <c r="FE44" s="7"/>
      <c r="FF44" s="4"/>
      <c r="FG44" s="4"/>
      <c r="FH44" s="4"/>
      <c r="FI44" s="48">
        <f>FH44-FJ44-FK44</f>
        <v>0</v>
      </c>
      <c r="FJ44" s="4"/>
      <c r="FK44" s="8"/>
      <c r="FL44" s="7"/>
      <c r="FM44" s="4"/>
      <c r="FN44" s="4"/>
      <c r="FO44" s="4"/>
      <c r="FP44" s="48">
        <f>FO44-FQ44-FR44</f>
        <v>0</v>
      </c>
      <c r="FQ44" s="4"/>
      <c r="FR44" s="8"/>
      <c r="FS44" s="7"/>
      <c r="FT44" s="4"/>
      <c r="FU44" s="4"/>
      <c r="FV44" s="4"/>
      <c r="FW44" s="48">
        <f>FV44-FX44-FY44</f>
        <v>0</v>
      </c>
      <c r="FX44" s="4"/>
      <c r="FY44" s="8"/>
      <c r="FZ44" s="7"/>
      <c r="GA44" s="4"/>
      <c r="GB44" s="4"/>
      <c r="GC44" s="4"/>
      <c r="GD44" s="48">
        <f>GC44-GE44-GF44</f>
        <v>0</v>
      </c>
      <c r="GE44" s="4"/>
      <c r="GF44" s="8"/>
      <c r="GG44" s="7"/>
      <c r="GH44" s="4"/>
      <c r="GI44" s="4"/>
      <c r="GJ44" s="4"/>
      <c r="GK44" s="48">
        <f>GJ44-GL44-GM44</f>
        <v>0</v>
      </c>
      <c r="GL44" s="4"/>
      <c r="GM44" s="8"/>
      <c r="GN44" s="7"/>
      <c r="GO44" s="4"/>
      <c r="GP44" s="4"/>
      <c r="GQ44" s="4"/>
      <c r="GR44" s="48">
        <f>GQ44-GS44-GT44</f>
        <v>0</v>
      </c>
      <c r="GS44" s="4"/>
      <c r="GT44" s="8"/>
      <c r="GU44" s="7"/>
      <c r="GV44" s="4"/>
      <c r="GW44" s="4"/>
      <c r="GX44" s="4"/>
      <c r="GY44" s="48">
        <f>GX44-GZ44-HA44</f>
        <v>0</v>
      </c>
      <c r="GZ44" s="4"/>
      <c r="HA44" s="8"/>
      <c r="HB44" s="7"/>
      <c r="HC44" s="4"/>
      <c r="HD44" s="4"/>
      <c r="HE44" s="4"/>
      <c r="HF44" s="48">
        <f>HE44-HG44-HH44</f>
        <v>0</v>
      </c>
      <c r="HG44" s="4"/>
      <c r="HH44" s="8"/>
      <c r="HI44" s="7"/>
      <c r="HJ44" s="4"/>
      <c r="HK44" s="4"/>
      <c r="HL44" s="4"/>
      <c r="HM44" s="48">
        <f>HL44-HN44-HO44</f>
        <v>0</v>
      </c>
      <c r="HN44" s="4"/>
      <c r="HO44" s="8"/>
      <c r="HP44" s="7"/>
      <c r="HQ44" s="4"/>
      <c r="HR44" s="4"/>
      <c r="HS44" s="4"/>
      <c r="HT44" s="48">
        <f>HS44-HU44-HV44</f>
        <v>0</v>
      </c>
      <c r="HU44" s="4"/>
      <c r="HV44" s="8"/>
      <c r="HW44" s="7"/>
      <c r="HX44" s="4"/>
      <c r="HY44" s="4"/>
      <c r="HZ44" s="4"/>
      <c r="IA44" s="48">
        <f>HZ44-IB44-IC44</f>
        <v>0</v>
      </c>
      <c r="IB44" s="4"/>
      <c r="IC44" s="8"/>
      <c r="ID44" s="7"/>
      <c r="IE44" s="4"/>
      <c r="IF44" s="4"/>
      <c r="IG44" s="4"/>
      <c r="IH44" s="48">
        <f>IG44-II44-IJ44</f>
        <v>0</v>
      </c>
      <c r="II44" s="4"/>
      <c r="IJ44" s="8"/>
      <c r="IK44" s="7"/>
      <c r="IL44" s="4"/>
      <c r="IM44" s="4"/>
      <c r="IN44" s="4"/>
      <c r="IO44" s="48">
        <f>IN44-IP44-IQ44</f>
        <v>0</v>
      </c>
      <c r="IP44" s="4"/>
      <c r="IQ44" s="8"/>
      <c r="IR44" s="7"/>
      <c r="IS44" s="4"/>
      <c r="IT44" s="4"/>
      <c r="IU44" s="4"/>
      <c r="IV44" s="48">
        <f>IU44-IW44-IX44</f>
        <v>0</v>
      </c>
      <c r="IW44" s="4"/>
      <c r="IX44" s="8"/>
      <c r="IY44" s="38"/>
    </row>
    <row r="45" spans="1:259" s="89" customFormat="1" ht="10.5" x14ac:dyDescent="0.2">
      <c r="A45" s="69" t="s">
        <v>79</v>
      </c>
      <c r="B45" s="241" t="s">
        <v>0</v>
      </c>
      <c r="C45" s="242"/>
      <c r="D45" s="29">
        <f>+L45+T45+AB45+AQ45+AY45+CE45-4</f>
        <v>8448821</v>
      </c>
      <c r="E45" s="29">
        <f t="shared" si="138"/>
        <v>16200293</v>
      </c>
      <c r="F45" s="4">
        <f>SUM(N45,V45,AD45,AL45,AS45,BI45,BQ45,BY45,CO45,CV45,DC45,DJ45,DQ45,DX45,EE45,EL45)+SUM(ES45,EZ45,FG45,FN45,FU45,GB45,GI45,GP45,GW45,HD45,HK45,HR45,HY45,IF45,IM45,IT45)</f>
        <v>0</v>
      </c>
      <c r="G45" s="4"/>
      <c r="H45" s="4">
        <f t="shared" si="139"/>
        <v>14055156</v>
      </c>
      <c r="I45" s="4">
        <f t="shared" si="139"/>
        <v>10775327</v>
      </c>
      <c r="J45" s="4">
        <f t="shared" si="139"/>
        <v>3276049</v>
      </c>
      <c r="K45" s="8">
        <f t="shared" si="140"/>
        <v>3780</v>
      </c>
      <c r="L45" s="7">
        <v>5647568</v>
      </c>
      <c r="M45" s="163">
        <v>9490000</v>
      </c>
      <c r="N45" s="4"/>
      <c r="O45" s="4"/>
      <c r="P45" s="4">
        <v>7132865</v>
      </c>
      <c r="Q45" s="164">
        <f>P45-R45-S45</f>
        <v>5092431</v>
      </c>
      <c r="R45" s="163">
        <v>2040434</v>
      </c>
      <c r="S45" s="165"/>
      <c r="T45" s="7">
        <v>1497789</v>
      </c>
      <c r="U45" s="4">
        <v>2990530</v>
      </c>
      <c r="V45" s="4"/>
      <c r="W45" s="4"/>
      <c r="X45" s="4">
        <v>3150950</v>
      </c>
      <c r="Y45" s="48">
        <f>X45-Z45-AA45</f>
        <v>3016443</v>
      </c>
      <c r="Z45" s="4">
        <v>130727</v>
      </c>
      <c r="AA45" s="8">
        <v>3780</v>
      </c>
      <c r="AB45" s="7">
        <v>615366</v>
      </c>
      <c r="AC45" s="4">
        <f>1288066-139700</f>
        <v>1148366</v>
      </c>
      <c r="AD45" s="4"/>
      <c r="AE45" s="4"/>
      <c r="AF45" s="181">
        <v>1134907</v>
      </c>
      <c r="AG45" s="48">
        <f>AF45-AH45-AI45</f>
        <v>176660</v>
      </c>
      <c r="AH45" s="190">
        <v>958247</v>
      </c>
      <c r="AI45" s="8"/>
      <c r="AJ45" s="7">
        <v>327790</v>
      </c>
      <c r="AK45" s="4"/>
      <c r="AL45" s="4"/>
      <c r="AM45" s="4"/>
      <c r="AN45" s="48">
        <f>AM45-AO45-AP45</f>
        <v>0</v>
      </c>
      <c r="AO45" s="4"/>
      <c r="AP45" s="8"/>
      <c r="AQ45" s="7">
        <v>90327</v>
      </c>
      <c r="AR45" s="4">
        <v>185139</v>
      </c>
      <c r="AS45" s="4"/>
      <c r="AT45" s="179"/>
      <c r="AU45" s="179">
        <v>198080</v>
      </c>
      <c r="AV45" s="48">
        <f>AU45-AW45-AX45</f>
        <v>198080</v>
      </c>
      <c r="AW45" s="4"/>
      <c r="AX45" s="8"/>
      <c r="AY45" s="29">
        <f t="shared" si="141"/>
        <v>597775</v>
      </c>
      <c r="AZ45" s="4">
        <f t="shared" si="141"/>
        <v>1215313</v>
      </c>
      <c r="BA45" s="4">
        <f t="shared" si="141"/>
        <v>0</v>
      </c>
      <c r="BB45" s="4"/>
      <c r="BC45" s="4">
        <f t="shared" si="142"/>
        <v>1198791</v>
      </c>
      <c r="BD45" s="4">
        <f t="shared" si="143"/>
        <v>1084315</v>
      </c>
      <c r="BE45" s="4">
        <f t="shared" si="143"/>
        <v>114476</v>
      </c>
      <c r="BF45" s="23">
        <f t="shared" si="143"/>
        <v>0</v>
      </c>
      <c r="BG45" s="7">
        <v>302434</v>
      </c>
      <c r="BH45" s="4">
        <v>592936</v>
      </c>
      <c r="BI45" s="4"/>
      <c r="BJ45" s="4"/>
      <c r="BK45" s="194">
        <f>599288+10000</f>
        <v>609288</v>
      </c>
      <c r="BL45" s="48">
        <f>BK45-BM45-BN45</f>
        <v>604716</v>
      </c>
      <c r="BM45" s="196">
        <v>4572</v>
      </c>
      <c r="BN45" s="8"/>
      <c r="BO45" s="7">
        <v>29789</v>
      </c>
      <c r="BP45" s="4">
        <v>70268</v>
      </c>
      <c r="BQ45" s="4"/>
      <c r="BR45" s="4"/>
      <c r="BS45" s="199">
        <v>77888</v>
      </c>
      <c r="BT45" s="48">
        <f>BS45-BU45-BV45</f>
        <v>77888</v>
      </c>
      <c r="BU45" s="4"/>
      <c r="BV45" s="8"/>
      <c r="BW45" s="7">
        <v>265552</v>
      </c>
      <c r="BX45" s="4">
        <v>552109</v>
      </c>
      <c r="BY45" s="4"/>
      <c r="BZ45" s="4"/>
      <c r="CA45" s="201">
        <v>511615</v>
      </c>
      <c r="CB45" s="48">
        <f>CA45-CC45-CD45</f>
        <v>401711</v>
      </c>
      <c r="CC45" s="201">
        <v>109904</v>
      </c>
      <c r="CD45" s="8"/>
      <c r="CE45" s="29">
        <f>SUM(CM45,CT45,DA45,DH45,DO45,DV45,EC45,EJ45,EQ45,EX45,FE45,FL45,FS45,FZ45,GG45,GN45,GU45,HB45,HI45,HP45,HW45,ID45,IK45,IR45)</f>
        <v>0</v>
      </c>
      <c r="CF45" s="4">
        <v>1170945</v>
      </c>
      <c r="CG45" s="4">
        <f>SUM(CO45,CV45,DC45,DJ45,DQ45,DX45,EE45,EL45,ES45,EZ45,FG45,FN45,FU45,GB45,GI45,GP45,GW45,HD45,HK45,HR45,HY45,IF45,IM45,IT45)</f>
        <v>0</v>
      </c>
      <c r="CH45" s="4"/>
      <c r="CI45" s="201">
        <f>1229563+10000</f>
        <v>1239563</v>
      </c>
      <c r="CJ45" s="48">
        <f t="shared" si="144"/>
        <v>1207398</v>
      </c>
      <c r="CK45" s="201">
        <v>32165</v>
      </c>
      <c r="CL45" s="23"/>
      <c r="CM45" s="7"/>
      <c r="CN45" s="4"/>
      <c r="CO45" s="4"/>
      <c r="CP45" s="4"/>
      <c r="CQ45" s="48">
        <f>CP45-CR45-CS45</f>
        <v>0</v>
      </c>
      <c r="CR45" s="4"/>
      <c r="CS45" s="8"/>
      <c r="CT45" s="7"/>
      <c r="CU45" s="4"/>
      <c r="CV45" s="4"/>
      <c r="CW45" s="4"/>
      <c r="CX45" s="48">
        <f>CW45-CY45-CZ45</f>
        <v>0</v>
      </c>
      <c r="CY45" s="4"/>
      <c r="CZ45" s="8"/>
      <c r="DA45" s="7"/>
      <c r="DB45" s="4"/>
      <c r="DC45" s="4"/>
      <c r="DD45" s="4"/>
      <c r="DE45" s="48">
        <f>DD45-DF45-DG45</f>
        <v>0</v>
      </c>
      <c r="DF45" s="4"/>
      <c r="DG45" s="8"/>
      <c r="DH45" s="7"/>
      <c r="DI45" s="4"/>
      <c r="DJ45" s="4"/>
      <c r="DK45" s="4"/>
      <c r="DL45" s="48">
        <f>DK45-DM45-DN45</f>
        <v>0</v>
      </c>
      <c r="DM45" s="4"/>
      <c r="DN45" s="8"/>
      <c r="DO45" s="7"/>
      <c r="DP45" s="4"/>
      <c r="DQ45" s="4"/>
      <c r="DR45" s="4"/>
      <c r="DS45" s="48">
        <f>DR45-DT45-DU45</f>
        <v>0</v>
      </c>
      <c r="DT45" s="4"/>
      <c r="DU45" s="8"/>
      <c r="DV45" s="7"/>
      <c r="DW45" s="4"/>
      <c r="DX45" s="4"/>
      <c r="DY45" s="4"/>
      <c r="DZ45" s="48">
        <f>DY45-EA45-EB45</f>
        <v>0</v>
      </c>
      <c r="EA45" s="4"/>
      <c r="EB45" s="8"/>
      <c r="EC45" s="7"/>
      <c r="ED45" s="4"/>
      <c r="EE45" s="4"/>
      <c r="EF45" s="4"/>
      <c r="EG45" s="48">
        <f>EF45-EH45-EI45</f>
        <v>0</v>
      </c>
      <c r="EH45" s="4"/>
      <c r="EI45" s="8"/>
      <c r="EJ45" s="7"/>
      <c r="EK45" s="4"/>
      <c r="EL45" s="4"/>
      <c r="EM45" s="4"/>
      <c r="EN45" s="48">
        <f>EM45-EO45-EP45</f>
        <v>0</v>
      </c>
      <c r="EO45" s="4"/>
      <c r="EP45" s="8"/>
      <c r="EQ45" s="7"/>
      <c r="ER45" s="4"/>
      <c r="ES45" s="4"/>
      <c r="ET45" s="4"/>
      <c r="EU45" s="48">
        <f>ET45-EV45-EW45</f>
        <v>0</v>
      </c>
      <c r="EV45" s="4"/>
      <c r="EW45" s="8"/>
      <c r="EX45" s="7"/>
      <c r="EY45" s="4"/>
      <c r="EZ45" s="4"/>
      <c r="FA45" s="4"/>
      <c r="FB45" s="48">
        <f>FA45-FC45-FD45</f>
        <v>0</v>
      </c>
      <c r="FC45" s="48"/>
      <c r="FD45" s="8"/>
      <c r="FE45" s="7"/>
      <c r="FF45" s="4"/>
      <c r="FG45" s="4"/>
      <c r="FH45" s="4"/>
      <c r="FI45" s="48">
        <f>FH45-FJ45-FK45</f>
        <v>0</v>
      </c>
      <c r="FJ45" s="4"/>
      <c r="FK45" s="8"/>
      <c r="FL45" s="7"/>
      <c r="FM45" s="4"/>
      <c r="FN45" s="4"/>
      <c r="FO45" s="4"/>
      <c r="FP45" s="48">
        <f>FO45-FQ45-FR45</f>
        <v>0</v>
      </c>
      <c r="FQ45" s="4"/>
      <c r="FR45" s="8"/>
      <c r="FS45" s="7"/>
      <c r="FT45" s="4"/>
      <c r="FU45" s="4"/>
      <c r="FV45" s="4"/>
      <c r="FW45" s="48">
        <f>FV45-FX45-FY45</f>
        <v>0</v>
      </c>
      <c r="FX45" s="4"/>
      <c r="FY45" s="8"/>
      <c r="FZ45" s="7"/>
      <c r="GA45" s="4"/>
      <c r="GB45" s="4"/>
      <c r="GC45" s="4"/>
      <c r="GD45" s="48">
        <f>GC45-GE45-GF45</f>
        <v>0</v>
      </c>
      <c r="GE45" s="4"/>
      <c r="GF45" s="8"/>
      <c r="GG45" s="7"/>
      <c r="GH45" s="4"/>
      <c r="GI45" s="4"/>
      <c r="GJ45" s="4"/>
      <c r="GK45" s="48">
        <f>GJ45-GL45-GM45</f>
        <v>0</v>
      </c>
      <c r="GL45" s="4"/>
      <c r="GM45" s="8"/>
      <c r="GN45" s="7"/>
      <c r="GO45" s="4"/>
      <c r="GP45" s="4"/>
      <c r="GQ45" s="4"/>
      <c r="GR45" s="48">
        <f>GQ45-GS45-GT45</f>
        <v>0</v>
      </c>
      <c r="GS45" s="4"/>
      <c r="GT45" s="8"/>
      <c r="GU45" s="7"/>
      <c r="GV45" s="4"/>
      <c r="GW45" s="4"/>
      <c r="GX45" s="4"/>
      <c r="GY45" s="48">
        <f>GX45-GZ45-HA45</f>
        <v>0</v>
      </c>
      <c r="GZ45" s="4"/>
      <c r="HA45" s="8"/>
      <c r="HB45" s="7"/>
      <c r="HC45" s="4"/>
      <c r="HD45" s="4"/>
      <c r="HE45" s="4"/>
      <c r="HF45" s="48">
        <f>HE45-HG45-HH45</f>
        <v>0</v>
      </c>
      <c r="HG45" s="4"/>
      <c r="HH45" s="8"/>
      <c r="HI45" s="7"/>
      <c r="HJ45" s="4"/>
      <c r="HK45" s="4"/>
      <c r="HL45" s="4"/>
      <c r="HM45" s="48">
        <f>HL45-HN45-HO45</f>
        <v>0</v>
      </c>
      <c r="HN45" s="4"/>
      <c r="HO45" s="8"/>
      <c r="HP45" s="7"/>
      <c r="HQ45" s="4"/>
      <c r="HR45" s="4"/>
      <c r="HS45" s="4"/>
      <c r="HT45" s="48">
        <f>HS45-HU45-HV45</f>
        <v>0</v>
      </c>
      <c r="HU45" s="4"/>
      <c r="HV45" s="8"/>
      <c r="HW45" s="7"/>
      <c r="HX45" s="4"/>
      <c r="HY45" s="4"/>
      <c r="HZ45" s="4"/>
      <c r="IA45" s="48">
        <f>HZ45-IB45-IC45</f>
        <v>0</v>
      </c>
      <c r="IB45" s="4"/>
      <c r="IC45" s="8"/>
      <c r="ID45" s="7"/>
      <c r="IE45" s="4"/>
      <c r="IF45" s="4"/>
      <c r="IG45" s="4"/>
      <c r="IH45" s="48">
        <f>IG45-II45-IJ45</f>
        <v>0</v>
      </c>
      <c r="II45" s="4"/>
      <c r="IJ45" s="8"/>
      <c r="IK45" s="7"/>
      <c r="IL45" s="4"/>
      <c r="IM45" s="4"/>
      <c r="IN45" s="4"/>
      <c r="IO45" s="48">
        <f>IN45-IP45-IQ45</f>
        <v>0</v>
      </c>
      <c r="IP45" s="4"/>
      <c r="IQ45" s="8"/>
      <c r="IR45" s="7"/>
      <c r="IS45" s="4"/>
      <c r="IT45" s="4"/>
      <c r="IU45" s="4"/>
      <c r="IV45" s="48">
        <f>IU45-IW45-IX45</f>
        <v>0</v>
      </c>
      <c r="IW45" s="4"/>
      <c r="IX45" s="8"/>
      <c r="IY45" s="38"/>
    </row>
    <row r="46" spans="1:259" s="89" customFormat="1" ht="10.5" x14ac:dyDescent="0.2">
      <c r="A46" s="69" t="s">
        <v>80</v>
      </c>
      <c r="B46" s="241" t="s">
        <v>3</v>
      </c>
      <c r="C46" s="242"/>
      <c r="D46" s="29">
        <f t="shared" ref="D46:D69" si="146">+L46+T46+AB46+AQ46+AY46+CE46</f>
        <v>432248</v>
      </c>
      <c r="E46" s="29">
        <f t="shared" si="138"/>
        <v>400000</v>
      </c>
      <c r="F46" s="4">
        <f>SUM(N46,V46,AD46,AL46,AS46,BI46,BQ46,BY46,CO46,CV46,DC46,DJ46,DQ46,DX46,EE46,EL46)+SUM(ES46,EZ46,FG46,FN46,FU46,GB46,GI46,GP46,GW46,HD46,HK46,HR46,HY46,IF46,IM46,IT46)</f>
        <v>0</v>
      </c>
      <c r="G46" s="4"/>
      <c r="H46" s="4">
        <f t="shared" si="139"/>
        <v>450123</v>
      </c>
      <c r="I46" s="4">
        <f t="shared" si="139"/>
        <v>117800</v>
      </c>
      <c r="J46" s="4">
        <f t="shared" si="139"/>
        <v>332323</v>
      </c>
      <c r="K46" s="8">
        <f t="shared" si="140"/>
        <v>0</v>
      </c>
      <c r="L46" s="7">
        <v>432248</v>
      </c>
      <c r="M46" s="163">
        <v>400000</v>
      </c>
      <c r="N46" s="4"/>
      <c r="O46" s="4"/>
      <c r="P46" s="4">
        <v>450123</v>
      </c>
      <c r="Q46" s="164">
        <f t="shared" si="145"/>
        <v>117800</v>
      </c>
      <c r="R46" s="163">
        <v>332323</v>
      </c>
      <c r="S46" s="165"/>
      <c r="T46" s="7"/>
      <c r="U46" s="4"/>
      <c r="V46" s="4"/>
      <c r="W46" s="4"/>
      <c r="X46" s="4"/>
      <c r="Y46" s="48">
        <f>X46-Z46-AA46</f>
        <v>0</v>
      </c>
      <c r="Z46" s="4"/>
      <c r="AA46" s="8"/>
      <c r="AB46" s="7"/>
      <c r="AC46" s="4"/>
      <c r="AD46" s="4"/>
      <c r="AE46" s="4"/>
      <c r="AF46" s="4"/>
      <c r="AG46" s="48">
        <f>AF46-AH46-AI46</f>
        <v>0</v>
      </c>
      <c r="AH46" s="4"/>
      <c r="AI46" s="8"/>
      <c r="AJ46" s="7"/>
      <c r="AK46" s="4"/>
      <c r="AL46" s="4"/>
      <c r="AM46" s="4"/>
      <c r="AN46" s="48">
        <f>AM46-AO46-AP46</f>
        <v>0</v>
      </c>
      <c r="AO46" s="4"/>
      <c r="AP46" s="8"/>
      <c r="AQ46" s="7"/>
      <c r="AR46" s="4"/>
      <c r="AS46" s="4"/>
      <c r="AT46" s="4"/>
      <c r="AU46" s="4"/>
      <c r="AV46" s="48">
        <f>AU46-AW46-AX46</f>
        <v>0</v>
      </c>
      <c r="AW46" s="4"/>
      <c r="AX46" s="8"/>
      <c r="AY46" s="29">
        <f t="shared" si="141"/>
        <v>0</v>
      </c>
      <c r="AZ46" s="4">
        <f t="shared" si="141"/>
        <v>0</v>
      </c>
      <c r="BA46" s="4">
        <f t="shared" si="141"/>
        <v>0</v>
      </c>
      <c r="BB46" s="4"/>
      <c r="BC46" s="4">
        <f t="shared" si="142"/>
        <v>0</v>
      </c>
      <c r="BD46" s="4">
        <f t="shared" si="143"/>
        <v>0</v>
      </c>
      <c r="BE46" s="4">
        <f t="shared" si="143"/>
        <v>0</v>
      </c>
      <c r="BF46" s="23">
        <f t="shared" si="143"/>
        <v>0</v>
      </c>
      <c r="BG46" s="7"/>
      <c r="BH46" s="4"/>
      <c r="BI46" s="4"/>
      <c r="BJ46" s="4"/>
      <c r="BK46" s="4"/>
      <c r="BL46" s="48">
        <f>BK46-BM46-BN46</f>
        <v>0</v>
      </c>
      <c r="BM46" s="4"/>
      <c r="BN46" s="8"/>
      <c r="BO46" s="7"/>
      <c r="BP46" s="4"/>
      <c r="BQ46" s="4"/>
      <c r="BR46" s="4"/>
      <c r="BS46" s="4"/>
      <c r="BT46" s="48">
        <f>BS46-BU46-BV46</f>
        <v>0</v>
      </c>
      <c r="BU46" s="4"/>
      <c r="BV46" s="8"/>
      <c r="BW46" s="7"/>
      <c r="BX46" s="4"/>
      <c r="BY46" s="4"/>
      <c r="BZ46" s="4"/>
      <c r="CA46" s="4"/>
      <c r="CB46" s="48">
        <f>CA46-CC46-CD46</f>
        <v>0</v>
      </c>
      <c r="CC46" s="4"/>
      <c r="CD46" s="8"/>
      <c r="CE46" s="29">
        <f>SUM(CM46,CT46,DA46,DH46,DO46,DV46,EC46,EJ46,EQ46,EX46,FE46,FL46,FS46,FZ46,GG46,GN46,GU46,HB46,HI46,HP46,HW46,ID46,IK46,IR46)</f>
        <v>0</v>
      </c>
      <c r="CF46" s="4"/>
      <c r="CG46" s="4">
        <f>SUM(CO46,CV46,DC46,DJ46,DQ46,DX46,EE46,EL46,ES46,EZ46,FG46,FN46,FU46,GB46,GI46,GP46,GW46,HD46,HK46,HR46,HY46,IF46,IM46,IT46)</f>
        <v>0</v>
      </c>
      <c r="CH46" s="4"/>
      <c r="CI46" s="4"/>
      <c r="CJ46" s="4"/>
      <c r="CK46" s="4"/>
      <c r="CL46" s="23"/>
      <c r="CM46" s="7"/>
      <c r="CN46" s="4"/>
      <c r="CO46" s="4"/>
      <c r="CP46" s="4"/>
      <c r="CQ46" s="48">
        <f>CP46-CR46-CS46</f>
        <v>0</v>
      </c>
      <c r="CR46" s="4"/>
      <c r="CS46" s="8"/>
      <c r="CT46" s="7"/>
      <c r="CU46" s="4"/>
      <c r="CV46" s="4"/>
      <c r="CW46" s="4"/>
      <c r="CX46" s="48">
        <f>CW46-CY46-CZ46</f>
        <v>0</v>
      </c>
      <c r="CY46" s="4"/>
      <c r="CZ46" s="8"/>
      <c r="DA46" s="7"/>
      <c r="DB46" s="4"/>
      <c r="DC46" s="4"/>
      <c r="DD46" s="4"/>
      <c r="DE46" s="48">
        <f>DD46-DF46-DG46</f>
        <v>0</v>
      </c>
      <c r="DF46" s="4"/>
      <c r="DG46" s="8"/>
      <c r="DH46" s="7"/>
      <c r="DI46" s="4"/>
      <c r="DJ46" s="4"/>
      <c r="DK46" s="4"/>
      <c r="DL46" s="48">
        <f>DK46-DM46-DN46</f>
        <v>0</v>
      </c>
      <c r="DM46" s="4"/>
      <c r="DN46" s="8"/>
      <c r="DO46" s="7"/>
      <c r="DP46" s="4"/>
      <c r="DQ46" s="4"/>
      <c r="DR46" s="4"/>
      <c r="DS46" s="48">
        <f>DR46-DT46-DU46</f>
        <v>0</v>
      </c>
      <c r="DT46" s="4"/>
      <c r="DU46" s="8"/>
      <c r="DV46" s="7"/>
      <c r="DW46" s="4"/>
      <c r="DX46" s="4"/>
      <c r="DY46" s="4"/>
      <c r="DZ46" s="48">
        <f>DY46-EA46-EB46</f>
        <v>0</v>
      </c>
      <c r="EA46" s="4"/>
      <c r="EB46" s="8"/>
      <c r="EC46" s="7"/>
      <c r="ED46" s="4"/>
      <c r="EE46" s="4"/>
      <c r="EF46" s="4"/>
      <c r="EG46" s="48">
        <f>EF46-EH46-EI46</f>
        <v>0</v>
      </c>
      <c r="EH46" s="4"/>
      <c r="EI46" s="8"/>
      <c r="EJ46" s="7"/>
      <c r="EK46" s="4"/>
      <c r="EL46" s="4"/>
      <c r="EM46" s="4"/>
      <c r="EN46" s="48">
        <f>EM46-EO46-EP46</f>
        <v>0</v>
      </c>
      <c r="EO46" s="4"/>
      <c r="EP46" s="8"/>
      <c r="EQ46" s="7"/>
      <c r="ER46" s="4"/>
      <c r="ES46" s="4"/>
      <c r="ET46" s="4"/>
      <c r="EU46" s="48">
        <f>ET46-EV46-EW46</f>
        <v>0</v>
      </c>
      <c r="EV46" s="4"/>
      <c r="EW46" s="8"/>
      <c r="EX46" s="7"/>
      <c r="EY46" s="4"/>
      <c r="EZ46" s="4"/>
      <c r="FA46" s="4"/>
      <c r="FB46" s="48">
        <f>FA46-FC46-FD46</f>
        <v>0</v>
      </c>
      <c r="FC46" s="48"/>
      <c r="FD46" s="8"/>
      <c r="FE46" s="7"/>
      <c r="FF46" s="4"/>
      <c r="FG46" s="4"/>
      <c r="FH46" s="4"/>
      <c r="FI46" s="48">
        <f>FH46-FJ46-FK46</f>
        <v>0</v>
      </c>
      <c r="FJ46" s="4"/>
      <c r="FK46" s="8"/>
      <c r="FL46" s="7"/>
      <c r="FM46" s="4"/>
      <c r="FN46" s="4"/>
      <c r="FO46" s="4"/>
      <c r="FP46" s="48">
        <f>FO46-FQ46-FR46</f>
        <v>0</v>
      </c>
      <c r="FQ46" s="4"/>
      <c r="FR46" s="8"/>
      <c r="FS46" s="7"/>
      <c r="FT46" s="4"/>
      <c r="FU46" s="4"/>
      <c r="FV46" s="4"/>
      <c r="FW46" s="48">
        <f>FV46-FX46-FY46</f>
        <v>0</v>
      </c>
      <c r="FX46" s="48"/>
      <c r="FY46" s="8"/>
      <c r="FZ46" s="7"/>
      <c r="GA46" s="4"/>
      <c r="GB46" s="4"/>
      <c r="GC46" s="4"/>
      <c r="GD46" s="48">
        <f>GC46-GE46-GF46</f>
        <v>0</v>
      </c>
      <c r="GE46" s="4"/>
      <c r="GF46" s="8"/>
      <c r="GG46" s="7"/>
      <c r="GH46" s="4"/>
      <c r="GI46" s="4"/>
      <c r="GJ46" s="4"/>
      <c r="GK46" s="48">
        <f>GJ46-GL46-GM46</f>
        <v>0</v>
      </c>
      <c r="GL46" s="4"/>
      <c r="GM46" s="8"/>
      <c r="GN46" s="7"/>
      <c r="GO46" s="4"/>
      <c r="GP46" s="4"/>
      <c r="GQ46" s="4"/>
      <c r="GR46" s="48">
        <f>GQ46-GS46-GT46</f>
        <v>0</v>
      </c>
      <c r="GS46" s="4"/>
      <c r="GT46" s="8"/>
      <c r="GU46" s="7"/>
      <c r="GV46" s="4"/>
      <c r="GW46" s="4"/>
      <c r="GX46" s="4"/>
      <c r="GY46" s="48">
        <f>GX46-GZ46-HA46</f>
        <v>0</v>
      </c>
      <c r="GZ46" s="4"/>
      <c r="HA46" s="8"/>
      <c r="HB46" s="7"/>
      <c r="HC46" s="4"/>
      <c r="HD46" s="4"/>
      <c r="HE46" s="4"/>
      <c r="HF46" s="48">
        <f>HE46-HG46-HH46</f>
        <v>0</v>
      </c>
      <c r="HG46" s="4"/>
      <c r="HH46" s="8"/>
      <c r="HI46" s="7"/>
      <c r="HJ46" s="4"/>
      <c r="HK46" s="4"/>
      <c r="HL46" s="4"/>
      <c r="HM46" s="48">
        <f>HL46-HN46-HO46</f>
        <v>0</v>
      </c>
      <c r="HN46" s="4"/>
      <c r="HO46" s="8"/>
      <c r="HP46" s="7"/>
      <c r="HQ46" s="4"/>
      <c r="HR46" s="4"/>
      <c r="HS46" s="4"/>
      <c r="HT46" s="48">
        <f>HS46-HU46-HV46</f>
        <v>0</v>
      </c>
      <c r="HU46" s="4"/>
      <c r="HV46" s="8"/>
      <c r="HW46" s="7"/>
      <c r="HX46" s="4"/>
      <c r="HY46" s="4"/>
      <c r="HZ46" s="4"/>
      <c r="IA46" s="48">
        <f>HZ46-IB46-IC46</f>
        <v>0</v>
      </c>
      <c r="IB46" s="4"/>
      <c r="IC46" s="8"/>
      <c r="ID46" s="7"/>
      <c r="IE46" s="4"/>
      <c r="IF46" s="4"/>
      <c r="IG46" s="4"/>
      <c r="IH46" s="48">
        <f>IG46-II46-IJ46</f>
        <v>0</v>
      </c>
      <c r="II46" s="4"/>
      <c r="IJ46" s="8"/>
      <c r="IK46" s="7"/>
      <c r="IL46" s="4"/>
      <c r="IM46" s="4"/>
      <c r="IN46" s="4"/>
      <c r="IO46" s="48">
        <f>IN46-IP46-IQ46</f>
        <v>0</v>
      </c>
      <c r="IP46" s="4"/>
      <c r="IQ46" s="8"/>
      <c r="IR46" s="7"/>
      <c r="IS46" s="4"/>
      <c r="IT46" s="4"/>
      <c r="IU46" s="4"/>
      <c r="IV46" s="48">
        <f>IU46-IW46-IX46</f>
        <v>0</v>
      </c>
      <c r="IW46" s="4"/>
      <c r="IX46" s="8"/>
      <c r="IY46" s="38"/>
    </row>
    <row r="47" spans="1:259" s="84" customFormat="1" ht="10.5" x14ac:dyDescent="0.15">
      <c r="A47" s="67" t="s">
        <v>81</v>
      </c>
      <c r="B47" s="243" t="s">
        <v>5</v>
      </c>
      <c r="C47" s="244"/>
      <c r="D47" s="29">
        <f>+L47+T47+AB47+AQ47+AY47+CE47-1</f>
        <v>2328633</v>
      </c>
      <c r="E47" s="29">
        <f t="shared" si="138"/>
        <v>11009382</v>
      </c>
      <c r="F47" s="21">
        <f>SUM(F48:F54)</f>
        <v>0</v>
      </c>
      <c r="G47" s="21"/>
      <c r="H47" s="4">
        <f t="shared" ref="H47:H64" si="147">SUM(P47,X47,AF47,AM47,AU47,BK47,BS47,CA47,CP47,CW47,DD47,DK47,DR47,DY47,EF47,EM47)+SUM(ET47,FA47,FH47,FO47,FV47,GC47,GJ47,GQ47,GX47,HE47,HL47,HS47,HZ47,IG47,IN47,IU47)+CI47</f>
        <v>14274345</v>
      </c>
      <c r="I47" s="21">
        <f>SUM(I48:I54)</f>
        <v>12377047</v>
      </c>
      <c r="J47" s="21">
        <f>SUM(J48:J54)</f>
        <v>1897298</v>
      </c>
      <c r="K47" s="22">
        <f>SUM(K48:K54)</f>
        <v>0</v>
      </c>
      <c r="L47" s="20">
        <f>SUM(L48:L54)+1</f>
        <v>2328634</v>
      </c>
      <c r="M47" s="21">
        <f t="shared" ref="M47:CF47" si="148">SUM(M48:M54)</f>
        <v>11009382</v>
      </c>
      <c r="N47" s="21">
        <f t="shared" si="148"/>
        <v>0</v>
      </c>
      <c r="O47" s="21"/>
      <c r="P47" s="21">
        <f>SUM(P48:P54)</f>
        <v>14274345</v>
      </c>
      <c r="Q47" s="49">
        <f>SUM(Q48:Q54)</f>
        <v>12377047</v>
      </c>
      <c r="R47" s="21">
        <f t="shared" si="148"/>
        <v>1897298</v>
      </c>
      <c r="S47" s="27">
        <f t="shared" si="148"/>
        <v>0</v>
      </c>
      <c r="T47" s="20">
        <f t="shared" si="148"/>
        <v>0</v>
      </c>
      <c r="U47" s="21">
        <f t="shared" si="148"/>
        <v>0</v>
      </c>
      <c r="V47" s="21">
        <f t="shared" si="148"/>
        <v>0</v>
      </c>
      <c r="W47" s="21"/>
      <c r="X47" s="21">
        <f t="shared" si="148"/>
        <v>0</v>
      </c>
      <c r="Y47" s="49">
        <f t="shared" si="148"/>
        <v>0</v>
      </c>
      <c r="Z47" s="21">
        <f t="shared" si="148"/>
        <v>0</v>
      </c>
      <c r="AA47" s="22">
        <f t="shared" si="148"/>
        <v>0</v>
      </c>
      <c r="AB47" s="20">
        <f t="shared" si="148"/>
        <v>0</v>
      </c>
      <c r="AC47" s="21">
        <f t="shared" si="148"/>
        <v>0</v>
      </c>
      <c r="AD47" s="21">
        <f t="shared" si="148"/>
        <v>0</v>
      </c>
      <c r="AE47" s="21"/>
      <c r="AF47" s="21">
        <f t="shared" si="148"/>
        <v>0</v>
      </c>
      <c r="AG47" s="49">
        <f t="shared" si="148"/>
        <v>0</v>
      </c>
      <c r="AH47" s="21">
        <f t="shared" si="148"/>
        <v>0</v>
      </c>
      <c r="AI47" s="22">
        <f t="shared" si="148"/>
        <v>0</v>
      </c>
      <c r="AJ47" s="20">
        <f t="shared" si="148"/>
        <v>692</v>
      </c>
      <c r="AK47" s="21">
        <f t="shared" si="148"/>
        <v>0</v>
      </c>
      <c r="AL47" s="21">
        <f t="shared" si="148"/>
        <v>0</v>
      </c>
      <c r="AM47" s="21">
        <f t="shared" si="148"/>
        <v>0</v>
      </c>
      <c r="AN47" s="49">
        <f t="shared" si="148"/>
        <v>0</v>
      </c>
      <c r="AO47" s="21">
        <f t="shared" si="148"/>
        <v>0</v>
      </c>
      <c r="AP47" s="22">
        <f t="shared" si="148"/>
        <v>0</v>
      </c>
      <c r="AQ47" s="20">
        <f t="shared" si="148"/>
        <v>0</v>
      </c>
      <c r="AR47" s="21">
        <f t="shared" si="148"/>
        <v>0</v>
      </c>
      <c r="AS47" s="21">
        <f t="shared" si="148"/>
        <v>0</v>
      </c>
      <c r="AT47" s="21"/>
      <c r="AU47" s="21">
        <f t="shared" si="148"/>
        <v>0</v>
      </c>
      <c r="AV47" s="49">
        <f t="shared" si="148"/>
        <v>0</v>
      </c>
      <c r="AW47" s="21">
        <f t="shared" si="148"/>
        <v>0</v>
      </c>
      <c r="AX47" s="22">
        <f t="shared" si="148"/>
        <v>0</v>
      </c>
      <c r="AY47" s="42">
        <f t="shared" si="148"/>
        <v>0</v>
      </c>
      <c r="AZ47" s="21">
        <f t="shared" si="148"/>
        <v>0</v>
      </c>
      <c r="BA47" s="21">
        <f t="shared" si="148"/>
        <v>0</v>
      </c>
      <c r="BB47" s="21"/>
      <c r="BC47" s="21">
        <f t="shared" si="148"/>
        <v>0</v>
      </c>
      <c r="BD47" s="21">
        <f t="shared" si="148"/>
        <v>0</v>
      </c>
      <c r="BE47" s="21">
        <f t="shared" si="148"/>
        <v>0</v>
      </c>
      <c r="BF47" s="27">
        <f t="shared" si="148"/>
        <v>0</v>
      </c>
      <c r="BG47" s="20">
        <f t="shared" si="148"/>
        <v>0</v>
      </c>
      <c r="BH47" s="21">
        <f t="shared" si="148"/>
        <v>0</v>
      </c>
      <c r="BI47" s="21">
        <f t="shared" si="148"/>
        <v>0</v>
      </c>
      <c r="BJ47" s="21"/>
      <c r="BK47" s="21">
        <f t="shared" si="148"/>
        <v>0</v>
      </c>
      <c r="BL47" s="49">
        <f t="shared" si="148"/>
        <v>0</v>
      </c>
      <c r="BM47" s="21">
        <f t="shared" si="148"/>
        <v>0</v>
      </c>
      <c r="BN47" s="22">
        <f t="shared" si="148"/>
        <v>0</v>
      </c>
      <c r="BO47" s="20">
        <f t="shared" si="148"/>
        <v>0</v>
      </c>
      <c r="BP47" s="21">
        <f t="shared" si="148"/>
        <v>0</v>
      </c>
      <c r="BQ47" s="21">
        <f t="shared" si="148"/>
        <v>0</v>
      </c>
      <c r="BR47" s="21"/>
      <c r="BS47" s="21">
        <f t="shared" si="148"/>
        <v>0</v>
      </c>
      <c r="BT47" s="49">
        <f t="shared" si="148"/>
        <v>0</v>
      </c>
      <c r="BU47" s="21">
        <f t="shared" si="148"/>
        <v>0</v>
      </c>
      <c r="BV47" s="22">
        <f t="shared" si="148"/>
        <v>0</v>
      </c>
      <c r="BW47" s="20">
        <f t="shared" si="148"/>
        <v>0</v>
      </c>
      <c r="BX47" s="21">
        <f t="shared" si="148"/>
        <v>0</v>
      </c>
      <c r="BY47" s="21">
        <f t="shared" si="148"/>
        <v>0</v>
      </c>
      <c r="BZ47" s="21"/>
      <c r="CA47" s="21">
        <f t="shared" si="148"/>
        <v>0</v>
      </c>
      <c r="CB47" s="49">
        <f t="shared" si="148"/>
        <v>0</v>
      </c>
      <c r="CC47" s="21">
        <f t="shared" si="148"/>
        <v>0</v>
      </c>
      <c r="CD47" s="22">
        <f t="shared" si="148"/>
        <v>0</v>
      </c>
      <c r="CE47" s="20">
        <f t="shared" si="148"/>
        <v>0</v>
      </c>
      <c r="CF47" s="21">
        <f t="shared" si="148"/>
        <v>0</v>
      </c>
      <c r="CG47" s="21">
        <f t="shared" ref="CG47:ES47" si="149">SUM(CG48:CG54)</f>
        <v>0</v>
      </c>
      <c r="CH47" s="21"/>
      <c r="CI47" s="21">
        <f t="shared" si="149"/>
        <v>0</v>
      </c>
      <c r="CJ47" s="21">
        <f t="shared" si="149"/>
        <v>0</v>
      </c>
      <c r="CK47" s="21">
        <f t="shared" si="149"/>
        <v>0</v>
      </c>
      <c r="CL47" s="22">
        <f t="shared" si="149"/>
        <v>0</v>
      </c>
      <c r="CM47" s="20">
        <f t="shared" si="149"/>
        <v>0</v>
      </c>
      <c r="CN47" s="21">
        <f t="shared" si="149"/>
        <v>0</v>
      </c>
      <c r="CO47" s="21">
        <f t="shared" si="149"/>
        <v>0</v>
      </c>
      <c r="CP47" s="21">
        <f t="shared" si="149"/>
        <v>0</v>
      </c>
      <c r="CQ47" s="49">
        <f t="shared" si="149"/>
        <v>0</v>
      </c>
      <c r="CR47" s="21">
        <f t="shared" si="149"/>
        <v>0</v>
      </c>
      <c r="CS47" s="22">
        <f t="shared" si="149"/>
        <v>0</v>
      </c>
      <c r="CT47" s="20">
        <f t="shared" si="149"/>
        <v>0</v>
      </c>
      <c r="CU47" s="21">
        <f t="shared" si="149"/>
        <v>0</v>
      </c>
      <c r="CV47" s="21">
        <f t="shared" si="149"/>
        <v>0</v>
      </c>
      <c r="CW47" s="21">
        <f t="shared" si="149"/>
        <v>0</v>
      </c>
      <c r="CX47" s="49">
        <f t="shared" si="149"/>
        <v>0</v>
      </c>
      <c r="CY47" s="21">
        <f t="shared" si="149"/>
        <v>0</v>
      </c>
      <c r="CZ47" s="22">
        <f t="shared" si="149"/>
        <v>0</v>
      </c>
      <c r="DA47" s="20">
        <f t="shared" si="149"/>
        <v>0</v>
      </c>
      <c r="DB47" s="21">
        <f t="shared" si="149"/>
        <v>0</v>
      </c>
      <c r="DC47" s="21">
        <f t="shared" si="149"/>
        <v>0</v>
      </c>
      <c r="DD47" s="21">
        <f t="shared" si="149"/>
        <v>0</v>
      </c>
      <c r="DE47" s="49">
        <f t="shared" si="149"/>
        <v>0</v>
      </c>
      <c r="DF47" s="21">
        <f t="shared" si="149"/>
        <v>0</v>
      </c>
      <c r="DG47" s="22">
        <f t="shared" si="149"/>
        <v>0</v>
      </c>
      <c r="DH47" s="20">
        <f t="shared" si="149"/>
        <v>0</v>
      </c>
      <c r="DI47" s="21">
        <f t="shared" si="149"/>
        <v>0</v>
      </c>
      <c r="DJ47" s="21">
        <f t="shared" si="149"/>
        <v>0</v>
      </c>
      <c r="DK47" s="21">
        <f t="shared" si="149"/>
        <v>0</v>
      </c>
      <c r="DL47" s="49">
        <f t="shared" si="149"/>
        <v>0</v>
      </c>
      <c r="DM47" s="21">
        <f t="shared" si="149"/>
        <v>0</v>
      </c>
      <c r="DN47" s="22">
        <f t="shared" si="149"/>
        <v>0</v>
      </c>
      <c r="DO47" s="20">
        <f t="shared" si="149"/>
        <v>0</v>
      </c>
      <c r="DP47" s="21">
        <f t="shared" si="149"/>
        <v>0</v>
      </c>
      <c r="DQ47" s="21">
        <f t="shared" si="149"/>
        <v>0</v>
      </c>
      <c r="DR47" s="21">
        <f t="shared" si="149"/>
        <v>0</v>
      </c>
      <c r="DS47" s="49">
        <f t="shared" si="149"/>
        <v>0</v>
      </c>
      <c r="DT47" s="21">
        <f t="shared" si="149"/>
        <v>0</v>
      </c>
      <c r="DU47" s="22">
        <f t="shared" si="149"/>
        <v>0</v>
      </c>
      <c r="DV47" s="20">
        <f t="shared" si="149"/>
        <v>0</v>
      </c>
      <c r="DW47" s="21">
        <f t="shared" si="149"/>
        <v>0</v>
      </c>
      <c r="DX47" s="21">
        <f t="shared" si="149"/>
        <v>0</v>
      </c>
      <c r="DY47" s="21">
        <f t="shared" si="149"/>
        <v>0</v>
      </c>
      <c r="DZ47" s="49">
        <f t="shared" si="149"/>
        <v>0</v>
      </c>
      <c r="EA47" s="21">
        <f t="shared" si="149"/>
        <v>0</v>
      </c>
      <c r="EB47" s="22">
        <f t="shared" si="149"/>
        <v>0</v>
      </c>
      <c r="EC47" s="20">
        <f t="shared" si="149"/>
        <v>0</v>
      </c>
      <c r="ED47" s="21">
        <f t="shared" si="149"/>
        <v>0</v>
      </c>
      <c r="EE47" s="21">
        <f t="shared" si="149"/>
        <v>0</v>
      </c>
      <c r="EF47" s="21">
        <f t="shared" si="149"/>
        <v>0</v>
      </c>
      <c r="EG47" s="49">
        <f t="shared" si="149"/>
        <v>0</v>
      </c>
      <c r="EH47" s="21">
        <f t="shared" si="149"/>
        <v>0</v>
      </c>
      <c r="EI47" s="22">
        <f t="shared" si="149"/>
        <v>0</v>
      </c>
      <c r="EJ47" s="20">
        <f t="shared" si="149"/>
        <v>0</v>
      </c>
      <c r="EK47" s="21">
        <f t="shared" si="149"/>
        <v>0</v>
      </c>
      <c r="EL47" s="21">
        <f t="shared" si="149"/>
        <v>0</v>
      </c>
      <c r="EM47" s="21">
        <f t="shared" si="149"/>
        <v>0</v>
      </c>
      <c r="EN47" s="49">
        <f t="shared" si="149"/>
        <v>0</v>
      </c>
      <c r="EO47" s="21">
        <f t="shared" si="149"/>
        <v>0</v>
      </c>
      <c r="EP47" s="22">
        <f t="shared" si="149"/>
        <v>0</v>
      </c>
      <c r="EQ47" s="20">
        <f t="shared" si="149"/>
        <v>0</v>
      </c>
      <c r="ER47" s="21">
        <f t="shared" si="149"/>
        <v>0</v>
      </c>
      <c r="ES47" s="21">
        <f t="shared" si="149"/>
        <v>0</v>
      </c>
      <c r="ET47" s="21">
        <f t="shared" ref="ET47:HE47" si="150">SUM(ET48:ET54)</f>
        <v>0</v>
      </c>
      <c r="EU47" s="49">
        <f t="shared" si="150"/>
        <v>0</v>
      </c>
      <c r="EV47" s="21">
        <f t="shared" si="150"/>
        <v>0</v>
      </c>
      <c r="EW47" s="22">
        <f t="shared" si="150"/>
        <v>0</v>
      </c>
      <c r="EX47" s="20">
        <f t="shared" si="150"/>
        <v>0</v>
      </c>
      <c r="EY47" s="21">
        <f t="shared" si="150"/>
        <v>0</v>
      </c>
      <c r="EZ47" s="21">
        <f t="shared" si="150"/>
        <v>0</v>
      </c>
      <c r="FA47" s="21">
        <f t="shared" si="150"/>
        <v>0</v>
      </c>
      <c r="FB47" s="49">
        <f t="shared" si="150"/>
        <v>0</v>
      </c>
      <c r="FC47" s="21">
        <f t="shared" si="150"/>
        <v>0</v>
      </c>
      <c r="FD47" s="22">
        <f t="shared" si="150"/>
        <v>0</v>
      </c>
      <c r="FE47" s="20">
        <f t="shared" si="150"/>
        <v>0</v>
      </c>
      <c r="FF47" s="21">
        <f t="shared" si="150"/>
        <v>0</v>
      </c>
      <c r="FG47" s="21">
        <f t="shared" si="150"/>
        <v>0</v>
      </c>
      <c r="FH47" s="21">
        <f t="shared" si="150"/>
        <v>0</v>
      </c>
      <c r="FI47" s="49">
        <f t="shared" si="150"/>
        <v>0</v>
      </c>
      <c r="FJ47" s="21">
        <f t="shared" si="150"/>
        <v>0</v>
      </c>
      <c r="FK47" s="22">
        <f t="shared" si="150"/>
        <v>0</v>
      </c>
      <c r="FL47" s="20">
        <f t="shared" si="150"/>
        <v>0</v>
      </c>
      <c r="FM47" s="21">
        <f t="shared" si="150"/>
        <v>0</v>
      </c>
      <c r="FN47" s="21">
        <f t="shared" si="150"/>
        <v>0</v>
      </c>
      <c r="FO47" s="21">
        <f t="shared" si="150"/>
        <v>0</v>
      </c>
      <c r="FP47" s="49">
        <f t="shared" si="150"/>
        <v>0</v>
      </c>
      <c r="FQ47" s="21">
        <f t="shared" si="150"/>
        <v>0</v>
      </c>
      <c r="FR47" s="22">
        <f t="shared" si="150"/>
        <v>0</v>
      </c>
      <c r="FS47" s="20">
        <f t="shared" si="150"/>
        <v>0</v>
      </c>
      <c r="FT47" s="21">
        <f t="shared" si="150"/>
        <v>0</v>
      </c>
      <c r="FU47" s="21">
        <f t="shared" si="150"/>
        <v>0</v>
      </c>
      <c r="FV47" s="21">
        <f t="shared" si="150"/>
        <v>0</v>
      </c>
      <c r="FW47" s="49">
        <f t="shared" si="150"/>
        <v>0</v>
      </c>
      <c r="FX47" s="21">
        <f t="shared" si="150"/>
        <v>0</v>
      </c>
      <c r="FY47" s="22">
        <f t="shared" si="150"/>
        <v>0</v>
      </c>
      <c r="FZ47" s="20">
        <f t="shared" si="150"/>
        <v>0</v>
      </c>
      <c r="GA47" s="21">
        <f t="shared" si="150"/>
        <v>0</v>
      </c>
      <c r="GB47" s="21">
        <f t="shared" si="150"/>
        <v>0</v>
      </c>
      <c r="GC47" s="21">
        <f t="shared" si="150"/>
        <v>0</v>
      </c>
      <c r="GD47" s="49">
        <f t="shared" si="150"/>
        <v>0</v>
      </c>
      <c r="GE47" s="21">
        <f t="shared" si="150"/>
        <v>0</v>
      </c>
      <c r="GF47" s="22">
        <f t="shared" si="150"/>
        <v>0</v>
      </c>
      <c r="GG47" s="20">
        <f t="shared" si="150"/>
        <v>0</v>
      </c>
      <c r="GH47" s="21">
        <f t="shared" si="150"/>
        <v>0</v>
      </c>
      <c r="GI47" s="21">
        <f t="shared" si="150"/>
        <v>0</v>
      </c>
      <c r="GJ47" s="21">
        <f t="shared" si="150"/>
        <v>0</v>
      </c>
      <c r="GK47" s="49">
        <f t="shared" si="150"/>
        <v>0</v>
      </c>
      <c r="GL47" s="21">
        <f t="shared" si="150"/>
        <v>0</v>
      </c>
      <c r="GM47" s="22">
        <f t="shared" si="150"/>
        <v>0</v>
      </c>
      <c r="GN47" s="20">
        <f t="shared" si="150"/>
        <v>0</v>
      </c>
      <c r="GO47" s="21">
        <f t="shared" si="150"/>
        <v>0</v>
      </c>
      <c r="GP47" s="21">
        <f t="shared" si="150"/>
        <v>0</v>
      </c>
      <c r="GQ47" s="21">
        <f t="shared" si="150"/>
        <v>0</v>
      </c>
      <c r="GR47" s="49">
        <f t="shared" si="150"/>
        <v>0</v>
      </c>
      <c r="GS47" s="21">
        <f t="shared" si="150"/>
        <v>0</v>
      </c>
      <c r="GT47" s="22">
        <f t="shared" si="150"/>
        <v>0</v>
      </c>
      <c r="GU47" s="20">
        <f t="shared" si="150"/>
        <v>0</v>
      </c>
      <c r="GV47" s="21">
        <f t="shared" si="150"/>
        <v>0</v>
      </c>
      <c r="GW47" s="21">
        <f t="shared" si="150"/>
        <v>0</v>
      </c>
      <c r="GX47" s="21">
        <f t="shared" si="150"/>
        <v>0</v>
      </c>
      <c r="GY47" s="49">
        <f t="shared" si="150"/>
        <v>0</v>
      </c>
      <c r="GZ47" s="21">
        <f t="shared" si="150"/>
        <v>0</v>
      </c>
      <c r="HA47" s="22">
        <f t="shared" si="150"/>
        <v>0</v>
      </c>
      <c r="HB47" s="20">
        <f t="shared" si="150"/>
        <v>0</v>
      </c>
      <c r="HC47" s="21">
        <f t="shared" si="150"/>
        <v>0</v>
      </c>
      <c r="HD47" s="21">
        <f t="shared" si="150"/>
        <v>0</v>
      </c>
      <c r="HE47" s="21">
        <f t="shared" si="150"/>
        <v>0</v>
      </c>
      <c r="HF47" s="49">
        <f t="shared" ref="HF47:IX47" si="151">SUM(HF48:HF54)</f>
        <v>0</v>
      </c>
      <c r="HG47" s="21">
        <f t="shared" si="151"/>
        <v>0</v>
      </c>
      <c r="HH47" s="22">
        <f t="shared" si="151"/>
        <v>0</v>
      </c>
      <c r="HI47" s="20">
        <f t="shared" si="151"/>
        <v>0</v>
      </c>
      <c r="HJ47" s="21">
        <f t="shared" si="151"/>
        <v>0</v>
      </c>
      <c r="HK47" s="21">
        <f t="shared" si="151"/>
        <v>0</v>
      </c>
      <c r="HL47" s="21">
        <f t="shared" si="151"/>
        <v>0</v>
      </c>
      <c r="HM47" s="49">
        <f t="shared" si="151"/>
        <v>0</v>
      </c>
      <c r="HN47" s="21">
        <f t="shared" si="151"/>
        <v>0</v>
      </c>
      <c r="HO47" s="22">
        <f t="shared" si="151"/>
        <v>0</v>
      </c>
      <c r="HP47" s="20">
        <f t="shared" si="151"/>
        <v>0</v>
      </c>
      <c r="HQ47" s="21">
        <f t="shared" si="151"/>
        <v>0</v>
      </c>
      <c r="HR47" s="21">
        <f t="shared" si="151"/>
        <v>0</v>
      </c>
      <c r="HS47" s="21">
        <f t="shared" si="151"/>
        <v>0</v>
      </c>
      <c r="HT47" s="49">
        <f t="shared" si="151"/>
        <v>0</v>
      </c>
      <c r="HU47" s="21">
        <f t="shared" si="151"/>
        <v>0</v>
      </c>
      <c r="HV47" s="22">
        <f t="shared" si="151"/>
        <v>0</v>
      </c>
      <c r="HW47" s="20">
        <f t="shared" si="151"/>
        <v>0</v>
      </c>
      <c r="HX47" s="21">
        <f t="shared" si="151"/>
        <v>0</v>
      </c>
      <c r="HY47" s="21">
        <f t="shared" si="151"/>
        <v>0</v>
      </c>
      <c r="HZ47" s="21">
        <f t="shared" si="151"/>
        <v>0</v>
      </c>
      <c r="IA47" s="49">
        <f t="shared" si="151"/>
        <v>0</v>
      </c>
      <c r="IB47" s="21">
        <f t="shared" si="151"/>
        <v>0</v>
      </c>
      <c r="IC47" s="22">
        <f t="shared" si="151"/>
        <v>0</v>
      </c>
      <c r="ID47" s="20">
        <f t="shared" si="151"/>
        <v>0</v>
      </c>
      <c r="IE47" s="21">
        <f t="shared" si="151"/>
        <v>0</v>
      </c>
      <c r="IF47" s="21">
        <f t="shared" si="151"/>
        <v>0</v>
      </c>
      <c r="IG47" s="21">
        <f t="shared" si="151"/>
        <v>0</v>
      </c>
      <c r="IH47" s="49">
        <f t="shared" si="151"/>
        <v>0</v>
      </c>
      <c r="II47" s="21">
        <f t="shared" si="151"/>
        <v>0</v>
      </c>
      <c r="IJ47" s="22">
        <f t="shared" si="151"/>
        <v>0</v>
      </c>
      <c r="IK47" s="20">
        <f t="shared" si="151"/>
        <v>0</v>
      </c>
      <c r="IL47" s="21">
        <f t="shared" si="151"/>
        <v>0</v>
      </c>
      <c r="IM47" s="21">
        <f t="shared" si="151"/>
        <v>0</v>
      </c>
      <c r="IN47" s="21">
        <f t="shared" si="151"/>
        <v>0</v>
      </c>
      <c r="IO47" s="49">
        <f t="shared" si="151"/>
        <v>0</v>
      </c>
      <c r="IP47" s="21">
        <f t="shared" si="151"/>
        <v>0</v>
      </c>
      <c r="IQ47" s="22">
        <f t="shared" si="151"/>
        <v>0</v>
      </c>
      <c r="IR47" s="20">
        <f t="shared" si="151"/>
        <v>0</v>
      </c>
      <c r="IS47" s="21">
        <f t="shared" si="151"/>
        <v>0</v>
      </c>
      <c r="IT47" s="21">
        <f t="shared" si="151"/>
        <v>0</v>
      </c>
      <c r="IU47" s="21">
        <f t="shared" si="151"/>
        <v>0</v>
      </c>
      <c r="IV47" s="49">
        <f t="shared" si="151"/>
        <v>0</v>
      </c>
      <c r="IW47" s="21">
        <f t="shared" si="151"/>
        <v>0</v>
      </c>
      <c r="IX47" s="22">
        <f t="shared" si="151"/>
        <v>0</v>
      </c>
      <c r="IY47" s="36"/>
    </row>
    <row r="48" spans="1:259" s="88" customFormat="1" x14ac:dyDescent="0.2">
      <c r="A48" s="68"/>
      <c r="B48" s="1" t="s">
        <v>88</v>
      </c>
      <c r="C48" s="61" t="s">
        <v>8</v>
      </c>
      <c r="D48" s="29">
        <f t="shared" si="146"/>
        <v>558605</v>
      </c>
      <c r="E48" s="29">
        <f t="shared" si="138"/>
        <v>5914824</v>
      </c>
      <c r="F48" s="2">
        <f t="shared" ref="F48:F54" si="152">SUM(N48,V48,AD48,AL48,AS48,BI48,BQ48,BY48,CO48,CV48,DC48,DJ48,DQ48,DX48,EE48,EL48)+SUM(ES48,EZ48,FG48,FN48,FU48,GB48,GI48,GP48,GW48,HD48,HK48,HR48,HY48,IF48,IM48,IT48)</f>
        <v>0</v>
      </c>
      <c r="G48" s="2"/>
      <c r="H48" s="4">
        <f t="shared" si="147"/>
        <v>6901273</v>
      </c>
      <c r="I48" s="2">
        <f t="shared" ref="I48:J54" si="153">SUM(Q48,Y48,AG48,AN48,AV48,BL48,BT48,CB48,CQ48,CX48,DE48,DL48,DS48,DZ48,EG48,EN48)+SUM(EU48,FB48,FI48,FP48,FW48,GD48,GK48,GR48,GY48,HF48,HM48,HT48,IA48,IH48,IO48,IV48)+CJ48</f>
        <v>6901273</v>
      </c>
      <c r="J48" s="2">
        <f t="shared" si="153"/>
        <v>0</v>
      </c>
      <c r="K48" s="10">
        <f t="shared" ref="K48:K54" si="154">SUM(S48,AA48,AI48,AP48,AX48,BN48,BV48,CD48,CS48,CZ48,DG48,DN48,DU48,EB48,EI48,EP48)+SUM(EW48,FD48,FK48,FR48,FY48,GF48,GM48,GT48,HA48,HH48,HO48,HV48,IC48,IJ48,IQ48,IX48)</f>
        <v>0</v>
      </c>
      <c r="L48" s="9">
        <v>558605</v>
      </c>
      <c r="M48" s="2">
        <v>5914824</v>
      </c>
      <c r="N48" s="2"/>
      <c r="O48" s="2"/>
      <c r="P48" s="157">
        <v>6901273</v>
      </c>
      <c r="Q48" s="50">
        <f t="shared" si="145"/>
        <v>6901273</v>
      </c>
      <c r="R48" s="2"/>
      <c r="S48" s="24"/>
      <c r="T48" s="9"/>
      <c r="U48" s="2"/>
      <c r="V48" s="2"/>
      <c r="W48" s="2"/>
      <c r="X48" s="2"/>
      <c r="Y48" s="50"/>
      <c r="Z48" s="2"/>
      <c r="AA48" s="10"/>
      <c r="AB48" s="9"/>
      <c r="AC48" s="2"/>
      <c r="AD48" s="2"/>
      <c r="AE48" s="2"/>
      <c r="AF48" s="2"/>
      <c r="AG48" s="50"/>
      <c r="AH48" s="2"/>
      <c r="AI48" s="10"/>
      <c r="AJ48" s="9"/>
      <c r="AK48" s="2"/>
      <c r="AL48" s="2"/>
      <c r="AM48" s="2"/>
      <c r="AN48" s="50"/>
      <c r="AO48" s="2"/>
      <c r="AP48" s="10"/>
      <c r="AQ48" s="9"/>
      <c r="AR48" s="2"/>
      <c r="AS48" s="2"/>
      <c r="AT48" s="2"/>
      <c r="AU48" s="2"/>
      <c r="AV48" s="50"/>
      <c r="AW48" s="2"/>
      <c r="AX48" s="10"/>
      <c r="AY48" s="28">
        <f t="shared" ref="AY48:AY54" si="155">SUM(BO48,BW48,BG48)</f>
        <v>0</v>
      </c>
      <c r="AZ48" s="2">
        <f t="shared" ref="AZ48:AZ54" si="156">SUM(BP48,BX48,BH48)</f>
        <v>0</v>
      </c>
      <c r="BA48" s="2">
        <f t="shared" ref="BA48:BA54" si="157">SUM(BQ48,BY48,BI48)</f>
        <v>0</v>
      </c>
      <c r="BB48" s="2"/>
      <c r="BC48" s="2">
        <f t="shared" ref="BC48:BC54" si="158">SUM(BS48,CA48,BK48)</f>
        <v>0</v>
      </c>
      <c r="BD48" s="2">
        <f t="shared" ref="BD48:BD54" si="159">SUM(BT48,CB48,BL48)</f>
        <v>0</v>
      </c>
      <c r="BE48" s="2">
        <f t="shared" ref="BE48:BE54" si="160">SUM(BU48,CC48,BM48)</f>
        <v>0</v>
      </c>
      <c r="BF48" s="24">
        <f t="shared" ref="BF48:BF54" si="161">SUM(BV48,CD48,BN48)</f>
        <v>0</v>
      </c>
      <c r="BG48" s="9"/>
      <c r="BH48" s="2"/>
      <c r="BI48" s="2"/>
      <c r="BJ48" s="2"/>
      <c r="BK48" s="2"/>
      <c r="BL48" s="50"/>
      <c r="BM48" s="2"/>
      <c r="BN48" s="10"/>
      <c r="BO48" s="9"/>
      <c r="BP48" s="2"/>
      <c r="BQ48" s="2"/>
      <c r="BR48" s="2"/>
      <c r="BS48" s="2"/>
      <c r="BT48" s="50"/>
      <c r="BU48" s="2"/>
      <c r="BV48" s="10"/>
      <c r="BW48" s="9"/>
      <c r="BX48" s="2"/>
      <c r="BY48" s="2"/>
      <c r="BZ48" s="2"/>
      <c r="CA48" s="2"/>
      <c r="CB48" s="50"/>
      <c r="CC48" s="2"/>
      <c r="CD48" s="10"/>
      <c r="CE48" s="28">
        <f t="shared" ref="CE48:CE54" si="162">SUM(CM48,CT48,DA48,DH48,DO48,DV48,EC48,EJ48,EQ48,EX48,FE48,FL48,FS48,FZ48,GG48,GN48,GU48,HB48,HI48,HP48,HW48,ID48,IK48,IR48)</f>
        <v>0</v>
      </c>
      <c r="CF48" s="2"/>
      <c r="CG48" s="2">
        <f t="shared" ref="CG48:CG54" si="163">SUM(CO48,CV48,DC48,DJ48,DQ48,DX48,EE48,EL48,ES48,EZ48,FG48,FN48,FU48,GB48,GI48,GP48,GW48,HD48,HK48,HR48,HY48,IF48,IM48,IT48)</f>
        <v>0</v>
      </c>
      <c r="CH48" s="2"/>
      <c r="CI48" s="2"/>
      <c r="CJ48" s="2"/>
      <c r="CK48" s="2"/>
      <c r="CL48" s="24"/>
      <c r="CM48" s="9"/>
      <c r="CN48" s="2"/>
      <c r="CO48" s="2"/>
      <c r="CP48" s="2"/>
      <c r="CQ48" s="50"/>
      <c r="CR48" s="2"/>
      <c r="CS48" s="10"/>
      <c r="CT48" s="9"/>
      <c r="CU48" s="2"/>
      <c r="CV48" s="2"/>
      <c r="CW48" s="2"/>
      <c r="CX48" s="50"/>
      <c r="CY48" s="2"/>
      <c r="CZ48" s="10"/>
      <c r="DA48" s="9"/>
      <c r="DB48" s="2"/>
      <c r="DC48" s="2"/>
      <c r="DD48" s="2"/>
      <c r="DE48" s="50"/>
      <c r="DF48" s="2"/>
      <c r="DG48" s="10"/>
      <c r="DH48" s="9"/>
      <c r="DI48" s="2"/>
      <c r="DJ48" s="2"/>
      <c r="DK48" s="2"/>
      <c r="DL48" s="50"/>
      <c r="DM48" s="2"/>
      <c r="DN48" s="10"/>
      <c r="DO48" s="9"/>
      <c r="DP48" s="2"/>
      <c r="DQ48" s="2"/>
      <c r="DR48" s="2"/>
      <c r="DS48" s="50"/>
      <c r="DT48" s="2"/>
      <c r="DU48" s="10"/>
      <c r="DV48" s="9"/>
      <c r="DW48" s="2"/>
      <c r="DX48" s="2"/>
      <c r="DY48" s="2"/>
      <c r="DZ48" s="50"/>
      <c r="EA48" s="2"/>
      <c r="EB48" s="10"/>
      <c r="EC48" s="9"/>
      <c r="ED48" s="2"/>
      <c r="EE48" s="2"/>
      <c r="EF48" s="2"/>
      <c r="EG48" s="50"/>
      <c r="EH48" s="2"/>
      <c r="EI48" s="10"/>
      <c r="EJ48" s="9"/>
      <c r="EK48" s="2"/>
      <c r="EL48" s="2"/>
      <c r="EM48" s="2"/>
      <c r="EN48" s="50"/>
      <c r="EO48" s="2"/>
      <c r="EP48" s="10"/>
      <c r="EQ48" s="9"/>
      <c r="ER48" s="2"/>
      <c r="ES48" s="2"/>
      <c r="ET48" s="2"/>
      <c r="EU48" s="50"/>
      <c r="EV48" s="2"/>
      <c r="EW48" s="10"/>
      <c r="EX48" s="9"/>
      <c r="EY48" s="2"/>
      <c r="EZ48" s="2"/>
      <c r="FA48" s="2"/>
      <c r="FB48" s="50"/>
      <c r="FC48" s="50"/>
      <c r="FD48" s="10"/>
      <c r="FE48" s="9"/>
      <c r="FF48" s="2"/>
      <c r="FG48" s="2"/>
      <c r="FH48" s="2"/>
      <c r="FI48" s="50"/>
      <c r="FJ48" s="2"/>
      <c r="FK48" s="10"/>
      <c r="FL48" s="9"/>
      <c r="FM48" s="2"/>
      <c r="FN48" s="2"/>
      <c r="FO48" s="2"/>
      <c r="FP48" s="50"/>
      <c r="FQ48" s="2"/>
      <c r="FR48" s="10"/>
      <c r="FS48" s="9"/>
      <c r="FT48" s="2"/>
      <c r="FU48" s="2"/>
      <c r="FV48" s="2"/>
      <c r="FW48" s="50"/>
      <c r="FX48" s="50"/>
      <c r="FY48" s="10"/>
      <c r="FZ48" s="9"/>
      <c r="GA48" s="2"/>
      <c r="GB48" s="2"/>
      <c r="GC48" s="2"/>
      <c r="GD48" s="50"/>
      <c r="GE48" s="2"/>
      <c r="GF48" s="10"/>
      <c r="GG48" s="9"/>
      <c r="GH48" s="2"/>
      <c r="GI48" s="2"/>
      <c r="GJ48" s="2"/>
      <c r="GK48" s="50"/>
      <c r="GL48" s="2"/>
      <c r="GM48" s="10"/>
      <c r="GN48" s="9"/>
      <c r="GO48" s="2"/>
      <c r="GP48" s="2"/>
      <c r="GQ48" s="2"/>
      <c r="GR48" s="50"/>
      <c r="GS48" s="2"/>
      <c r="GT48" s="10"/>
      <c r="GU48" s="9"/>
      <c r="GV48" s="2"/>
      <c r="GW48" s="2"/>
      <c r="GX48" s="2"/>
      <c r="GY48" s="50"/>
      <c r="GZ48" s="2"/>
      <c r="HA48" s="10"/>
      <c r="HB48" s="9"/>
      <c r="HC48" s="2"/>
      <c r="HD48" s="2"/>
      <c r="HE48" s="2"/>
      <c r="HF48" s="50"/>
      <c r="HG48" s="2"/>
      <c r="HH48" s="10"/>
      <c r="HI48" s="9"/>
      <c r="HJ48" s="2"/>
      <c r="HK48" s="2"/>
      <c r="HL48" s="2"/>
      <c r="HM48" s="50"/>
      <c r="HN48" s="2"/>
      <c r="HO48" s="10"/>
      <c r="HP48" s="9"/>
      <c r="HQ48" s="2"/>
      <c r="HR48" s="2"/>
      <c r="HS48" s="2"/>
      <c r="HT48" s="50"/>
      <c r="HU48" s="2"/>
      <c r="HV48" s="10"/>
      <c r="HW48" s="9"/>
      <c r="HX48" s="2"/>
      <c r="HY48" s="2"/>
      <c r="HZ48" s="2"/>
      <c r="IA48" s="50"/>
      <c r="IB48" s="2"/>
      <c r="IC48" s="10"/>
      <c r="ID48" s="9"/>
      <c r="IE48" s="2"/>
      <c r="IF48" s="2"/>
      <c r="IG48" s="2"/>
      <c r="IH48" s="50"/>
      <c r="II48" s="2"/>
      <c r="IJ48" s="10"/>
      <c r="IK48" s="9"/>
      <c r="IL48" s="2"/>
      <c r="IM48" s="2"/>
      <c r="IN48" s="2"/>
      <c r="IO48" s="50"/>
      <c r="IP48" s="2"/>
      <c r="IQ48" s="10"/>
      <c r="IR48" s="9"/>
      <c r="IS48" s="2"/>
      <c r="IT48" s="2"/>
      <c r="IU48" s="2"/>
      <c r="IV48" s="50"/>
      <c r="IW48" s="2"/>
      <c r="IX48" s="10"/>
      <c r="IY48" s="37"/>
    </row>
    <row r="49" spans="1:259" s="88" customFormat="1" x14ac:dyDescent="0.2">
      <c r="A49" s="68"/>
      <c r="B49" s="1" t="s">
        <v>89</v>
      </c>
      <c r="C49" s="61" t="s">
        <v>39</v>
      </c>
      <c r="D49" s="29">
        <f t="shared" si="146"/>
        <v>0</v>
      </c>
      <c r="E49" s="29">
        <f t="shared" si="138"/>
        <v>0</v>
      </c>
      <c r="F49" s="2">
        <f t="shared" si="152"/>
        <v>0</v>
      </c>
      <c r="G49" s="2"/>
      <c r="H49" s="4">
        <f t="shared" si="147"/>
        <v>0</v>
      </c>
      <c r="I49" s="2">
        <f t="shared" si="153"/>
        <v>0</v>
      </c>
      <c r="J49" s="2">
        <f t="shared" si="153"/>
        <v>0</v>
      </c>
      <c r="K49" s="10">
        <f t="shared" si="154"/>
        <v>0</v>
      </c>
      <c r="L49" s="9"/>
      <c r="M49" s="2"/>
      <c r="N49" s="2"/>
      <c r="O49" s="2"/>
      <c r="P49" s="157"/>
      <c r="Q49" s="50"/>
      <c r="R49" s="2"/>
      <c r="S49" s="24"/>
      <c r="T49" s="9"/>
      <c r="U49" s="2"/>
      <c r="V49" s="2"/>
      <c r="W49" s="2"/>
      <c r="X49" s="2"/>
      <c r="Y49" s="50"/>
      <c r="Z49" s="2"/>
      <c r="AA49" s="10"/>
      <c r="AB49" s="9"/>
      <c r="AC49" s="2"/>
      <c r="AD49" s="2"/>
      <c r="AE49" s="2"/>
      <c r="AF49" s="2"/>
      <c r="AG49" s="50"/>
      <c r="AH49" s="2"/>
      <c r="AI49" s="10"/>
      <c r="AJ49" s="9"/>
      <c r="AK49" s="2"/>
      <c r="AL49" s="2"/>
      <c r="AM49" s="2"/>
      <c r="AN49" s="50"/>
      <c r="AO49" s="2"/>
      <c r="AP49" s="10"/>
      <c r="AQ49" s="9"/>
      <c r="AR49" s="2"/>
      <c r="AS49" s="2"/>
      <c r="AT49" s="2"/>
      <c r="AU49" s="2"/>
      <c r="AV49" s="50"/>
      <c r="AW49" s="2"/>
      <c r="AX49" s="10"/>
      <c r="AY49" s="28">
        <f t="shared" si="155"/>
        <v>0</v>
      </c>
      <c r="AZ49" s="2">
        <f t="shared" si="156"/>
        <v>0</v>
      </c>
      <c r="BA49" s="2">
        <f t="shared" si="157"/>
        <v>0</v>
      </c>
      <c r="BB49" s="2"/>
      <c r="BC49" s="2">
        <f t="shared" si="158"/>
        <v>0</v>
      </c>
      <c r="BD49" s="2">
        <f t="shared" si="159"/>
        <v>0</v>
      </c>
      <c r="BE49" s="2">
        <f t="shared" si="160"/>
        <v>0</v>
      </c>
      <c r="BF49" s="24">
        <f t="shared" si="161"/>
        <v>0</v>
      </c>
      <c r="BG49" s="9"/>
      <c r="BH49" s="2"/>
      <c r="BI49" s="2"/>
      <c r="BJ49" s="2"/>
      <c r="BK49" s="2"/>
      <c r="BL49" s="50"/>
      <c r="BM49" s="2"/>
      <c r="BN49" s="10"/>
      <c r="BO49" s="9"/>
      <c r="BP49" s="2"/>
      <c r="BQ49" s="2"/>
      <c r="BR49" s="2"/>
      <c r="BS49" s="2"/>
      <c r="BT49" s="50"/>
      <c r="BU49" s="2"/>
      <c r="BV49" s="10"/>
      <c r="BW49" s="9"/>
      <c r="BX49" s="2"/>
      <c r="BY49" s="2"/>
      <c r="BZ49" s="2"/>
      <c r="CA49" s="2"/>
      <c r="CB49" s="50"/>
      <c r="CC49" s="2"/>
      <c r="CD49" s="10"/>
      <c r="CE49" s="28">
        <f t="shared" si="162"/>
        <v>0</v>
      </c>
      <c r="CF49" s="2"/>
      <c r="CG49" s="2">
        <f t="shared" si="163"/>
        <v>0</v>
      </c>
      <c r="CH49" s="2"/>
      <c r="CI49" s="2"/>
      <c r="CJ49" s="2"/>
      <c r="CK49" s="2"/>
      <c r="CL49" s="24"/>
      <c r="CM49" s="9"/>
      <c r="CN49" s="2"/>
      <c r="CO49" s="2"/>
      <c r="CP49" s="2"/>
      <c r="CQ49" s="50"/>
      <c r="CR49" s="2"/>
      <c r="CS49" s="10"/>
      <c r="CT49" s="9"/>
      <c r="CU49" s="2"/>
      <c r="CV49" s="2"/>
      <c r="CW49" s="2"/>
      <c r="CX49" s="50"/>
      <c r="CY49" s="2"/>
      <c r="CZ49" s="10"/>
      <c r="DA49" s="9"/>
      <c r="DB49" s="2"/>
      <c r="DC49" s="2"/>
      <c r="DD49" s="2"/>
      <c r="DE49" s="50"/>
      <c r="DF49" s="2"/>
      <c r="DG49" s="10"/>
      <c r="DH49" s="9"/>
      <c r="DI49" s="2"/>
      <c r="DJ49" s="2"/>
      <c r="DK49" s="2"/>
      <c r="DL49" s="50"/>
      <c r="DM49" s="2"/>
      <c r="DN49" s="10"/>
      <c r="DO49" s="9"/>
      <c r="DP49" s="2"/>
      <c r="DQ49" s="2"/>
      <c r="DR49" s="2"/>
      <c r="DS49" s="50"/>
      <c r="DT49" s="2"/>
      <c r="DU49" s="10"/>
      <c r="DV49" s="9"/>
      <c r="DW49" s="2"/>
      <c r="DX49" s="2"/>
      <c r="DY49" s="2"/>
      <c r="DZ49" s="50"/>
      <c r="EA49" s="2"/>
      <c r="EB49" s="10"/>
      <c r="EC49" s="9"/>
      <c r="ED49" s="2"/>
      <c r="EE49" s="2"/>
      <c r="EF49" s="2"/>
      <c r="EG49" s="50"/>
      <c r="EH49" s="2"/>
      <c r="EI49" s="10"/>
      <c r="EJ49" s="9"/>
      <c r="EK49" s="2"/>
      <c r="EL49" s="2"/>
      <c r="EM49" s="2"/>
      <c r="EN49" s="50"/>
      <c r="EO49" s="2"/>
      <c r="EP49" s="10"/>
      <c r="EQ49" s="9"/>
      <c r="ER49" s="2"/>
      <c r="ES49" s="2"/>
      <c r="ET49" s="2"/>
      <c r="EU49" s="50"/>
      <c r="EV49" s="2"/>
      <c r="EW49" s="10"/>
      <c r="EX49" s="9"/>
      <c r="EY49" s="2"/>
      <c r="EZ49" s="2"/>
      <c r="FA49" s="2"/>
      <c r="FB49" s="50"/>
      <c r="FC49" s="50"/>
      <c r="FD49" s="10"/>
      <c r="FE49" s="9"/>
      <c r="FF49" s="2"/>
      <c r="FG49" s="2"/>
      <c r="FH49" s="2"/>
      <c r="FI49" s="50"/>
      <c r="FJ49" s="2"/>
      <c r="FK49" s="10"/>
      <c r="FL49" s="9"/>
      <c r="FM49" s="2"/>
      <c r="FN49" s="2"/>
      <c r="FO49" s="2"/>
      <c r="FP49" s="50"/>
      <c r="FQ49" s="2"/>
      <c r="FR49" s="10"/>
      <c r="FS49" s="9"/>
      <c r="FT49" s="2"/>
      <c r="FU49" s="2"/>
      <c r="FV49" s="2"/>
      <c r="FW49" s="50"/>
      <c r="FX49" s="50"/>
      <c r="FY49" s="10"/>
      <c r="FZ49" s="9"/>
      <c r="GA49" s="2"/>
      <c r="GB49" s="2"/>
      <c r="GC49" s="2"/>
      <c r="GD49" s="50"/>
      <c r="GE49" s="2"/>
      <c r="GF49" s="10"/>
      <c r="GG49" s="9"/>
      <c r="GH49" s="2"/>
      <c r="GI49" s="2"/>
      <c r="GJ49" s="2"/>
      <c r="GK49" s="50"/>
      <c r="GL49" s="2"/>
      <c r="GM49" s="10"/>
      <c r="GN49" s="9"/>
      <c r="GO49" s="2"/>
      <c r="GP49" s="2"/>
      <c r="GQ49" s="2"/>
      <c r="GR49" s="50"/>
      <c r="GS49" s="2"/>
      <c r="GT49" s="10"/>
      <c r="GU49" s="9"/>
      <c r="GV49" s="2"/>
      <c r="GW49" s="2"/>
      <c r="GX49" s="2"/>
      <c r="GY49" s="50"/>
      <c r="GZ49" s="2"/>
      <c r="HA49" s="10"/>
      <c r="HB49" s="9"/>
      <c r="HC49" s="2"/>
      <c r="HD49" s="2"/>
      <c r="HE49" s="2"/>
      <c r="HF49" s="50"/>
      <c r="HG49" s="2"/>
      <c r="HH49" s="10"/>
      <c r="HI49" s="9"/>
      <c r="HJ49" s="2"/>
      <c r="HK49" s="2"/>
      <c r="HL49" s="2"/>
      <c r="HM49" s="50"/>
      <c r="HN49" s="2"/>
      <c r="HO49" s="10"/>
      <c r="HP49" s="9"/>
      <c r="HQ49" s="2"/>
      <c r="HR49" s="2"/>
      <c r="HS49" s="2"/>
      <c r="HT49" s="50"/>
      <c r="HU49" s="2"/>
      <c r="HV49" s="10"/>
      <c r="HW49" s="9"/>
      <c r="HX49" s="2"/>
      <c r="HY49" s="2"/>
      <c r="HZ49" s="2"/>
      <c r="IA49" s="50"/>
      <c r="IB49" s="2"/>
      <c r="IC49" s="10"/>
      <c r="ID49" s="9"/>
      <c r="IE49" s="2"/>
      <c r="IF49" s="2"/>
      <c r="IG49" s="2"/>
      <c r="IH49" s="50"/>
      <c r="II49" s="2"/>
      <c r="IJ49" s="10"/>
      <c r="IK49" s="9"/>
      <c r="IL49" s="2"/>
      <c r="IM49" s="2"/>
      <c r="IN49" s="2"/>
      <c r="IO49" s="50"/>
      <c r="IP49" s="2"/>
      <c r="IQ49" s="10"/>
      <c r="IR49" s="9"/>
      <c r="IS49" s="2"/>
      <c r="IT49" s="2"/>
      <c r="IU49" s="2"/>
      <c r="IV49" s="50"/>
      <c r="IW49" s="2"/>
      <c r="IX49" s="10"/>
      <c r="IY49" s="37"/>
    </row>
    <row r="50" spans="1:259" s="88" customFormat="1" x14ac:dyDescent="0.2">
      <c r="A50" s="68"/>
      <c r="B50" s="1" t="s">
        <v>89</v>
      </c>
      <c r="C50" s="61" t="s">
        <v>146</v>
      </c>
      <c r="D50" s="29">
        <f t="shared" si="146"/>
        <v>0</v>
      </c>
      <c r="E50" s="29">
        <f t="shared" si="138"/>
        <v>0</v>
      </c>
      <c r="F50" s="2">
        <f t="shared" si="152"/>
        <v>0</v>
      </c>
      <c r="G50" s="2"/>
      <c r="H50" s="4">
        <f t="shared" si="147"/>
        <v>0</v>
      </c>
      <c r="I50" s="2">
        <f t="shared" si="153"/>
        <v>0</v>
      </c>
      <c r="J50" s="2">
        <f t="shared" si="153"/>
        <v>0</v>
      </c>
      <c r="K50" s="10">
        <f t="shared" si="154"/>
        <v>0</v>
      </c>
      <c r="L50" s="9"/>
      <c r="M50" s="2"/>
      <c r="N50" s="2"/>
      <c r="O50" s="2"/>
      <c r="P50" s="157"/>
      <c r="Q50" s="50"/>
      <c r="R50" s="2"/>
      <c r="S50" s="24"/>
      <c r="T50" s="9"/>
      <c r="U50" s="2"/>
      <c r="V50" s="2"/>
      <c r="W50" s="2"/>
      <c r="X50" s="2"/>
      <c r="Y50" s="50"/>
      <c r="Z50" s="2"/>
      <c r="AA50" s="10"/>
      <c r="AB50" s="9"/>
      <c r="AC50" s="2"/>
      <c r="AD50" s="2"/>
      <c r="AE50" s="2"/>
      <c r="AF50" s="2"/>
      <c r="AG50" s="50"/>
      <c r="AH50" s="2"/>
      <c r="AI50" s="10"/>
      <c r="AJ50" s="9"/>
      <c r="AK50" s="2"/>
      <c r="AL50" s="2"/>
      <c r="AM50" s="2"/>
      <c r="AN50" s="50"/>
      <c r="AO50" s="2"/>
      <c r="AP50" s="10"/>
      <c r="AQ50" s="9"/>
      <c r="AR50" s="2"/>
      <c r="AS50" s="2"/>
      <c r="AT50" s="2"/>
      <c r="AU50" s="2"/>
      <c r="AV50" s="50"/>
      <c r="AW50" s="2"/>
      <c r="AX50" s="10"/>
      <c r="AY50" s="28">
        <f t="shared" si="155"/>
        <v>0</v>
      </c>
      <c r="AZ50" s="2">
        <f t="shared" si="156"/>
        <v>0</v>
      </c>
      <c r="BA50" s="2">
        <f t="shared" si="157"/>
        <v>0</v>
      </c>
      <c r="BB50" s="2"/>
      <c r="BC50" s="2">
        <f t="shared" si="158"/>
        <v>0</v>
      </c>
      <c r="BD50" s="2">
        <f t="shared" si="159"/>
        <v>0</v>
      </c>
      <c r="BE50" s="2">
        <f t="shared" si="160"/>
        <v>0</v>
      </c>
      <c r="BF50" s="24">
        <f t="shared" si="161"/>
        <v>0</v>
      </c>
      <c r="BG50" s="9"/>
      <c r="BH50" s="2"/>
      <c r="BI50" s="2"/>
      <c r="BJ50" s="2"/>
      <c r="BK50" s="2"/>
      <c r="BL50" s="50"/>
      <c r="BM50" s="2"/>
      <c r="BN50" s="10"/>
      <c r="BO50" s="9"/>
      <c r="BP50" s="2"/>
      <c r="BQ50" s="2"/>
      <c r="BR50" s="2"/>
      <c r="BS50" s="2"/>
      <c r="BT50" s="50"/>
      <c r="BU50" s="2"/>
      <c r="BV50" s="10"/>
      <c r="BW50" s="9"/>
      <c r="BX50" s="2"/>
      <c r="BY50" s="2"/>
      <c r="BZ50" s="2"/>
      <c r="CA50" s="2"/>
      <c r="CB50" s="50"/>
      <c r="CC50" s="2"/>
      <c r="CD50" s="10"/>
      <c r="CE50" s="28">
        <f t="shared" si="162"/>
        <v>0</v>
      </c>
      <c r="CF50" s="2"/>
      <c r="CG50" s="2">
        <f t="shared" si="163"/>
        <v>0</v>
      </c>
      <c r="CH50" s="2"/>
      <c r="CI50" s="2"/>
      <c r="CJ50" s="2"/>
      <c r="CK50" s="2"/>
      <c r="CL50" s="24"/>
      <c r="CM50" s="9"/>
      <c r="CN50" s="2"/>
      <c r="CO50" s="2"/>
      <c r="CP50" s="2"/>
      <c r="CQ50" s="50"/>
      <c r="CR50" s="2"/>
      <c r="CS50" s="10"/>
      <c r="CT50" s="9"/>
      <c r="CU50" s="2"/>
      <c r="CV50" s="2"/>
      <c r="CW50" s="2"/>
      <c r="CX50" s="50"/>
      <c r="CY50" s="2"/>
      <c r="CZ50" s="10"/>
      <c r="DA50" s="9"/>
      <c r="DB50" s="2"/>
      <c r="DC50" s="2"/>
      <c r="DD50" s="2"/>
      <c r="DE50" s="50"/>
      <c r="DF50" s="2"/>
      <c r="DG50" s="10"/>
      <c r="DH50" s="9"/>
      <c r="DI50" s="2"/>
      <c r="DJ50" s="2"/>
      <c r="DK50" s="2"/>
      <c r="DL50" s="50"/>
      <c r="DM50" s="2"/>
      <c r="DN50" s="10"/>
      <c r="DO50" s="9"/>
      <c r="DP50" s="2"/>
      <c r="DQ50" s="2"/>
      <c r="DR50" s="2"/>
      <c r="DS50" s="50"/>
      <c r="DT50" s="2"/>
      <c r="DU50" s="10"/>
      <c r="DV50" s="9"/>
      <c r="DW50" s="2"/>
      <c r="DX50" s="2"/>
      <c r="DY50" s="2"/>
      <c r="DZ50" s="50"/>
      <c r="EA50" s="2"/>
      <c r="EB50" s="10"/>
      <c r="EC50" s="9"/>
      <c r="ED50" s="2"/>
      <c r="EE50" s="2"/>
      <c r="EF50" s="2"/>
      <c r="EG50" s="50"/>
      <c r="EH50" s="2"/>
      <c r="EI50" s="10"/>
      <c r="EJ50" s="9"/>
      <c r="EK50" s="2"/>
      <c r="EL50" s="2"/>
      <c r="EM50" s="2"/>
      <c r="EN50" s="50"/>
      <c r="EO50" s="2"/>
      <c r="EP50" s="10"/>
      <c r="EQ50" s="9"/>
      <c r="ER50" s="2"/>
      <c r="ES50" s="2"/>
      <c r="ET50" s="2"/>
      <c r="EU50" s="50"/>
      <c r="EV50" s="2"/>
      <c r="EW50" s="10"/>
      <c r="EX50" s="9"/>
      <c r="EY50" s="2"/>
      <c r="EZ50" s="2"/>
      <c r="FA50" s="2"/>
      <c r="FB50" s="50"/>
      <c r="FC50" s="50"/>
      <c r="FD50" s="10"/>
      <c r="FE50" s="9"/>
      <c r="FF50" s="2"/>
      <c r="FG50" s="2"/>
      <c r="FH50" s="2"/>
      <c r="FI50" s="50"/>
      <c r="FJ50" s="2"/>
      <c r="FK50" s="10"/>
      <c r="FL50" s="9"/>
      <c r="FM50" s="2"/>
      <c r="FN50" s="2"/>
      <c r="FO50" s="2"/>
      <c r="FP50" s="50"/>
      <c r="FQ50" s="2"/>
      <c r="FR50" s="10"/>
      <c r="FS50" s="9"/>
      <c r="FT50" s="2"/>
      <c r="FU50" s="2"/>
      <c r="FV50" s="2"/>
      <c r="FW50" s="50"/>
      <c r="FX50" s="50"/>
      <c r="FY50" s="10"/>
      <c r="FZ50" s="9"/>
      <c r="GA50" s="2"/>
      <c r="GB50" s="2"/>
      <c r="GC50" s="2"/>
      <c r="GD50" s="50"/>
      <c r="GE50" s="2"/>
      <c r="GF50" s="10"/>
      <c r="GG50" s="9"/>
      <c r="GH50" s="2"/>
      <c r="GI50" s="2"/>
      <c r="GJ50" s="2"/>
      <c r="GK50" s="50"/>
      <c r="GL50" s="2"/>
      <c r="GM50" s="10"/>
      <c r="GN50" s="9"/>
      <c r="GO50" s="2"/>
      <c r="GP50" s="2"/>
      <c r="GQ50" s="2"/>
      <c r="GR50" s="50"/>
      <c r="GS50" s="2"/>
      <c r="GT50" s="10"/>
      <c r="GU50" s="9"/>
      <c r="GV50" s="2"/>
      <c r="GW50" s="2"/>
      <c r="GX50" s="2"/>
      <c r="GY50" s="50"/>
      <c r="GZ50" s="2"/>
      <c r="HA50" s="10"/>
      <c r="HB50" s="9"/>
      <c r="HC50" s="2"/>
      <c r="HD50" s="2"/>
      <c r="HE50" s="2"/>
      <c r="HF50" s="50"/>
      <c r="HG50" s="2"/>
      <c r="HH50" s="10"/>
      <c r="HI50" s="9"/>
      <c r="HJ50" s="2"/>
      <c r="HK50" s="2"/>
      <c r="HL50" s="2"/>
      <c r="HM50" s="50"/>
      <c r="HN50" s="2"/>
      <c r="HO50" s="10"/>
      <c r="HP50" s="9"/>
      <c r="HQ50" s="2"/>
      <c r="HR50" s="2"/>
      <c r="HS50" s="2"/>
      <c r="HT50" s="50"/>
      <c r="HU50" s="2"/>
      <c r="HV50" s="10"/>
      <c r="HW50" s="9"/>
      <c r="HX50" s="2"/>
      <c r="HY50" s="2"/>
      <c r="HZ50" s="2"/>
      <c r="IA50" s="50"/>
      <c r="IB50" s="2"/>
      <c r="IC50" s="10"/>
      <c r="ID50" s="9"/>
      <c r="IE50" s="2"/>
      <c r="IF50" s="2"/>
      <c r="IG50" s="2"/>
      <c r="IH50" s="50"/>
      <c r="II50" s="2"/>
      <c r="IJ50" s="10"/>
      <c r="IK50" s="9"/>
      <c r="IL50" s="2"/>
      <c r="IM50" s="2"/>
      <c r="IN50" s="2"/>
      <c r="IO50" s="50"/>
      <c r="IP50" s="2"/>
      <c r="IQ50" s="10"/>
      <c r="IR50" s="9"/>
      <c r="IS50" s="2"/>
      <c r="IT50" s="2"/>
      <c r="IU50" s="2"/>
      <c r="IV50" s="50"/>
      <c r="IW50" s="2"/>
      <c r="IX50" s="10"/>
      <c r="IY50" s="37"/>
    </row>
    <row r="51" spans="1:259" s="88" customFormat="1" x14ac:dyDescent="0.2">
      <c r="A51" s="68"/>
      <c r="B51" s="1" t="s">
        <v>90</v>
      </c>
      <c r="C51" s="61" t="s">
        <v>141</v>
      </c>
      <c r="D51" s="29">
        <f t="shared" si="146"/>
        <v>49193</v>
      </c>
      <c r="E51" s="29">
        <f t="shared" si="138"/>
        <v>139837</v>
      </c>
      <c r="F51" s="2">
        <f t="shared" si="152"/>
        <v>0</v>
      </c>
      <c r="G51" s="2"/>
      <c r="H51" s="4">
        <f t="shared" si="147"/>
        <v>143105</v>
      </c>
      <c r="I51" s="2">
        <f t="shared" si="153"/>
        <v>0</v>
      </c>
      <c r="J51" s="2">
        <f t="shared" si="153"/>
        <v>143105</v>
      </c>
      <c r="K51" s="10">
        <f t="shared" si="154"/>
        <v>0</v>
      </c>
      <c r="L51" s="9">
        <v>49193</v>
      </c>
      <c r="M51" s="2">
        <v>139837</v>
      </c>
      <c r="N51" s="2"/>
      <c r="O51" s="2"/>
      <c r="P51" s="157">
        <v>143105</v>
      </c>
      <c r="Q51" s="50">
        <f t="shared" si="145"/>
        <v>0</v>
      </c>
      <c r="R51" s="2">
        <v>143105</v>
      </c>
      <c r="S51" s="24"/>
      <c r="T51" s="9"/>
      <c r="U51" s="2"/>
      <c r="V51" s="2"/>
      <c r="W51" s="2"/>
      <c r="X51" s="2"/>
      <c r="Y51" s="50"/>
      <c r="Z51" s="2"/>
      <c r="AA51" s="10"/>
      <c r="AB51" s="9"/>
      <c r="AC51" s="2"/>
      <c r="AD51" s="2"/>
      <c r="AE51" s="2"/>
      <c r="AF51" s="2"/>
      <c r="AG51" s="50"/>
      <c r="AH51" s="2"/>
      <c r="AI51" s="10"/>
      <c r="AJ51" s="9">
        <v>692</v>
      </c>
      <c r="AK51" s="2"/>
      <c r="AL51" s="2"/>
      <c r="AM51" s="2"/>
      <c r="AN51" s="50"/>
      <c r="AO51" s="2"/>
      <c r="AP51" s="10"/>
      <c r="AQ51" s="9"/>
      <c r="AR51" s="2"/>
      <c r="AS51" s="2"/>
      <c r="AT51" s="2"/>
      <c r="AU51" s="2"/>
      <c r="AV51" s="50"/>
      <c r="AW51" s="2"/>
      <c r="AX51" s="10"/>
      <c r="AY51" s="28">
        <f t="shared" si="155"/>
        <v>0</v>
      </c>
      <c r="AZ51" s="2">
        <f t="shared" si="156"/>
        <v>0</v>
      </c>
      <c r="BA51" s="2">
        <f t="shared" si="157"/>
        <v>0</v>
      </c>
      <c r="BB51" s="2"/>
      <c r="BC51" s="2">
        <f t="shared" si="158"/>
        <v>0</v>
      </c>
      <c r="BD51" s="2">
        <f t="shared" si="159"/>
        <v>0</v>
      </c>
      <c r="BE51" s="2">
        <f t="shared" si="160"/>
        <v>0</v>
      </c>
      <c r="BF51" s="24">
        <f t="shared" si="161"/>
        <v>0</v>
      </c>
      <c r="BG51" s="9"/>
      <c r="BH51" s="2"/>
      <c r="BI51" s="2"/>
      <c r="BJ51" s="2"/>
      <c r="BK51" s="2"/>
      <c r="BL51" s="50"/>
      <c r="BM51" s="2"/>
      <c r="BN51" s="10"/>
      <c r="BO51" s="9"/>
      <c r="BP51" s="2"/>
      <c r="BQ51" s="2"/>
      <c r="BR51" s="2"/>
      <c r="BS51" s="2"/>
      <c r="BT51" s="50"/>
      <c r="BU51" s="2"/>
      <c r="BV51" s="10"/>
      <c r="BW51" s="9"/>
      <c r="BX51" s="2"/>
      <c r="BY51" s="2"/>
      <c r="BZ51" s="2"/>
      <c r="CA51" s="2"/>
      <c r="CB51" s="50"/>
      <c r="CC51" s="2"/>
      <c r="CD51" s="10"/>
      <c r="CE51" s="28">
        <f t="shared" si="162"/>
        <v>0</v>
      </c>
      <c r="CF51" s="2"/>
      <c r="CG51" s="2">
        <f t="shared" si="163"/>
        <v>0</v>
      </c>
      <c r="CH51" s="2"/>
      <c r="CI51" s="2"/>
      <c r="CJ51" s="2"/>
      <c r="CK51" s="2"/>
      <c r="CL51" s="24"/>
      <c r="CM51" s="9"/>
      <c r="CN51" s="2"/>
      <c r="CO51" s="2"/>
      <c r="CP51" s="2"/>
      <c r="CQ51" s="50"/>
      <c r="CR51" s="2"/>
      <c r="CS51" s="10"/>
      <c r="CT51" s="9"/>
      <c r="CU51" s="2"/>
      <c r="CV51" s="2"/>
      <c r="CW51" s="2"/>
      <c r="CX51" s="50"/>
      <c r="CY51" s="2"/>
      <c r="CZ51" s="10"/>
      <c r="DA51" s="9"/>
      <c r="DB51" s="2"/>
      <c r="DC51" s="2"/>
      <c r="DD51" s="2"/>
      <c r="DE51" s="50"/>
      <c r="DF51" s="2"/>
      <c r="DG51" s="10"/>
      <c r="DH51" s="9"/>
      <c r="DI51" s="2"/>
      <c r="DJ51" s="2"/>
      <c r="DK51" s="2"/>
      <c r="DL51" s="50"/>
      <c r="DM51" s="2"/>
      <c r="DN51" s="10"/>
      <c r="DO51" s="9"/>
      <c r="DP51" s="2"/>
      <c r="DQ51" s="2"/>
      <c r="DR51" s="2"/>
      <c r="DS51" s="50"/>
      <c r="DT51" s="2"/>
      <c r="DU51" s="10"/>
      <c r="DV51" s="9"/>
      <c r="DW51" s="2"/>
      <c r="DX51" s="2"/>
      <c r="DY51" s="2"/>
      <c r="DZ51" s="50"/>
      <c r="EA51" s="2"/>
      <c r="EB51" s="10"/>
      <c r="EC51" s="9"/>
      <c r="ED51" s="2"/>
      <c r="EE51" s="2"/>
      <c r="EF51" s="2"/>
      <c r="EG51" s="50"/>
      <c r="EH51" s="2"/>
      <c r="EI51" s="10"/>
      <c r="EJ51" s="9"/>
      <c r="EK51" s="2"/>
      <c r="EL51" s="2"/>
      <c r="EM51" s="2"/>
      <c r="EN51" s="50"/>
      <c r="EO51" s="2"/>
      <c r="EP51" s="10"/>
      <c r="EQ51" s="9"/>
      <c r="ER51" s="2"/>
      <c r="ES51" s="2"/>
      <c r="ET51" s="2"/>
      <c r="EU51" s="50"/>
      <c r="EV51" s="2"/>
      <c r="EW51" s="10"/>
      <c r="EX51" s="9"/>
      <c r="EY51" s="2"/>
      <c r="EZ51" s="2"/>
      <c r="FA51" s="2"/>
      <c r="FB51" s="50"/>
      <c r="FC51" s="50"/>
      <c r="FD51" s="10"/>
      <c r="FE51" s="9"/>
      <c r="FF51" s="2"/>
      <c r="FG51" s="2"/>
      <c r="FH51" s="2"/>
      <c r="FI51" s="50"/>
      <c r="FJ51" s="2"/>
      <c r="FK51" s="10"/>
      <c r="FL51" s="9"/>
      <c r="FM51" s="2"/>
      <c r="FN51" s="2"/>
      <c r="FO51" s="2"/>
      <c r="FP51" s="50"/>
      <c r="FQ51" s="2"/>
      <c r="FR51" s="10"/>
      <c r="FS51" s="9"/>
      <c r="FT51" s="2"/>
      <c r="FU51" s="2"/>
      <c r="FV51" s="2"/>
      <c r="FW51" s="50"/>
      <c r="FX51" s="50"/>
      <c r="FY51" s="10"/>
      <c r="FZ51" s="9"/>
      <c r="GA51" s="2"/>
      <c r="GB51" s="2"/>
      <c r="GC51" s="2"/>
      <c r="GD51" s="50"/>
      <c r="GE51" s="2"/>
      <c r="GF51" s="10"/>
      <c r="GG51" s="9"/>
      <c r="GH51" s="2"/>
      <c r="GI51" s="2"/>
      <c r="GJ51" s="2"/>
      <c r="GK51" s="50"/>
      <c r="GL51" s="2"/>
      <c r="GM51" s="10"/>
      <c r="GN51" s="9"/>
      <c r="GO51" s="2"/>
      <c r="GP51" s="2"/>
      <c r="GQ51" s="2"/>
      <c r="GR51" s="50"/>
      <c r="GS51" s="2"/>
      <c r="GT51" s="10"/>
      <c r="GU51" s="9"/>
      <c r="GV51" s="2"/>
      <c r="GW51" s="2"/>
      <c r="GX51" s="2"/>
      <c r="GY51" s="50"/>
      <c r="GZ51" s="2"/>
      <c r="HA51" s="10"/>
      <c r="HB51" s="9"/>
      <c r="HC51" s="2"/>
      <c r="HD51" s="2"/>
      <c r="HE51" s="2"/>
      <c r="HF51" s="50"/>
      <c r="HG51" s="2"/>
      <c r="HH51" s="10"/>
      <c r="HI51" s="9"/>
      <c r="HJ51" s="2"/>
      <c r="HK51" s="2"/>
      <c r="HL51" s="2"/>
      <c r="HM51" s="50"/>
      <c r="HN51" s="2"/>
      <c r="HO51" s="10"/>
      <c r="HP51" s="9"/>
      <c r="HQ51" s="2"/>
      <c r="HR51" s="2"/>
      <c r="HS51" s="2"/>
      <c r="HT51" s="50"/>
      <c r="HU51" s="2"/>
      <c r="HV51" s="10"/>
      <c r="HW51" s="9"/>
      <c r="HX51" s="2"/>
      <c r="HY51" s="2"/>
      <c r="HZ51" s="2"/>
      <c r="IA51" s="50"/>
      <c r="IB51" s="2"/>
      <c r="IC51" s="10"/>
      <c r="ID51" s="9"/>
      <c r="IE51" s="2"/>
      <c r="IF51" s="2"/>
      <c r="IG51" s="2"/>
      <c r="IH51" s="50"/>
      <c r="II51" s="2"/>
      <c r="IJ51" s="10"/>
      <c r="IK51" s="9"/>
      <c r="IL51" s="2"/>
      <c r="IM51" s="2"/>
      <c r="IN51" s="2"/>
      <c r="IO51" s="50"/>
      <c r="IP51" s="2"/>
      <c r="IQ51" s="10"/>
      <c r="IR51" s="9"/>
      <c r="IS51" s="2"/>
      <c r="IT51" s="2"/>
      <c r="IU51" s="2"/>
      <c r="IV51" s="50"/>
      <c r="IW51" s="2"/>
      <c r="IX51" s="10"/>
      <c r="IY51" s="37"/>
    </row>
    <row r="52" spans="1:259" s="88" customFormat="1" x14ac:dyDescent="0.2">
      <c r="A52" s="68"/>
      <c r="B52" s="1" t="s">
        <v>91</v>
      </c>
      <c r="C52" s="61" t="s">
        <v>147</v>
      </c>
      <c r="D52" s="29">
        <f t="shared" si="146"/>
        <v>2090</v>
      </c>
      <c r="E52" s="29">
        <f t="shared" si="138"/>
        <v>2000</v>
      </c>
      <c r="F52" s="2">
        <f t="shared" si="152"/>
        <v>0</v>
      </c>
      <c r="G52" s="2"/>
      <c r="H52" s="4">
        <f t="shared" si="147"/>
        <v>2000</v>
      </c>
      <c r="I52" s="2">
        <f t="shared" si="153"/>
        <v>0</v>
      </c>
      <c r="J52" s="2">
        <f t="shared" si="153"/>
        <v>2000</v>
      </c>
      <c r="K52" s="10">
        <f t="shared" si="154"/>
        <v>0</v>
      </c>
      <c r="L52" s="9">
        <v>2090</v>
      </c>
      <c r="M52" s="2">
        <v>2000</v>
      </c>
      <c r="N52" s="2"/>
      <c r="O52" s="2"/>
      <c r="P52" s="157">
        <v>2000</v>
      </c>
      <c r="Q52" s="50">
        <f t="shared" si="145"/>
        <v>0</v>
      </c>
      <c r="R52" s="2">
        <v>2000</v>
      </c>
      <c r="S52" s="24"/>
      <c r="T52" s="9"/>
      <c r="U52" s="2"/>
      <c r="V52" s="2"/>
      <c r="W52" s="2"/>
      <c r="X52" s="2"/>
      <c r="Y52" s="50"/>
      <c r="Z52" s="2"/>
      <c r="AA52" s="10"/>
      <c r="AB52" s="9"/>
      <c r="AC52" s="2"/>
      <c r="AD52" s="2"/>
      <c r="AE52" s="2"/>
      <c r="AF52" s="2"/>
      <c r="AG52" s="50"/>
      <c r="AH52" s="2"/>
      <c r="AI52" s="10"/>
      <c r="AJ52" s="9"/>
      <c r="AK52" s="2"/>
      <c r="AL52" s="2"/>
      <c r="AM52" s="2"/>
      <c r="AN52" s="50"/>
      <c r="AO52" s="2"/>
      <c r="AP52" s="10"/>
      <c r="AQ52" s="9"/>
      <c r="AR52" s="2"/>
      <c r="AS52" s="2"/>
      <c r="AT52" s="2"/>
      <c r="AU52" s="2"/>
      <c r="AV52" s="50"/>
      <c r="AW52" s="2"/>
      <c r="AX52" s="10"/>
      <c r="AY52" s="28">
        <f t="shared" si="155"/>
        <v>0</v>
      </c>
      <c r="AZ52" s="2">
        <f t="shared" si="156"/>
        <v>0</v>
      </c>
      <c r="BA52" s="2">
        <f t="shared" si="157"/>
        <v>0</v>
      </c>
      <c r="BB52" s="2"/>
      <c r="BC52" s="2">
        <f t="shared" si="158"/>
        <v>0</v>
      </c>
      <c r="BD52" s="2">
        <f t="shared" si="159"/>
        <v>0</v>
      </c>
      <c r="BE52" s="2">
        <f t="shared" si="160"/>
        <v>0</v>
      </c>
      <c r="BF52" s="24">
        <f t="shared" si="161"/>
        <v>0</v>
      </c>
      <c r="BG52" s="9"/>
      <c r="BH52" s="2"/>
      <c r="BI52" s="2"/>
      <c r="BJ52" s="2"/>
      <c r="BK52" s="2"/>
      <c r="BL52" s="50"/>
      <c r="BM52" s="2"/>
      <c r="BN52" s="10"/>
      <c r="BO52" s="9"/>
      <c r="BP52" s="2"/>
      <c r="BQ52" s="2"/>
      <c r="BR52" s="2"/>
      <c r="BS52" s="2"/>
      <c r="BT52" s="50"/>
      <c r="BU52" s="2"/>
      <c r="BV52" s="10"/>
      <c r="BW52" s="9"/>
      <c r="BX52" s="2"/>
      <c r="BY52" s="2"/>
      <c r="BZ52" s="2"/>
      <c r="CA52" s="2"/>
      <c r="CB52" s="50"/>
      <c r="CC52" s="2"/>
      <c r="CD52" s="10"/>
      <c r="CE52" s="28">
        <f t="shared" si="162"/>
        <v>0</v>
      </c>
      <c r="CF52" s="2"/>
      <c r="CG52" s="2">
        <f t="shared" si="163"/>
        <v>0</v>
      </c>
      <c r="CH52" s="2"/>
      <c r="CI52" s="2"/>
      <c r="CJ52" s="2"/>
      <c r="CK52" s="2"/>
      <c r="CL52" s="24"/>
      <c r="CM52" s="9"/>
      <c r="CN52" s="2"/>
      <c r="CO52" s="2"/>
      <c r="CP52" s="2"/>
      <c r="CQ52" s="50"/>
      <c r="CR52" s="2"/>
      <c r="CS52" s="10"/>
      <c r="CT52" s="9"/>
      <c r="CU52" s="2"/>
      <c r="CV52" s="2"/>
      <c r="CW52" s="2"/>
      <c r="CX52" s="50"/>
      <c r="CY52" s="2"/>
      <c r="CZ52" s="10"/>
      <c r="DA52" s="9"/>
      <c r="DB52" s="2"/>
      <c r="DC52" s="2"/>
      <c r="DD52" s="2"/>
      <c r="DE52" s="50"/>
      <c r="DF52" s="2"/>
      <c r="DG52" s="10"/>
      <c r="DH52" s="9"/>
      <c r="DI52" s="2"/>
      <c r="DJ52" s="2"/>
      <c r="DK52" s="2"/>
      <c r="DL52" s="50"/>
      <c r="DM52" s="2"/>
      <c r="DN52" s="10"/>
      <c r="DO52" s="9"/>
      <c r="DP52" s="2"/>
      <c r="DQ52" s="2"/>
      <c r="DR52" s="2"/>
      <c r="DS52" s="50"/>
      <c r="DT52" s="2"/>
      <c r="DU52" s="10"/>
      <c r="DV52" s="9"/>
      <c r="DW52" s="2"/>
      <c r="DX52" s="2"/>
      <c r="DY52" s="2"/>
      <c r="DZ52" s="50"/>
      <c r="EA52" s="2"/>
      <c r="EB52" s="10"/>
      <c r="EC52" s="9"/>
      <c r="ED52" s="2"/>
      <c r="EE52" s="2"/>
      <c r="EF52" s="2"/>
      <c r="EG52" s="50"/>
      <c r="EH52" s="2"/>
      <c r="EI52" s="10"/>
      <c r="EJ52" s="9"/>
      <c r="EK52" s="2"/>
      <c r="EL52" s="2"/>
      <c r="EM52" s="2"/>
      <c r="EN52" s="50"/>
      <c r="EO52" s="2"/>
      <c r="EP52" s="10"/>
      <c r="EQ52" s="9"/>
      <c r="ER52" s="2"/>
      <c r="ES52" s="2"/>
      <c r="ET52" s="2"/>
      <c r="EU52" s="50"/>
      <c r="EV52" s="2"/>
      <c r="EW52" s="10"/>
      <c r="EX52" s="9"/>
      <c r="EY52" s="2"/>
      <c r="EZ52" s="2"/>
      <c r="FA52" s="2"/>
      <c r="FB52" s="50"/>
      <c r="FC52" s="50"/>
      <c r="FD52" s="10"/>
      <c r="FE52" s="9"/>
      <c r="FF52" s="2"/>
      <c r="FG52" s="2"/>
      <c r="FH52" s="2"/>
      <c r="FI52" s="50"/>
      <c r="FJ52" s="2"/>
      <c r="FK52" s="10"/>
      <c r="FL52" s="9"/>
      <c r="FM52" s="2"/>
      <c r="FN52" s="2"/>
      <c r="FO52" s="2"/>
      <c r="FP52" s="50"/>
      <c r="FQ52" s="2"/>
      <c r="FR52" s="10"/>
      <c r="FS52" s="9"/>
      <c r="FT52" s="2"/>
      <c r="FU52" s="2"/>
      <c r="FV52" s="2"/>
      <c r="FW52" s="50"/>
      <c r="FX52" s="50"/>
      <c r="FY52" s="10"/>
      <c r="FZ52" s="9"/>
      <c r="GA52" s="2"/>
      <c r="GB52" s="2"/>
      <c r="GC52" s="2"/>
      <c r="GD52" s="50"/>
      <c r="GE52" s="2"/>
      <c r="GF52" s="10"/>
      <c r="GG52" s="9"/>
      <c r="GH52" s="2"/>
      <c r="GI52" s="2"/>
      <c r="GJ52" s="2"/>
      <c r="GK52" s="50"/>
      <c r="GL52" s="2"/>
      <c r="GM52" s="10"/>
      <c r="GN52" s="9"/>
      <c r="GO52" s="2"/>
      <c r="GP52" s="2"/>
      <c r="GQ52" s="2"/>
      <c r="GR52" s="50"/>
      <c r="GS52" s="2"/>
      <c r="GT52" s="10"/>
      <c r="GU52" s="9"/>
      <c r="GV52" s="2"/>
      <c r="GW52" s="2"/>
      <c r="GX52" s="2"/>
      <c r="GY52" s="50"/>
      <c r="GZ52" s="2"/>
      <c r="HA52" s="10"/>
      <c r="HB52" s="9"/>
      <c r="HC52" s="2"/>
      <c r="HD52" s="2"/>
      <c r="HE52" s="2"/>
      <c r="HF52" s="50"/>
      <c r="HG52" s="2"/>
      <c r="HH52" s="10"/>
      <c r="HI52" s="9"/>
      <c r="HJ52" s="2"/>
      <c r="HK52" s="2"/>
      <c r="HL52" s="2"/>
      <c r="HM52" s="50"/>
      <c r="HN52" s="2"/>
      <c r="HO52" s="10"/>
      <c r="HP52" s="9"/>
      <c r="HQ52" s="2"/>
      <c r="HR52" s="2"/>
      <c r="HS52" s="2"/>
      <c r="HT52" s="50"/>
      <c r="HU52" s="2"/>
      <c r="HV52" s="10"/>
      <c r="HW52" s="9"/>
      <c r="HX52" s="2"/>
      <c r="HY52" s="2"/>
      <c r="HZ52" s="2"/>
      <c r="IA52" s="50"/>
      <c r="IB52" s="2"/>
      <c r="IC52" s="10"/>
      <c r="ID52" s="9"/>
      <c r="IE52" s="2"/>
      <c r="IF52" s="2"/>
      <c r="IG52" s="2"/>
      <c r="IH52" s="50"/>
      <c r="II52" s="2"/>
      <c r="IJ52" s="10"/>
      <c r="IK52" s="9"/>
      <c r="IL52" s="2"/>
      <c r="IM52" s="2"/>
      <c r="IN52" s="2"/>
      <c r="IO52" s="50"/>
      <c r="IP52" s="2"/>
      <c r="IQ52" s="10"/>
      <c r="IR52" s="9"/>
      <c r="IS52" s="2"/>
      <c r="IT52" s="2"/>
      <c r="IU52" s="2"/>
      <c r="IV52" s="50"/>
      <c r="IW52" s="2"/>
      <c r="IX52" s="10"/>
      <c r="IY52" s="37"/>
    </row>
    <row r="53" spans="1:259" s="88" customFormat="1" x14ac:dyDescent="0.2">
      <c r="A53" s="68"/>
      <c r="B53" s="1" t="s">
        <v>92</v>
      </c>
      <c r="C53" s="61" t="s">
        <v>148</v>
      </c>
      <c r="D53" s="29">
        <f t="shared" si="146"/>
        <v>1718745</v>
      </c>
      <c r="E53" s="29">
        <f t="shared" si="138"/>
        <v>3459758</v>
      </c>
      <c r="F53" s="2">
        <f t="shared" si="152"/>
        <v>0</v>
      </c>
      <c r="G53" s="2"/>
      <c r="H53" s="4">
        <f t="shared" si="147"/>
        <v>5541235</v>
      </c>
      <c r="I53" s="2">
        <f t="shared" si="153"/>
        <v>5375774</v>
      </c>
      <c r="J53" s="2">
        <f t="shared" si="153"/>
        <v>165461</v>
      </c>
      <c r="K53" s="10">
        <f t="shared" si="154"/>
        <v>0</v>
      </c>
      <c r="L53" s="9">
        <v>1718745</v>
      </c>
      <c r="M53" s="157">
        <v>3459758</v>
      </c>
      <c r="N53" s="2"/>
      <c r="O53" s="2"/>
      <c r="P53" s="157">
        <v>5541235</v>
      </c>
      <c r="Q53" s="158">
        <f t="shared" si="145"/>
        <v>5375774</v>
      </c>
      <c r="R53" s="157">
        <v>165461</v>
      </c>
      <c r="S53" s="159"/>
      <c r="T53" s="9"/>
      <c r="U53" s="2"/>
      <c r="V53" s="2"/>
      <c r="W53" s="2"/>
      <c r="X53" s="2"/>
      <c r="Y53" s="50"/>
      <c r="Z53" s="2"/>
      <c r="AA53" s="10"/>
      <c r="AB53" s="9"/>
      <c r="AC53" s="2"/>
      <c r="AD53" s="2"/>
      <c r="AE53" s="2"/>
      <c r="AF53" s="2"/>
      <c r="AG53" s="50"/>
      <c r="AH53" s="2"/>
      <c r="AI53" s="10"/>
      <c r="AJ53" s="9"/>
      <c r="AK53" s="2"/>
      <c r="AL53" s="2"/>
      <c r="AM53" s="2"/>
      <c r="AN53" s="50"/>
      <c r="AO53" s="2"/>
      <c r="AP53" s="10"/>
      <c r="AQ53" s="9"/>
      <c r="AR53" s="2"/>
      <c r="AS53" s="2"/>
      <c r="AT53" s="2"/>
      <c r="AU53" s="2"/>
      <c r="AV53" s="50"/>
      <c r="AW53" s="2"/>
      <c r="AX53" s="10"/>
      <c r="AY53" s="28">
        <f t="shared" si="155"/>
        <v>0</v>
      </c>
      <c r="AZ53" s="2">
        <f t="shared" si="156"/>
        <v>0</v>
      </c>
      <c r="BA53" s="2">
        <f t="shared" si="157"/>
        <v>0</v>
      </c>
      <c r="BB53" s="2"/>
      <c r="BC53" s="2">
        <f t="shared" si="158"/>
        <v>0</v>
      </c>
      <c r="BD53" s="2">
        <f t="shared" si="159"/>
        <v>0</v>
      </c>
      <c r="BE53" s="2">
        <f t="shared" si="160"/>
        <v>0</v>
      </c>
      <c r="BF53" s="24">
        <f t="shared" si="161"/>
        <v>0</v>
      </c>
      <c r="BG53" s="9"/>
      <c r="BH53" s="2"/>
      <c r="BI53" s="2"/>
      <c r="BJ53" s="2"/>
      <c r="BK53" s="2"/>
      <c r="BL53" s="50"/>
      <c r="BM53" s="2"/>
      <c r="BN53" s="10"/>
      <c r="BO53" s="9"/>
      <c r="BP53" s="2"/>
      <c r="BQ53" s="2"/>
      <c r="BR53" s="2"/>
      <c r="BS53" s="2"/>
      <c r="BT53" s="50"/>
      <c r="BU53" s="2"/>
      <c r="BV53" s="10"/>
      <c r="BW53" s="9"/>
      <c r="BX53" s="2"/>
      <c r="BY53" s="2"/>
      <c r="BZ53" s="2"/>
      <c r="CA53" s="2"/>
      <c r="CB53" s="50"/>
      <c r="CC53" s="2"/>
      <c r="CD53" s="10"/>
      <c r="CE53" s="28">
        <f t="shared" si="162"/>
        <v>0</v>
      </c>
      <c r="CF53" s="2"/>
      <c r="CG53" s="2">
        <f t="shared" si="163"/>
        <v>0</v>
      </c>
      <c r="CH53" s="2"/>
      <c r="CI53" s="2"/>
      <c r="CJ53" s="2"/>
      <c r="CK53" s="2"/>
      <c r="CL53" s="24"/>
      <c r="CM53" s="9"/>
      <c r="CN53" s="2"/>
      <c r="CO53" s="2"/>
      <c r="CP53" s="2"/>
      <c r="CQ53" s="50"/>
      <c r="CR53" s="2"/>
      <c r="CS53" s="10"/>
      <c r="CT53" s="9"/>
      <c r="CU53" s="2"/>
      <c r="CV53" s="2"/>
      <c r="CW53" s="2"/>
      <c r="CX53" s="50"/>
      <c r="CY53" s="2"/>
      <c r="CZ53" s="10"/>
      <c r="DA53" s="9"/>
      <c r="DB53" s="2"/>
      <c r="DC53" s="2"/>
      <c r="DD53" s="2"/>
      <c r="DE53" s="50"/>
      <c r="DF53" s="2"/>
      <c r="DG53" s="10"/>
      <c r="DH53" s="9"/>
      <c r="DI53" s="2"/>
      <c r="DJ53" s="2"/>
      <c r="DK53" s="2"/>
      <c r="DL53" s="50"/>
      <c r="DM53" s="2"/>
      <c r="DN53" s="10"/>
      <c r="DO53" s="9"/>
      <c r="DP53" s="2"/>
      <c r="DQ53" s="2"/>
      <c r="DR53" s="2"/>
      <c r="DS53" s="50"/>
      <c r="DT53" s="2"/>
      <c r="DU53" s="10"/>
      <c r="DV53" s="9"/>
      <c r="DW53" s="2"/>
      <c r="DX53" s="2"/>
      <c r="DY53" s="2"/>
      <c r="DZ53" s="50"/>
      <c r="EA53" s="2"/>
      <c r="EB53" s="10"/>
      <c r="EC53" s="9"/>
      <c r="ED53" s="2"/>
      <c r="EE53" s="2"/>
      <c r="EF53" s="2"/>
      <c r="EG53" s="50"/>
      <c r="EH53" s="2"/>
      <c r="EI53" s="10"/>
      <c r="EJ53" s="9"/>
      <c r="EK53" s="2"/>
      <c r="EL53" s="2"/>
      <c r="EM53" s="2"/>
      <c r="EN53" s="50"/>
      <c r="EO53" s="2"/>
      <c r="EP53" s="10"/>
      <c r="EQ53" s="9"/>
      <c r="ER53" s="2"/>
      <c r="ES53" s="2"/>
      <c r="ET53" s="2"/>
      <c r="EU53" s="50"/>
      <c r="EV53" s="2"/>
      <c r="EW53" s="10"/>
      <c r="EX53" s="9"/>
      <c r="EY53" s="2"/>
      <c r="EZ53" s="2"/>
      <c r="FA53" s="2"/>
      <c r="FB53" s="50"/>
      <c r="FC53" s="50"/>
      <c r="FD53" s="10"/>
      <c r="FE53" s="9"/>
      <c r="FF53" s="2"/>
      <c r="FG53" s="2"/>
      <c r="FH53" s="2"/>
      <c r="FI53" s="50"/>
      <c r="FJ53" s="2"/>
      <c r="FK53" s="10"/>
      <c r="FL53" s="9"/>
      <c r="FM53" s="2"/>
      <c r="FN53" s="2"/>
      <c r="FO53" s="2"/>
      <c r="FP53" s="50"/>
      <c r="FQ53" s="2"/>
      <c r="FR53" s="10"/>
      <c r="FS53" s="9"/>
      <c r="FT53" s="2"/>
      <c r="FU53" s="2"/>
      <c r="FV53" s="2"/>
      <c r="FW53" s="50"/>
      <c r="FX53" s="50"/>
      <c r="FY53" s="10"/>
      <c r="FZ53" s="9"/>
      <c r="GA53" s="2"/>
      <c r="GB53" s="2"/>
      <c r="GC53" s="2"/>
      <c r="GD53" s="50"/>
      <c r="GE53" s="2"/>
      <c r="GF53" s="10"/>
      <c r="GG53" s="9"/>
      <c r="GH53" s="2"/>
      <c r="GI53" s="2"/>
      <c r="GJ53" s="2"/>
      <c r="GK53" s="50"/>
      <c r="GL53" s="2"/>
      <c r="GM53" s="10"/>
      <c r="GN53" s="9"/>
      <c r="GO53" s="2"/>
      <c r="GP53" s="2"/>
      <c r="GQ53" s="2"/>
      <c r="GR53" s="50"/>
      <c r="GS53" s="2"/>
      <c r="GT53" s="10"/>
      <c r="GU53" s="9"/>
      <c r="GV53" s="2"/>
      <c r="GW53" s="2"/>
      <c r="GX53" s="2"/>
      <c r="GY53" s="50"/>
      <c r="GZ53" s="2"/>
      <c r="HA53" s="10"/>
      <c r="HB53" s="9"/>
      <c r="HC53" s="2"/>
      <c r="HD53" s="2"/>
      <c r="HE53" s="2"/>
      <c r="HF53" s="50"/>
      <c r="HG53" s="2"/>
      <c r="HH53" s="10"/>
      <c r="HI53" s="9"/>
      <c r="HJ53" s="2"/>
      <c r="HK53" s="2"/>
      <c r="HL53" s="2"/>
      <c r="HM53" s="50"/>
      <c r="HN53" s="2"/>
      <c r="HO53" s="10"/>
      <c r="HP53" s="9"/>
      <c r="HQ53" s="2"/>
      <c r="HR53" s="2"/>
      <c r="HS53" s="2"/>
      <c r="HT53" s="50"/>
      <c r="HU53" s="2"/>
      <c r="HV53" s="10"/>
      <c r="HW53" s="9"/>
      <c r="HX53" s="2"/>
      <c r="HY53" s="2"/>
      <c r="HZ53" s="2"/>
      <c r="IA53" s="50"/>
      <c r="IB53" s="2"/>
      <c r="IC53" s="10"/>
      <c r="ID53" s="9"/>
      <c r="IE53" s="2"/>
      <c r="IF53" s="2"/>
      <c r="IG53" s="2"/>
      <c r="IH53" s="50"/>
      <c r="II53" s="2"/>
      <c r="IJ53" s="10"/>
      <c r="IK53" s="9"/>
      <c r="IL53" s="2"/>
      <c r="IM53" s="2"/>
      <c r="IN53" s="2"/>
      <c r="IO53" s="50"/>
      <c r="IP53" s="2"/>
      <c r="IQ53" s="10"/>
      <c r="IR53" s="9"/>
      <c r="IS53" s="2"/>
      <c r="IT53" s="2"/>
      <c r="IU53" s="2"/>
      <c r="IV53" s="50"/>
      <c r="IW53" s="2"/>
      <c r="IX53" s="10"/>
      <c r="IY53" s="37"/>
    </row>
    <row r="54" spans="1:259" s="88" customFormat="1" x14ac:dyDescent="0.2">
      <c r="A54" s="68"/>
      <c r="B54" s="1" t="s">
        <v>93</v>
      </c>
      <c r="C54" s="61" t="s">
        <v>9</v>
      </c>
      <c r="D54" s="29">
        <f t="shared" si="146"/>
        <v>0</v>
      </c>
      <c r="E54" s="29">
        <f t="shared" si="138"/>
        <v>1492963</v>
      </c>
      <c r="F54" s="2">
        <f t="shared" si="152"/>
        <v>0</v>
      </c>
      <c r="G54" s="2"/>
      <c r="H54" s="4">
        <f t="shared" si="147"/>
        <v>1686732</v>
      </c>
      <c r="I54" s="2">
        <f t="shared" si="153"/>
        <v>100000</v>
      </c>
      <c r="J54" s="2">
        <f t="shared" si="153"/>
        <v>1586732</v>
      </c>
      <c r="K54" s="10">
        <f t="shared" si="154"/>
        <v>0</v>
      </c>
      <c r="L54" s="9"/>
      <c r="M54" s="157">
        <f>1496463-3500</f>
        <v>1492963</v>
      </c>
      <c r="N54" s="2"/>
      <c r="O54" s="2"/>
      <c r="P54" s="157">
        <v>1686732</v>
      </c>
      <c r="Q54" s="158">
        <f t="shared" si="145"/>
        <v>100000</v>
      </c>
      <c r="R54" s="157">
        <v>1586732</v>
      </c>
      <c r="S54" s="159"/>
      <c r="T54" s="9"/>
      <c r="U54" s="2"/>
      <c r="V54" s="2"/>
      <c r="W54" s="2"/>
      <c r="X54" s="2"/>
      <c r="Y54" s="50"/>
      <c r="Z54" s="2"/>
      <c r="AA54" s="10"/>
      <c r="AB54" s="9"/>
      <c r="AC54" s="2"/>
      <c r="AD54" s="2"/>
      <c r="AE54" s="2"/>
      <c r="AF54" s="2"/>
      <c r="AG54" s="50"/>
      <c r="AH54" s="2"/>
      <c r="AI54" s="10"/>
      <c r="AJ54" s="9"/>
      <c r="AK54" s="2"/>
      <c r="AL54" s="2"/>
      <c r="AM54" s="2"/>
      <c r="AN54" s="50"/>
      <c r="AO54" s="2"/>
      <c r="AP54" s="10"/>
      <c r="AQ54" s="9"/>
      <c r="AR54" s="2"/>
      <c r="AS54" s="2"/>
      <c r="AT54" s="2"/>
      <c r="AU54" s="2"/>
      <c r="AV54" s="50"/>
      <c r="AW54" s="2"/>
      <c r="AX54" s="10"/>
      <c r="AY54" s="28">
        <f t="shared" si="155"/>
        <v>0</v>
      </c>
      <c r="AZ54" s="2">
        <f t="shared" si="156"/>
        <v>0</v>
      </c>
      <c r="BA54" s="2">
        <f t="shared" si="157"/>
        <v>0</v>
      </c>
      <c r="BB54" s="2"/>
      <c r="BC54" s="2">
        <f t="shared" si="158"/>
        <v>0</v>
      </c>
      <c r="BD54" s="2">
        <f t="shared" si="159"/>
        <v>0</v>
      </c>
      <c r="BE54" s="2">
        <f t="shared" si="160"/>
        <v>0</v>
      </c>
      <c r="BF54" s="24">
        <f t="shared" si="161"/>
        <v>0</v>
      </c>
      <c r="BG54" s="9"/>
      <c r="BH54" s="2"/>
      <c r="BI54" s="2"/>
      <c r="BJ54" s="2"/>
      <c r="BK54" s="2"/>
      <c r="BL54" s="50"/>
      <c r="BM54" s="2"/>
      <c r="BN54" s="10"/>
      <c r="BO54" s="9"/>
      <c r="BP54" s="2"/>
      <c r="BQ54" s="2"/>
      <c r="BR54" s="2"/>
      <c r="BS54" s="2"/>
      <c r="BT54" s="50"/>
      <c r="BU54" s="2"/>
      <c r="BV54" s="10"/>
      <c r="BW54" s="9"/>
      <c r="BX54" s="2"/>
      <c r="BY54" s="2"/>
      <c r="BZ54" s="2"/>
      <c r="CA54" s="2"/>
      <c r="CB54" s="50"/>
      <c r="CC54" s="2"/>
      <c r="CD54" s="10"/>
      <c r="CE54" s="28">
        <f t="shared" si="162"/>
        <v>0</v>
      </c>
      <c r="CF54" s="2"/>
      <c r="CG54" s="2">
        <f t="shared" si="163"/>
        <v>0</v>
      </c>
      <c r="CH54" s="2"/>
      <c r="CI54" s="2"/>
      <c r="CJ54" s="2"/>
      <c r="CK54" s="2"/>
      <c r="CL54" s="24"/>
      <c r="CM54" s="9"/>
      <c r="CN54" s="2"/>
      <c r="CO54" s="2"/>
      <c r="CP54" s="2"/>
      <c r="CQ54" s="50"/>
      <c r="CR54" s="2"/>
      <c r="CS54" s="10"/>
      <c r="CT54" s="9"/>
      <c r="CU54" s="2"/>
      <c r="CV54" s="2"/>
      <c r="CW54" s="2"/>
      <c r="CX54" s="50"/>
      <c r="CY54" s="2"/>
      <c r="CZ54" s="10"/>
      <c r="DA54" s="9"/>
      <c r="DB54" s="2"/>
      <c r="DC54" s="2"/>
      <c r="DD54" s="2"/>
      <c r="DE54" s="50"/>
      <c r="DF54" s="2"/>
      <c r="DG54" s="10"/>
      <c r="DH54" s="9"/>
      <c r="DI54" s="2"/>
      <c r="DJ54" s="2"/>
      <c r="DK54" s="2"/>
      <c r="DL54" s="50"/>
      <c r="DM54" s="2"/>
      <c r="DN54" s="10"/>
      <c r="DO54" s="9"/>
      <c r="DP54" s="2"/>
      <c r="DQ54" s="2"/>
      <c r="DR54" s="2"/>
      <c r="DS54" s="50"/>
      <c r="DT54" s="2"/>
      <c r="DU54" s="10"/>
      <c r="DV54" s="9"/>
      <c r="DW54" s="2"/>
      <c r="DX54" s="2"/>
      <c r="DY54" s="2"/>
      <c r="DZ54" s="50"/>
      <c r="EA54" s="2"/>
      <c r="EB54" s="10"/>
      <c r="EC54" s="9"/>
      <c r="ED54" s="2"/>
      <c r="EE54" s="2"/>
      <c r="EF54" s="2"/>
      <c r="EG54" s="50"/>
      <c r="EH54" s="2"/>
      <c r="EI54" s="10"/>
      <c r="EJ54" s="9"/>
      <c r="EK54" s="2"/>
      <c r="EL54" s="2"/>
      <c r="EM54" s="2"/>
      <c r="EN54" s="50"/>
      <c r="EO54" s="2"/>
      <c r="EP54" s="10"/>
      <c r="EQ54" s="9"/>
      <c r="ER54" s="2"/>
      <c r="ES54" s="2"/>
      <c r="ET54" s="2"/>
      <c r="EU54" s="50"/>
      <c r="EV54" s="2"/>
      <c r="EW54" s="10"/>
      <c r="EX54" s="9"/>
      <c r="EY54" s="2"/>
      <c r="EZ54" s="2"/>
      <c r="FA54" s="2"/>
      <c r="FB54" s="50"/>
      <c r="FC54" s="50"/>
      <c r="FD54" s="10"/>
      <c r="FE54" s="9"/>
      <c r="FF54" s="2"/>
      <c r="FG54" s="2"/>
      <c r="FH54" s="2"/>
      <c r="FI54" s="50"/>
      <c r="FJ54" s="2"/>
      <c r="FK54" s="10"/>
      <c r="FL54" s="9"/>
      <c r="FM54" s="2"/>
      <c r="FN54" s="2"/>
      <c r="FO54" s="2"/>
      <c r="FP54" s="50"/>
      <c r="FQ54" s="2"/>
      <c r="FR54" s="10"/>
      <c r="FS54" s="9"/>
      <c r="FT54" s="2"/>
      <c r="FU54" s="2"/>
      <c r="FV54" s="2"/>
      <c r="FW54" s="50"/>
      <c r="FX54" s="50"/>
      <c r="FY54" s="10"/>
      <c r="FZ54" s="9"/>
      <c r="GA54" s="2"/>
      <c r="GB54" s="2"/>
      <c r="GC54" s="2"/>
      <c r="GD54" s="50"/>
      <c r="GE54" s="2"/>
      <c r="GF54" s="10"/>
      <c r="GG54" s="9"/>
      <c r="GH54" s="2"/>
      <c r="GI54" s="2"/>
      <c r="GJ54" s="2"/>
      <c r="GK54" s="50"/>
      <c r="GL54" s="2"/>
      <c r="GM54" s="10"/>
      <c r="GN54" s="9"/>
      <c r="GO54" s="2"/>
      <c r="GP54" s="2"/>
      <c r="GQ54" s="2"/>
      <c r="GR54" s="50"/>
      <c r="GS54" s="2"/>
      <c r="GT54" s="10"/>
      <c r="GU54" s="9"/>
      <c r="GV54" s="2"/>
      <c r="GW54" s="2"/>
      <c r="GX54" s="2"/>
      <c r="GY54" s="50"/>
      <c r="GZ54" s="2"/>
      <c r="HA54" s="10"/>
      <c r="HB54" s="9"/>
      <c r="HC54" s="2"/>
      <c r="HD54" s="2"/>
      <c r="HE54" s="2"/>
      <c r="HF54" s="50"/>
      <c r="HG54" s="2"/>
      <c r="HH54" s="10"/>
      <c r="HI54" s="9"/>
      <c r="HJ54" s="2"/>
      <c r="HK54" s="2"/>
      <c r="HL54" s="2"/>
      <c r="HM54" s="50"/>
      <c r="HN54" s="2"/>
      <c r="HO54" s="10"/>
      <c r="HP54" s="9"/>
      <c r="HQ54" s="2"/>
      <c r="HR54" s="2"/>
      <c r="HS54" s="2"/>
      <c r="HT54" s="50"/>
      <c r="HU54" s="2"/>
      <c r="HV54" s="10"/>
      <c r="HW54" s="9"/>
      <c r="HX54" s="2"/>
      <c r="HY54" s="2"/>
      <c r="HZ54" s="2"/>
      <c r="IA54" s="50"/>
      <c r="IB54" s="2"/>
      <c r="IC54" s="10"/>
      <c r="ID54" s="9"/>
      <c r="IE54" s="2"/>
      <c r="IF54" s="2"/>
      <c r="IG54" s="2"/>
      <c r="IH54" s="50"/>
      <c r="II54" s="2"/>
      <c r="IJ54" s="10"/>
      <c r="IK54" s="9"/>
      <c r="IL54" s="2"/>
      <c r="IM54" s="2"/>
      <c r="IN54" s="2"/>
      <c r="IO54" s="50"/>
      <c r="IP54" s="2"/>
      <c r="IQ54" s="10"/>
      <c r="IR54" s="9"/>
      <c r="IS54" s="2"/>
      <c r="IT54" s="2"/>
      <c r="IU54" s="2"/>
      <c r="IV54" s="50"/>
      <c r="IW54" s="2"/>
      <c r="IX54" s="10"/>
      <c r="IY54" s="37"/>
    </row>
    <row r="55" spans="1:259" s="147" customFormat="1" ht="12" x14ac:dyDescent="0.2">
      <c r="A55" s="139" t="s">
        <v>82</v>
      </c>
      <c r="B55" s="245" t="s">
        <v>21</v>
      </c>
      <c r="C55" s="246"/>
      <c r="D55" s="29">
        <f>+L55+T55+AB55+AQ55+AY55+CE55-6</f>
        <v>17264460</v>
      </c>
      <c r="E55" s="29">
        <f t="shared" si="138"/>
        <v>48010882</v>
      </c>
      <c r="F55" s="142">
        <f>F43+F44+F45+F46+F47</f>
        <v>0</v>
      </c>
      <c r="G55" s="142"/>
      <c r="H55" s="4">
        <f t="shared" si="147"/>
        <v>50418809</v>
      </c>
      <c r="I55" s="142">
        <f>I43+I44+I45+I46+I47</f>
        <v>38190486</v>
      </c>
      <c r="J55" s="142">
        <f>J43+J44+J45+J46+J47</f>
        <v>12224543</v>
      </c>
      <c r="K55" s="140">
        <f>K43+K44+K45+K46+K47</f>
        <v>3780</v>
      </c>
      <c r="L55" s="141">
        <f>L43+L44+L45+L46+L47-1</f>
        <v>8743234</v>
      </c>
      <c r="M55" s="142">
        <f t="shared" ref="M55:CF55" si="164">M43+M44+M45+M46+M47</f>
        <v>21485761</v>
      </c>
      <c r="N55" s="142">
        <f t="shared" si="164"/>
        <v>0</v>
      </c>
      <c r="O55" s="142"/>
      <c r="P55" s="160">
        <f>P43+P44+P45+P46+P47</f>
        <v>22569954</v>
      </c>
      <c r="Q55" s="161">
        <f>Q43+Q44+Q45+Q46+Q47</f>
        <v>18093419</v>
      </c>
      <c r="R55" s="160">
        <f t="shared" si="164"/>
        <v>4476535</v>
      </c>
      <c r="S55" s="162">
        <f t="shared" si="164"/>
        <v>0</v>
      </c>
      <c r="T55" s="141">
        <f t="shared" si="164"/>
        <v>3244309</v>
      </c>
      <c r="U55" s="142">
        <f t="shared" si="164"/>
        <v>7282802</v>
      </c>
      <c r="V55" s="142">
        <f t="shared" si="164"/>
        <v>0</v>
      </c>
      <c r="W55" s="142"/>
      <c r="X55" s="142">
        <f t="shared" si="164"/>
        <v>7754191</v>
      </c>
      <c r="Y55" s="143">
        <f t="shared" si="164"/>
        <v>7276924</v>
      </c>
      <c r="Z55" s="142">
        <f t="shared" si="164"/>
        <v>473487</v>
      </c>
      <c r="AA55" s="140">
        <f t="shared" si="164"/>
        <v>3780</v>
      </c>
      <c r="AB55" s="141">
        <f t="shared" si="164"/>
        <v>2372533</v>
      </c>
      <c r="AC55" s="142">
        <f t="shared" si="164"/>
        <v>6722902</v>
      </c>
      <c r="AD55" s="142">
        <f t="shared" si="164"/>
        <v>0</v>
      </c>
      <c r="AE55" s="142"/>
      <c r="AF55" s="142">
        <f t="shared" si="164"/>
        <v>6467948</v>
      </c>
      <c r="AG55" s="143">
        <f t="shared" si="164"/>
        <v>1329828</v>
      </c>
      <c r="AH55" s="142">
        <f t="shared" si="164"/>
        <v>5138120</v>
      </c>
      <c r="AI55" s="140">
        <f t="shared" si="164"/>
        <v>0</v>
      </c>
      <c r="AJ55" s="141">
        <f t="shared" si="164"/>
        <v>508774</v>
      </c>
      <c r="AK55" s="142">
        <f t="shared" si="164"/>
        <v>0</v>
      </c>
      <c r="AL55" s="142">
        <f t="shared" si="164"/>
        <v>0</v>
      </c>
      <c r="AM55" s="142">
        <f t="shared" si="164"/>
        <v>0</v>
      </c>
      <c r="AN55" s="143">
        <f t="shared" si="164"/>
        <v>0</v>
      </c>
      <c r="AO55" s="142">
        <f t="shared" si="164"/>
        <v>0</v>
      </c>
      <c r="AP55" s="140">
        <f t="shared" si="164"/>
        <v>0</v>
      </c>
      <c r="AQ55" s="141">
        <f t="shared" si="164"/>
        <v>334713</v>
      </c>
      <c r="AR55" s="142">
        <f t="shared" si="164"/>
        <v>833648</v>
      </c>
      <c r="AS55" s="182">
        <f t="shared" si="164"/>
        <v>0</v>
      </c>
      <c r="AT55" s="182"/>
      <c r="AU55" s="142">
        <f t="shared" si="164"/>
        <v>912214</v>
      </c>
      <c r="AV55" s="143">
        <f t="shared" si="164"/>
        <v>884913</v>
      </c>
      <c r="AW55" s="142">
        <f t="shared" si="164"/>
        <v>27301</v>
      </c>
      <c r="AX55" s="140">
        <f t="shared" si="164"/>
        <v>0</v>
      </c>
      <c r="AY55" s="145">
        <f t="shared" si="164"/>
        <v>2569677</v>
      </c>
      <c r="AZ55" s="142">
        <f t="shared" si="164"/>
        <v>5502510</v>
      </c>
      <c r="BA55" s="142">
        <f t="shared" si="164"/>
        <v>0</v>
      </c>
      <c r="BB55" s="142"/>
      <c r="BC55" s="142">
        <f t="shared" si="164"/>
        <v>5922356</v>
      </c>
      <c r="BD55" s="142">
        <f t="shared" si="164"/>
        <v>5148412</v>
      </c>
      <c r="BE55" s="142">
        <f t="shared" si="164"/>
        <v>773944</v>
      </c>
      <c r="BF55" s="144">
        <f t="shared" si="164"/>
        <v>0</v>
      </c>
      <c r="BG55" s="141">
        <f t="shared" si="164"/>
        <v>1548770</v>
      </c>
      <c r="BH55" s="142">
        <f t="shared" si="164"/>
        <v>3533776</v>
      </c>
      <c r="BI55" s="142">
        <f t="shared" si="164"/>
        <v>0</v>
      </c>
      <c r="BJ55" s="142"/>
      <c r="BK55" s="142">
        <f t="shared" si="164"/>
        <v>3873379</v>
      </c>
      <c r="BL55" s="143">
        <f t="shared" si="164"/>
        <v>3515325</v>
      </c>
      <c r="BM55" s="142">
        <f t="shared" si="164"/>
        <v>358054</v>
      </c>
      <c r="BN55" s="140">
        <f t="shared" si="164"/>
        <v>0</v>
      </c>
      <c r="BO55" s="141">
        <f t="shared" si="164"/>
        <v>337274</v>
      </c>
      <c r="BP55" s="142">
        <f t="shared" si="164"/>
        <v>690382</v>
      </c>
      <c r="BQ55" s="142">
        <f t="shared" si="164"/>
        <v>0</v>
      </c>
      <c r="BR55" s="142"/>
      <c r="BS55" s="142">
        <f t="shared" si="164"/>
        <v>763291</v>
      </c>
      <c r="BT55" s="143">
        <f t="shared" si="164"/>
        <v>621043</v>
      </c>
      <c r="BU55" s="142">
        <f t="shared" si="164"/>
        <v>142248</v>
      </c>
      <c r="BV55" s="140">
        <f t="shared" si="164"/>
        <v>0</v>
      </c>
      <c r="BW55" s="141">
        <f t="shared" si="164"/>
        <v>683633</v>
      </c>
      <c r="BX55" s="142">
        <f t="shared" si="164"/>
        <v>1278352</v>
      </c>
      <c r="BY55" s="142">
        <f t="shared" si="164"/>
        <v>0</v>
      </c>
      <c r="BZ55" s="142"/>
      <c r="CA55" s="142">
        <f t="shared" si="164"/>
        <v>1285686</v>
      </c>
      <c r="CB55" s="143">
        <f t="shared" si="164"/>
        <v>1012044</v>
      </c>
      <c r="CC55" s="142">
        <f t="shared" si="164"/>
        <v>273642</v>
      </c>
      <c r="CD55" s="140">
        <f t="shared" si="164"/>
        <v>0</v>
      </c>
      <c r="CE55" s="141">
        <f t="shared" si="164"/>
        <v>0</v>
      </c>
      <c r="CF55" s="142">
        <f t="shared" si="164"/>
        <v>6183259</v>
      </c>
      <c r="CG55" s="142">
        <f t="shared" ref="CG55:ES55" si="165">CG43+CG44+CG45+CG46+CG47</f>
        <v>0</v>
      </c>
      <c r="CH55" s="142"/>
      <c r="CI55" s="142">
        <f t="shared" si="165"/>
        <v>6792146</v>
      </c>
      <c r="CJ55" s="142">
        <f t="shared" si="165"/>
        <v>5456990</v>
      </c>
      <c r="CK55" s="142">
        <f t="shared" si="165"/>
        <v>1335156</v>
      </c>
      <c r="CL55" s="140">
        <f t="shared" si="165"/>
        <v>0</v>
      </c>
      <c r="CM55" s="141">
        <f t="shared" si="165"/>
        <v>0</v>
      </c>
      <c r="CN55" s="142">
        <f t="shared" si="165"/>
        <v>0</v>
      </c>
      <c r="CO55" s="142">
        <f t="shared" si="165"/>
        <v>0</v>
      </c>
      <c r="CP55" s="142">
        <f t="shared" si="165"/>
        <v>0</v>
      </c>
      <c r="CQ55" s="143">
        <f t="shared" si="165"/>
        <v>0</v>
      </c>
      <c r="CR55" s="142">
        <f t="shared" si="165"/>
        <v>0</v>
      </c>
      <c r="CS55" s="140">
        <f t="shared" si="165"/>
        <v>0</v>
      </c>
      <c r="CT55" s="141">
        <f t="shared" si="165"/>
        <v>0</v>
      </c>
      <c r="CU55" s="142">
        <f t="shared" si="165"/>
        <v>0</v>
      </c>
      <c r="CV55" s="142">
        <f t="shared" si="165"/>
        <v>0</v>
      </c>
      <c r="CW55" s="142">
        <f t="shared" si="165"/>
        <v>0</v>
      </c>
      <c r="CX55" s="143">
        <f t="shared" si="165"/>
        <v>0</v>
      </c>
      <c r="CY55" s="142">
        <f t="shared" si="165"/>
        <v>0</v>
      </c>
      <c r="CZ55" s="140">
        <f t="shared" si="165"/>
        <v>0</v>
      </c>
      <c r="DA55" s="141">
        <f t="shared" si="165"/>
        <v>0</v>
      </c>
      <c r="DB55" s="142">
        <f t="shared" si="165"/>
        <v>0</v>
      </c>
      <c r="DC55" s="142">
        <f t="shared" si="165"/>
        <v>0</v>
      </c>
      <c r="DD55" s="142">
        <f t="shared" si="165"/>
        <v>0</v>
      </c>
      <c r="DE55" s="143">
        <f t="shared" si="165"/>
        <v>0</v>
      </c>
      <c r="DF55" s="142">
        <f t="shared" si="165"/>
        <v>0</v>
      </c>
      <c r="DG55" s="140">
        <f t="shared" si="165"/>
        <v>0</v>
      </c>
      <c r="DH55" s="141">
        <f t="shared" si="165"/>
        <v>0</v>
      </c>
      <c r="DI55" s="142">
        <f t="shared" si="165"/>
        <v>0</v>
      </c>
      <c r="DJ55" s="142">
        <f t="shared" si="165"/>
        <v>0</v>
      </c>
      <c r="DK55" s="142">
        <f t="shared" si="165"/>
        <v>0</v>
      </c>
      <c r="DL55" s="143">
        <f t="shared" si="165"/>
        <v>0</v>
      </c>
      <c r="DM55" s="142">
        <f t="shared" si="165"/>
        <v>0</v>
      </c>
      <c r="DN55" s="140">
        <f t="shared" si="165"/>
        <v>0</v>
      </c>
      <c r="DO55" s="141">
        <f t="shared" si="165"/>
        <v>0</v>
      </c>
      <c r="DP55" s="142">
        <f t="shared" si="165"/>
        <v>0</v>
      </c>
      <c r="DQ55" s="142">
        <f t="shared" si="165"/>
        <v>0</v>
      </c>
      <c r="DR55" s="142">
        <f t="shared" si="165"/>
        <v>0</v>
      </c>
      <c r="DS55" s="143">
        <f t="shared" si="165"/>
        <v>0</v>
      </c>
      <c r="DT55" s="142">
        <f t="shared" si="165"/>
        <v>0</v>
      </c>
      <c r="DU55" s="140">
        <f t="shared" si="165"/>
        <v>0</v>
      </c>
      <c r="DV55" s="141">
        <f t="shared" si="165"/>
        <v>0</v>
      </c>
      <c r="DW55" s="142">
        <f t="shared" si="165"/>
        <v>0</v>
      </c>
      <c r="DX55" s="142">
        <f t="shared" si="165"/>
        <v>0</v>
      </c>
      <c r="DY55" s="142">
        <f t="shared" si="165"/>
        <v>0</v>
      </c>
      <c r="DZ55" s="143">
        <f t="shared" si="165"/>
        <v>0</v>
      </c>
      <c r="EA55" s="142">
        <f t="shared" si="165"/>
        <v>0</v>
      </c>
      <c r="EB55" s="140">
        <f t="shared" si="165"/>
        <v>0</v>
      </c>
      <c r="EC55" s="141">
        <f t="shared" si="165"/>
        <v>0</v>
      </c>
      <c r="ED55" s="142">
        <f t="shared" si="165"/>
        <v>0</v>
      </c>
      <c r="EE55" s="142">
        <f t="shared" si="165"/>
        <v>0</v>
      </c>
      <c r="EF55" s="142">
        <f t="shared" si="165"/>
        <v>0</v>
      </c>
      <c r="EG55" s="143">
        <f t="shared" si="165"/>
        <v>0</v>
      </c>
      <c r="EH55" s="142">
        <f t="shared" si="165"/>
        <v>0</v>
      </c>
      <c r="EI55" s="140">
        <f t="shared" si="165"/>
        <v>0</v>
      </c>
      <c r="EJ55" s="141">
        <f t="shared" si="165"/>
        <v>0</v>
      </c>
      <c r="EK55" s="142">
        <f t="shared" si="165"/>
        <v>0</v>
      </c>
      <c r="EL55" s="142">
        <f t="shared" si="165"/>
        <v>0</v>
      </c>
      <c r="EM55" s="142">
        <f t="shared" si="165"/>
        <v>0</v>
      </c>
      <c r="EN55" s="143">
        <f t="shared" si="165"/>
        <v>0</v>
      </c>
      <c r="EO55" s="142">
        <f t="shared" si="165"/>
        <v>0</v>
      </c>
      <c r="EP55" s="140">
        <f t="shared" si="165"/>
        <v>0</v>
      </c>
      <c r="EQ55" s="141">
        <f t="shared" si="165"/>
        <v>0</v>
      </c>
      <c r="ER55" s="142">
        <f t="shared" si="165"/>
        <v>0</v>
      </c>
      <c r="ES55" s="142">
        <f t="shared" si="165"/>
        <v>0</v>
      </c>
      <c r="ET55" s="142">
        <f t="shared" ref="ET55:HE55" si="166">ET43+ET44+ET45+ET46+ET47</f>
        <v>0</v>
      </c>
      <c r="EU55" s="143">
        <f t="shared" si="166"/>
        <v>0</v>
      </c>
      <c r="EV55" s="142">
        <f t="shared" si="166"/>
        <v>0</v>
      </c>
      <c r="EW55" s="140">
        <f t="shared" si="166"/>
        <v>0</v>
      </c>
      <c r="EX55" s="141">
        <f t="shared" si="166"/>
        <v>0</v>
      </c>
      <c r="EY55" s="142">
        <f t="shared" si="166"/>
        <v>0</v>
      </c>
      <c r="EZ55" s="142">
        <f t="shared" si="166"/>
        <v>0</v>
      </c>
      <c r="FA55" s="142">
        <f t="shared" si="166"/>
        <v>0</v>
      </c>
      <c r="FB55" s="143">
        <f t="shared" si="166"/>
        <v>0</v>
      </c>
      <c r="FC55" s="142">
        <f t="shared" si="166"/>
        <v>0</v>
      </c>
      <c r="FD55" s="140">
        <f t="shared" si="166"/>
        <v>0</v>
      </c>
      <c r="FE55" s="141">
        <f t="shared" si="166"/>
        <v>0</v>
      </c>
      <c r="FF55" s="142">
        <f t="shared" si="166"/>
        <v>0</v>
      </c>
      <c r="FG55" s="142">
        <f t="shared" si="166"/>
        <v>0</v>
      </c>
      <c r="FH55" s="142">
        <f t="shared" si="166"/>
        <v>0</v>
      </c>
      <c r="FI55" s="143">
        <f t="shared" si="166"/>
        <v>0</v>
      </c>
      <c r="FJ55" s="142">
        <f t="shared" si="166"/>
        <v>0</v>
      </c>
      <c r="FK55" s="140">
        <f t="shared" si="166"/>
        <v>0</v>
      </c>
      <c r="FL55" s="141">
        <f t="shared" si="166"/>
        <v>0</v>
      </c>
      <c r="FM55" s="142">
        <f t="shared" si="166"/>
        <v>0</v>
      </c>
      <c r="FN55" s="142">
        <f t="shared" si="166"/>
        <v>0</v>
      </c>
      <c r="FO55" s="142">
        <f t="shared" si="166"/>
        <v>0</v>
      </c>
      <c r="FP55" s="143">
        <f t="shared" si="166"/>
        <v>0</v>
      </c>
      <c r="FQ55" s="142">
        <f t="shared" si="166"/>
        <v>0</v>
      </c>
      <c r="FR55" s="140">
        <f t="shared" si="166"/>
        <v>0</v>
      </c>
      <c r="FS55" s="141">
        <f t="shared" si="166"/>
        <v>0</v>
      </c>
      <c r="FT55" s="142">
        <f t="shared" si="166"/>
        <v>0</v>
      </c>
      <c r="FU55" s="142">
        <f t="shared" si="166"/>
        <v>0</v>
      </c>
      <c r="FV55" s="142">
        <f t="shared" si="166"/>
        <v>0</v>
      </c>
      <c r="FW55" s="143">
        <f t="shared" si="166"/>
        <v>0</v>
      </c>
      <c r="FX55" s="142">
        <f t="shared" si="166"/>
        <v>0</v>
      </c>
      <c r="FY55" s="140">
        <f t="shared" si="166"/>
        <v>0</v>
      </c>
      <c r="FZ55" s="141">
        <f t="shared" si="166"/>
        <v>0</v>
      </c>
      <c r="GA55" s="142">
        <f t="shared" si="166"/>
        <v>0</v>
      </c>
      <c r="GB55" s="142">
        <f t="shared" si="166"/>
        <v>0</v>
      </c>
      <c r="GC55" s="142">
        <f t="shared" si="166"/>
        <v>0</v>
      </c>
      <c r="GD55" s="143">
        <f t="shared" si="166"/>
        <v>0</v>
      </c>
      <c r="GE55" s="142">
        <f t="shared" si="166"/>
        <v>0</v>
      </c>
      <c r="GF55" s="140">
        <f t="shared" si="166"/>
        <v>0</v>
      </c>
      <c r="GG55" s="141">
        <f t="shared" si="166"/>
        <v>0</v>
      </c>
      <c r="GH55" s="142">
        <f t="shared" si="166"/>
        <v>0</v>
      </c>
      <c r="GI55" s="142">
        <f t="shared" si="166"/>
        <v>0</v>
      </c>
      <c r="GJ55" s="142">
        <f t="shared" si="166"/>
        <v>0</v>
      </c>
      <c r="GK55" s="143">
        <f t="shared" si="166"/>
        <v>0</v>
      </c>
      <c r="GL55" s="142">
        <f t="shared" si="166"/>
        <v>0</v>
      </c>
      <c r="GM55" s="140">
        <f t="shared" si="166"/>
        <v>0</v>
      </c>
      <c r="GN55" s="141">
        <f t="shared" si="166"/>
        <v>0</v>
      </c>
      <c r="GO55" s="142">
        <f t="shared" si="166"/>
        <v>0</v>
      </c>
      <c r="GP55" s="142">
        <f t="shared" si="166"/>
        <v>0</v>
      </c>
      <c r="GQ55" s="142">
        <f t="shared" si="166"/>
        <v>0</v>
      </c>
      <c r="GR55" s="143">
        <f t="shared" si="166"/>
        <v>0</v>
      </c>
      <c r="GS55" s="142">
        <f t="shared" si="166"/>
        <v>0</v>
      </c>
      <c r="GT55" s="140">
        <f t="shared" si="166"/>
        <v>0</v>
      </c>
      <c r="GU55" s="141">
        <f t="shared" si="166"/>
        <v>0</v>
      </c>
      <c r="GV55" s="142">
        <f t="shared" si="166"/>
        <v>0</v>
      </c>
      <c r="GW55" s="142">
        <f t="shared" si="166"/>
        <v>0</v>
      </c>
      <c r="GX55" s="142">
        <f t="shared" si="166"/>
        <v>0</v>
      </c>
      <c r="GY55" s="143">
        <f t="shared" si="166"/>
        <v>0</v>
      </c>
      <c r="GZ55" s="142">
        <f t="shared" si="166"/>
        <v>0</v>
      </c>
      <c r="HA55" s="140">
        <f t="shared" si="166"/>
        <v>0</v>
      </c>
      <c r="HB55" s="141">
        <f t="shared" si="166"/>
        <v>0</v>
      </c>
      <c r="HC55" s="142">
        <f t="shared" si="166"/>
        <v>0</v>
      </c>
      <c r="HD55" s="142">
        <f t="shared" si="166"/>
        <v>0</v>
      </c>
      <c r="HE55" s="142">
        <f t="shared" si="166"/>
        <v>0</v>
      </c>
      <c r="HF55" s="143">
        <f t="shared" ref="HF55:IX55" si="167">HF43+HF44+HF45+HF46+HF47</f>
        <v>0</v>
      </c>
      <c r="HG55" s="142">
        <f t="shared" si="167"/>
        <v>0</v>
      </c>
      <c r="HH55" s="140">
        <f t="shared" si="167"/>
        <v>0</v>
      </c>
      <c r="HI55" s="141">
        <f t="shared" si="167"/>
        <v>0</v>
      </c>
      <c r="HJ55" s="142">
        <f t="shared" si="167"/>
        <v>0</v>
      </c>
      <c r="HK55" s="142">
        <f t="shared" si="167"/>
        <v>0</v>
      </c>
      <c r="HL55" s="142">
        <f t="shared" si="167"/>
        <v>0</v>
      </c>
      <c r="HM55" s="143">
        <f t="shared" si="167"/>
        <v>0</v>
      </c>
      <c r="HN55" s="142">
        <f t="shared" si="167"/>
        <v>0</v>
      </c>
      <c r="HO55" s="140">
        <f t="shared" si="167"/>
        <v>0</v>
      </c>
      <c r="HP55" s="141">
        <f t="shared" si="167"/>
        <v>0</v>
      </c>
      <c r="HQ55" s="142">
        <f t="shared" si="167"/>
        <v>0</v>
      </c>
      <c r="HR55" s="142">
        <f t="shared" si="167"/>
        <v>0</v>
      </c>
      <c r="HS55" s="142">
        <f t="shared" si="167"/>
        <v>0</v>
      </c>
      <c r="HT55" s="143">
        <f t="shared" si="167"/>
        <v>0</v>
      </c>
      <c r="HU55" s="142">
        <f t="shared" si="167"/>
        <v>0</v>
      </c>
      <c r="HV55" s="140">
        <f t="shared" si="167"/>
        <v>0</v>
      </c>
      <c r="HW55" s="141">
        <f t="shared" si="167"/>
        <v>0</v>
      </c>
      <c r="HX55" s="142">
        <f t="shared" si="167"/>
        <v>0</v>
      </c>
      <c r="HY55" s="142">
        <f t="shared" si="167"/>
        <v>0</v>
      </c>
      <c r="HZ55" s="142">
        <f t="shared" si="167"/>
        <v>0</v>
      </c>
      <c r="IA55" s="143">
        <f t="shared" si="167"/>
        <v>0</v>
      </c>
      <c r="IB55" s="142">
        <f t="shared" si="167"/>
        <v>0</v>
      </c>
      <c r="IC55" s="140">
        <f t="shared" si="167"/>
        <v>0</v>
      </c>
      <c r="ID55" s="141">
        <f t="shared" si="167"/>
        <v>0</v>
      </c>
      <c r="IE55" s="142">
        <f t="shared" si="167"/>
        <v>0</v>
      </c>
      <c r="IF55" s="142">
        <f t="shared" si="167"/>
        <v>0</v>
      </c>
      <c r="IG55" s="142">
        <f t="shared" si="167"/>
        <v>0</v>
      </c>
      <c r="IH55" s="143">
        <f t="shared" si="167"/>
        <v>0</v>
      </c>
      <c r="II55" s="142">
        <f t="shared" si="167"/>
        <v>0</v>
      </c>
      <c r="IJ55" s="140">
        <f t="shared" si="167"/>
        <v>0</v>
      </c>
      <c r="IK55" s="141">
        <f t="shared" si="167"/>
        <v>0</v>
      </c>
      <c r="IL55" s="142">
        <f t="shared" si="167"/>
        <v>0</v>
      </c>
      <c r="IM55" s="142">
        <f t="shared" si="167"/>
        <v>0</v>
      </c>
      <c r="IN55" s="142">
        <f t="shared" si="167"/>
        <v>0</v>
      </c>
      <c r="IO55" s="143">
        <f t="shared" si="167"/>
        <v>0</v>
      </c>
      <c r="IP55" s="142">
        <f t="shared" si="167"/>
        <v>0</v>
      </c>
      <c r="IQ55" s="140">
        <f t="shared" si="167"/>
        <v>0</v>
      </c>
      <c r="IR55" s="141">
        <f t="shared" si="167"/>
        <v>0</v>
      </c>
      <c r="IS55" s="142">
        <f t="shared" si="167"/>
        <v>0</v>
      </c>
      <c r="IT55" s="142">
        <f t="shared" si="167"/>
        <v>0</v>
      </c>
      <c r="IU55" s="142">
        <f t="shared" si="167"/>
        <v>0</v>
      </c>
      <c r="IV55" s="143">
        <f t="shared" si="167"/>
        <v>0</v>
      </c>
      <c r="IW55" s="142">
        <f t="shared" si="167"/>
        <v>0</v>
      </c>
      <c r="IX55" s="140">
        <f t="shared" si="167"/>
        <v>0</v>
      </c>
      <c r="IY55" s="146"/>
    </row>
    <row r="56" spans="1:259" s="89" customFormat="1" ht="10.5" x14ac:dyDescent="0.2">
      <c r="A56" s="69" t="s">
        <v>83</v>
      </c>
      <c r="B56" s="241" t="s">
        <v>10</v>
      </c>
      <c r="C56" s="242"/>
      <c r="D56" s="29">
        <f t="shared" si="146"/>
        <v>344169</v>
      </c>
      <c r="E56" s="29">
        <f t="shared" si="138"/>
        <v>1269523</v>
      </c>
      <c r="F56" s="4">
        <f>SUM(N56,V56,AD56,AL56,AS56,BI56,BQ56,BY56,CO56,CV56,DC56,DJ56,DQ56,DX56,EE56,EL56)+SUM(ES56,EZ56,FG56,FN56,FU56,GB56,GI56,GP56,GW56,HD56,HK56,HR56,HY56,IF56,IM56,IT56)</f>
        <v>0</v>
      </c>
      <c r="G56" s="4"/>
      <c r="H56" s="4">
        <f t="shared" si="147"/>
        <v>1468027</v>
      </c>
      <c r="I56" s="4">
        <f>SUM(Q56,Y56,AG56,AN56,AV56,BL56,BT56,CB56,CQ56,CX56,DE56,DL56,DS56,DZ56,EG56,EN56)+SUM(EU56,FB56,FI56,FP56,FW56,GD56,GK56,GR56,GY56,HF56,HM56,HT56,IA56,IH56,IO56,IV56)+CJ56</f>
        <v>377179</v>
      </c>
      <c r="J56" s="4">
        <f>SUM(R56,Z56,AH56,AO56,AW56,BM56,BU56,CC56,CR56,CY56,DF56,DM56,DT56,EA56,EH56,EO56)+SUM(EV56,FC56,FJ56,FQ56,FX56,GE56,GL56,GS56,GZ56,HG56,HN56,HU56,IB56,II56,IP56,IW56)+CK56</f>
        <v>1090848</v>
      </c>
      <c r="K56" s="8">
        <f t="shared" ref="K56:K57" si="168">SUM(S56,AA56,AI56,AP56,AX56,BN56,BV56,CD56,CS56,CZ56,DG56,DN56,DU56,EB56,EI56,EP56)+SUM(EW56,FD56,FK56,FR56,FY56,GF56,GM56,GT56,HA56,HH56,HO56,HV56,IC56,IJ56,IQ56,IX56)</f>
        <v>0</v>
      </c>
      <c r="L56" s="7">
        <v>197838</v>
      </c>
      <c r="M56" s="163">
        <f>807551+3500</f>
        <v>811051</v>
      </c>
      <c r="N56" s="4"/>
      <c r="O56" s="4"/>
      <c r="P56" s="163">
        <v>1233606</v>
      </c>
      <c r="Q56" s="164">
        <f t="shared" si="145"/>
        <v>247279</v>
      </c>
      <c r="R56" s="163">
        <v>986327</v>
      </c>
      <c r="S56" s="165"/>
      <c r="T56" s="7">
        <v>7108</v>
      </c>
      <c r="U56" s="4">
        <v>119799</v>
      </c>
      <c r="V56" s="4"/>
      <c r="W56" s="4"/>
      <c r="X56" s="4">
        <v>194421</v>
      </c>
      <c r="Y56" s="48">
        <f>X56-Z56-AA56</f>
        <v>125460</v>
      </c>
      <c r="Z56" s="4">
        <v>68961</v>
      </c>
      <c r="AA56" s="8"/>
      <c r="AB56" s="7">
        <v>118251</v>
      </c>
      <c r="AC56" s="4">
        <f>33000+305673</f>
        <v>338673</v>
      </c>
      <c r="AD56" s="4"/>
      <c r="AE56" s="4"/>
      <c r="AF56" s="183">
        <v>40000</v>
      </c>
      <c r="AG56" s="48">
        <f>AF56-AH56-AI56</f>
        <v>4440</v>
      </c>
      <c r="AH56" s="191">
        <v>35560</v>
      </c>
      <c r="AI56" s="8"/>
      <c r="AJ56" s="7">
        <v>210</v>
      </c>
      <c r="AK56" s="4"/>
      <c r="AL56" s="4"/>
      <c r="AM56" s="4"/>
      <c r="AN56" s="48">
        <f>AM56-AO56-AP56</f>
        <v>0</v>
      </c>
      <c r="AO56" s="4"/>
      <c r="AP56" s="8"/>
      <c r="AQ56" s="7">
        <v>4524</v>
      </c>
      <c r="AR56" s="4"/>
      <c r="AS56" s="4"/>
      <c r="AT56" s="4"/>
      <c r="AU56" s="4"/>
      <c r="AV56" s="48">
        <f>AU56-AW56-AX56</f>
        <v>0</v>
      </c>
      <c r="AW56" s="4"/>
      <c r="AX56" s="8"/>
      <c r="AY56" s="29">
        <f t="shared" ref="AY56:BA57" si="169">SUM(BO56,BW56,BG56)</f>
        <v>16448</v>
      </c>
      <c r="AZ56" s="4">
        <f t="shared" si="169"/>
        <v>0</v>
      </c>
      <c r="BA56" s="4">
        <f t="shared" si="169"/>
        <v>0</v>
      </c>
      <c r="BB56" s="4"/>
      <c r="BC56" s="4">
        <f t="shared" ref="BC56:BC57" si="170">SUM(BS56,CA56,BK56)</f>
        <v>0</v>
      </c>
      <c r="BD56" s="4">
        <f t="shared" ref="BD56:BF57" si="171">SUM(BT56,CB56,BL56)</f>
        <v>0</v>
      </c>
      <c r="BE56" s="4">
        <f t="shared" si="171"/>
        <v>0</v>
      </c>
      <c r="BF56" s="23">
        <f t="shared" si="171"/>
        <v>0</v>
      </c>
      <c r="BG56" s="7">
        <v>12552</v>
      </c>
      <c r="BH56" s="4"/>
      <c r="BI56" s="4"/>
      <c r="BJ56" s="4"/>
      <c r="BK56" s="4"/>
      <c r="BL56" s="48">
        <f>BK56-BM56-BN56</f>
        <v>0</v>
      </c>
      <c r="BM56" s="4"/>
      <c r="BN56" s="8"/>
      <c r="BO56" s="7">
        <v>2629</v>
      </c>
      <c r="BP56" s="4"/>
      <c r="BQ56" s="4"/>
      <c r="BR56" s="4"/>
      <c r="BS56" s="4"/>
      <c r="BT56" s="48">
        <f>BS56-BU56-BV56</f>
        <v>0</v>
      </c>
      <c r="BU56" s="4"/>
      <c r="BV56" s="8"/>
      <c r="BW56" s="7">
        <v>1267</v>
      </c>
      <c r="BX56" s="4"/>
      <c r="BY56" s="4"/>
      <c r="BZ56" s="4"/>
      <c r="CA56" s="4"/>
      <c r="CB56" s="48">
        <f>CA56-CC56-CD56</f>
        <v>0</v>
      </c>
      <c r="CC56" s="4"/>
      <c r="CD56" s="8"/>
      <c r="CE56" s="29">
        <f>SUM(CM56,CT56,DA56,DH56,DO56,DV56,EC56,EJ56,EQ56,EX56,FE56,FL56,FS56,FZ56,GG56,GN56,GU56,HB56,HI56,HP56,HW56,ID56,IK56,IR56)</f>
        <v>0</v>
      </c>
      <c r="CF56" s="4"/>
      <c r="CG56" s="4">
        <f>SUM(CO56,CV56,DC56,DJ56,DQ56,DX56,EE56,EL56,ES56,EZ56,FG56,FN56,FU56,GB56,GI56,GP56,GW56,HD56,HK56,HR56,HY56,IF56,IM56,IT56)</f>
        <v>0</v>
      </c>
      <c r="CH56" s="4"/>
      <c r="CI56" s="4"/>
      <c r="CJ56" s="4"/>
      <c r="CK56" s="4"/>
      <c r="CL56" s="23"/>
      <c r="CM56" s="7"/>
      <c r="CN56" s="4"/>
      <c r="CO56" s="4"/>
      <c r="CP56" s="4"/>
      <c r="CQ56" s="48">
        <f>CP56-CR56-CS56</f>
        <v>0</v>
      </c>
      <c r="CR56" s="4"/>
      <c r="CS56" s="8"/>
      <c r="CT56" s="7"/>
      <c r="CU56" s="4"/>
      <c r="CV56" s="4"/>
      <c r="CW56" s="4"/>
      <c r="CX56" s="48">
        <f>CW56-CY56-CZ56</f>
        <v>0</v>
      </c>
      <c r="CY56" s="4"/>
      <c r="CZ56" s="8"/>
      <c r="DA56" s="7"/>
      <c r="DB56" s="4"/>
      <c r="DC56" s="4"/>
      <c r="DD56" s="4"/>
      <c r="DE56" s="48">
        <f>DD56-DF56-DG56</f>
        <v>0</v>
      </c>
      <c r="DF56" s="4"/>
      <c r="DG56" s="8"/>
      <c r="DH56" s="7"/>
      <c r="DI56" s="4"/>
      <c r="DJ56" s="4"/>
      <c r="DK56" s="4"/>
      <c r="DL56" s="48">
        <f>DK56-DM56-DN56</f>
        <v>0</v>
      </c>
      <c r="DM56" s="4"/>
      <c r="DN56" s="8"/>
      <c r="DO56" s="7"/>
      <c r="DP56" s="4"/>
      <c r="DQ56" s="4"/>
      <c r="DR56" s="4"/>
      <c r="DS56" s="48">
        <f>DR56-DT56-DU56</f>
        <v>0</v>
      </c>
      <c r="DT56" s="4"/>
      <c r="DU56" s="8"/>
      <c r="DV56" s="7"/>
      <c r="DW56" s="4"/>
      <c r="DX56" s="4"/>
      <c r="DY56" s="4"/>
      <c r="DZ56" s="48">
        <f>DY56-EA56-EB56</f>
        <v>0</v>
      </c>
      <c r="EA56" s="4"/>
      <c r="EB56" s="8"/>
      <c r="EC56" s="7"/>
      <c r="ED56" s="4"/>
      <c r="EE56" s="4"/>
      <c r="EF56" s="4"/>
      <c r="EG56" s="48">
        <f>EF56-EH56-EI56</f>
        <v>0</v>
      </c>
      <c r="EH56" s="4"/>
      <c r="EI56" s="8"/>
      <c r="EJ56" s="7"/>
      <c r="EK56" s="4"/>
      <c r="EL56" s="4"/>
      <c r="EM56" s="4"/>
      <c r="EN56" s="48">
        <f>EM56-EO56-EP56</f>
        <v>0</v>
      </c>
      <c r="EO56" s="4"/>
      <c r="EP56" s="8"/>
      <c r="EQ56" s="7"/>
      <c r="ER56" s="4"/>
      <c r="ES56" s="4"/>
      <c r="ET56" s="4"/>
      <c r="EU56" s="48">
        <f>ET56-EV56-EW56</f>
        <v>0</v>
      </c>
      <c r="EV56" s="4"/>
      <c r="EW56" s="8"/>
      <c r="EX56" s="7"/>
      <c r="EY56" s="4"/>
      <c r="EZ56" s="4"/>
      <c r="FA56" s="4"/>
      <c r="FB56" s="48">
        <f>FA56-FC56-FD56</f>
        <v>0</v>
      </c>
      <c r="FC56" s="4"/>
      <c r="FD56" s="8"/>
      <c r="FE56" s="7"/>
      <c r="FF56" s="4"/>
      <c r="FG56" s="4"/>
      <c r="FH56" s="4"/>
      <c r="FI56" s="48">
        <f>FH56-FJ56-FK56</f>
        <v>0</v>
      </c>
      <c r="FJ56" s="4"/>
      <c r="FK56" s="8"/>
      <c r="FL56" s="7"/>
      <c r="FM56" s="4"/>
      <c r="FN56" s="4"/>
      <c r="FO56" s="4"/>
      <c r="FP56" s="48">
        <f>FO56-FQ56-FR56</f>
        <v>0</v>
      </c>
      <c r="FQ56" s="4"/>
      <c r="FR56" s="8"/>
      <c r="FS56" s="7"/>
      <c r="FT56" s="4"/>
      <c r="FU56" s="4"/>
      <c r="FV56" s="4"/>
      <c r="FW56" s="48">
        <f>FV56-FX56-FY56</f>
        <v>0</v>
      </c>
      <c r="FX56" s="4"/>
      <c r="FY56" s="8"/>
      <c r="FZ56" s="7"/>
      <c r="GA56" s="4"/>
      <c r="GB56" s="4"/>
      <c r="GC56" s="4"/>
      <c r="GD56" s="48">
        <f>GC56-GE56-GF56</f>
        <v>0</v>
      </c>
      <c r="GE56" s="4"/>
      <c r="GF56" s="8"/>
      <c r="GG56" s="7"/>
      <c r="GH56" s="4"/>
      <c r="GI56" s="4"/>
      <c r="GJ56" s="4"/>
      <c r="GK56" s="48">
        <f>GJ56-GL56-GM56</f>
        <v>0</v>
      </c>
      <c r="GL56" s="4"/>
      <c r="GM56" s="8"/>
      <c r="GN56" s="7"/>
      <c r="GO56" s="4"/>
      <c r="GP56" s="4"/>
      <c r="GQ56" s="4"/>
      <c r="GR56" s="48">
        <f>GQ56-GS56-GT56</f>
        <v>0</v>
      </c>
      <c r="GS56" s="4"/>
      <c r="GT56" s="8"/>
      <c r="GU56" s="7"/>
      <c r="GV56" s="4"/>
      <c r="GW56" s="4"/>
      <c r="GX56" s="4"/>
      <c r="GY56" s="48">
        <f>GX56-GZ56-HA56</f>
        <v>0</v>
      </c>
      <c r="GZ56" s="4"/>
      <c r="HA56" s="8"/>
      <c r="HB56" s="7"/>
      <c r="HC56" s="4"/>
      <c r="HD56" s="4"/>
      <c r="HE56" s="4"/>
      <c r="HF56" s="48">
        <f>HE56-HG56-HH56</f>
        <v>0</v>
      </c>
      <c r="HG56" s="4"/>
      <c r="HH56" s="8"/>
      <c r="HI56" s="7"/>
      <c r="HJ56" s="4"/>
      <c r="HK56" s="4"/>
      <c r="HL56" s="4"/>
      <c r="HM56" s="48">
        <f>HL56-HN56-HO56</f>
        <v>0</v>
      </c>
      <c r="HN56" s="4"/>
      <c r="HO56" s="8"/>
      <c r="HP56" s="7"/>
      <c r="HQ56" s="4"/>
      <c r="HR56" s="4"/>
      <c r="HS56" s="4"/>
      <c r="HT56" s="48">
        <f>HS56-HU56-HV56</f>
        <v>0</v>
      </c>
      <c r="HU56" s="4"/>
      <c r="HV56" s="8"/>
      <c r="HW56" s="7"/>
      <c r="HX56" s="4"/>
      <c r="HY56" s="4"/>
      <c r="HZ56" s="4"/>
      <c r="IA56" s="48">
        <f>HZ56-IB56-IC56</f>
        <v>0</v>
      </c>
      <c r="IB56" s="4"/>
      <c r="IC56" s="8"/>
      <c r="ID56" s="7"/>
      <c r="IE56" s="4"/>
      <c r="IF56" s="4"/>
      <c r="IG56" s="4"/>
      <c r="IH56" s="48">
        <f>IG56-II56-IJ56</f>
        <v>0</v>
      </c>
      <c r="II56" s="4"/>
      <c r="IJ56" s="8"/>
      <c r="IK56" s="7"/>
      <c r="IL56" s="4"/>
      <c r="IM56" s="4"/>
      <c r="IN56" s="4"/>
      <c r="IO56" s="48">
        <f>IN56-IP56-IQ56</f>
        <v>0</v>
      </c>
      <c r="IP56" s="4"/>
      <c r="IQ56" s="8"/>
      <c r="IR56" s="7"/>
      <c r="IS56" s="4"/>
      <c r="IT56" s="4"/>
      <c r="IU56" s="4"/>
      <c r="IV56" s="48">
        <f>IU56-IW56-IX56</f>
        <v>0</v>
      </c>
      <c r="IW56" s="4"/>
      <c r="IX56" s="8"/>
      <c r="IY56" s="38"/>
    </row>
    <row r="57" spans="1:259" s="89" customFormat="1" ht="10.5" x14ac:dyDescent="0.2">
      <c r="A57" s="69" t="s">
        <v>84</v>
      </c>
      <c r="B57" s="241" t="s">
        <v>11</v>
      </c>
      <c r="C57" s="242"/>
      <c r="D57" s="29">
        <f t="shared" si="146"/>
        <v>1495792</v>
      </c>
      <c r="E57" s="29">
        <f t="shared" si="138"/>
        <v>3876353</v>
      </c>
      <c r="F57" s="4">
        <f>SUM(N57,V57,AD57,AL57,AS57,BI57,BQ57,BY57,CO57,CV57,DC57,DJ57,DQ57,DX57,EE57,EL57)+SUM(ES57,EZ57,FG57,FN57,FU57,GB57,GI57,GP57,GW57,HD57,HK57,HR57,HY57,IF57,IM57,IT57)</f>
        <v>0</v>
      </c>
      <c r="G57" s="4"/>
      <c r="H57" s="4">
        <f t="shared" si="147"/>
        <v>6308819</v>
      </c>
      <c r="I57" s="4">
        <f>SUM(Q57,Y57,AG57,AN57,AV57,BL57,BT57,CB57,CQ57,CX57,DE57,DL57,DS57,DZ57,EG57,EN57)+SUM(EU57,FB57,FI57,FP57,FW57,GD57,GK57,GR57,GY57,HF57,HM57,HT57,IA57,IH57,IO57,IV57)+CJ57</f>
        <v>3273980</v>
      </c>
      <c r="J57" s="4">
        <f>SUM(R57,Z57,AH57,AO57,AW57,BM57,BU57,CC57,CR57,CY57,DF57,DM57,DT57,EA57,EH57,EO57)+SUM(EV57,FC57,FJ57,FQ57,FX57,GE57,GL57,GS57,GZ57,HG57,HN57,HU57,IB57,II57,IP57,IW57)+CK57</f>
        <v>3034839</v>
      </c>
      <c r="K57" s="8">
        <f t="shared" si="168"/>
        <v>0</v>
      </c>
      <c r="L57" s="7">
        <v>1463024</v>
      </c>
      <c r="M57" s="163">
        <v>3708926</v>
      </c>
      <c r="N57" s="4"/>
      <c r="O57" s="4"/>
      <c r="P57" s="163">
        <v>5904469</v>
      </c>
      <c r="Q57" s="164">
        <f>P57-R57-S57</f>
        <v>3248580</v>
      </c>
      <c r="R57" s="163">
        <v>2655889</v>
      </c>
      <c r="S57" s="165"/>
      <c r="T57" s="7">
        <v>17395</v>
      </c>
      <c r="U57" s="4">
        <v>38100</v>
      </c>
      <c r="V57" s="4"/>
      <c r="W57" s="4"/>
      <c r="X57" s="4">
        <v>6350</v>
      </c>
      <c r="Y57" s="48">
        <f>X57-Z57-AA57</f>
        <v>6350</v>
      </c>
      <c r="Z57" s="4"/>
      <c r="AA57" s="8"/>
      <c r="AB57" s="7">
        <v>15373</v>
      </c>
      <c r="AC57" s="4">
        <f>35000+400000-305673</f>
        <v>129327</v>
      </c>
      <c r="AD57" s="4"/>
      <c r="AE57" s="4"/>
      <c r="AF57" s="183">
        <f>28000+370000</f>
        <v>398000</v>
      </c>
      <c r="AG57" s="48">
        <f>AF57-AH57-AI57</f>
        <v>19050</v>
      </c>
      <c r="AH57" s="191">
        <f>8950+370000</f>
        <v>378950</v>
      </c>
      <c r="AI57" s="8"/>
      <c r="AJ57" s="7"/>
      <c r="AK57" s="4"/>
      <c r="AL57" s="4"/>
      <c r="AM57" s="4"/>
      <c r="AN57" s="48">
        <f>AM57-AO57-AP57</f>
        <v>0</v>
      </c>
      <c r="AO57" s="4"/>
      <c r="AP57" s="8"/>
      <c r="AQ57" s="7"/>
      <c r="AR57" s="4"/>
      <c r="AS57" s="4"/>
      <c r="AT57" s="4"/>
      <c r="AU57" s="4"/>
      <c r="AV57" s="48">
        <f>AU57-AW57-AX57</f>
        <v>0</v>
      </c>
      <c r="AW57" s="4"/>
      <c r="AX57" s="8"/>
      <c r="AY57" s="29">
        <f t="shared" si="169"/>
        <v>0</v>
      </c>
      <c r="AZ57" s="4">
        <f t="shared" si="169"/>
        <v>0</v>
      </c>
      <c r="BA57" s="4">
        <f t="shared" si="169"/>
        <v>0</v>
      </c>
      <c r="BB57" s="4"/>
      <c r="BC57" s="4">
        <f t="shared" si="170"/>
        <v>0</v>
      </c>
      <c r="BD57" s="4">
        <f t="shared" si="171"/>
        <v>0</v>
      </c>
      <c r="BE57" s="4">
        <f t="shared" si="171"/>
        <v>0</v>
      </c>
      <c r="BF57" s="23">
        <f t="shared" si="171"/>
        <v>0</v>
      </c>
      <c r="BG57" s="7"/>
      <c r="BH57" s="4"/>
      <c r="BI57" s="4"/>
      <c r="BJ57" s="4"/>
      <c r="BK57" s="4"/>
      <c r="BL57" s="48">
        <f>BK57-BM57-BN57</f>
        <v>0</v>
      </c>
      <c r="BM57" s="4"/>
      <c r="BN57" s="8"/>
      <c r="BO57" s="7"/>
      <c r="BP57" s="4"/>
      <c r="BQ57" s="4"/>
      <c r="BR57" s="4"/>
      <c r="BS57" s="4"/>
      <c r="BT57" s="48">
        <f>BS57-BU57-BV57</f>
        <v>0</v>
      </c>
      <c r="BU57" s="4"/>
      <c r="BV57" s="8"/>
      <c r="BW57" s="7"/>
      <c r="BX57" s="4"/>
      <c r="BY57" s="4"/>
      <c r="BZ57" s="4"/>
      <c r="CA57" s="4"/>
      <c r="CB57" s="48">
        <f>CA57-CC57-CD57</f>
        <v>0</v>
      </c>
      <c r="CC57" s="4"/>
      <c r="CD57" s="8"/>
      <c r="CE57" s="29">
        <f>SUM(CM57,CT57,DA57,DH57,DO57,DV57,EC57,EJ57,EQ57,EX57,FE57,FL57,FS57,FZ57,GG57,GN57,GU57,HB57,HI57,HP57,HW57,ID57,IK57,IR57)</f>
        <v>0</v>
      </c>
      <c r="CF57" s="4"/>
      <c r="CG57" s="4">
        <f>SUM(CO57,CV57,DC57,DJ57,DQ57,DX57,EE57,EL57,ES57,EZ57,FG57,FN57,FU57,GB57,GI57,GP57,GW57,HD57,HK57,HR57,HY57,IF57,IM57,IT57)</f>
        <v>0</v>
      </c>
      <c r="CH57" s="4"/>
      <c r="CI57" s="4"/>
      <c r="CJ57" s="4"/>
      <c r="CK57" s="4"/>
      <c r="CL57" s="23"/>
      <c r="CM57" s="7"/>
      <c r="CN57" s="4"/>
      <c r="CO57" s="4"/>
      <c r="CP57" s="4"/>
      <c r="CQ57" s="48">
        <f>CP57-CR57-CS57</f>
        <v>0</v>
      </c>
      <c r="CR57" s="4"/>
      <c r="CS57" s="8"/>
      <c r="CT57" s="7"/>
      <c r="CU57" s="4"/>
      <c r="CV57" s="4"/>
      <c r="CW57" s="4"/>
      <c r="CX57" s="48">
        <f>CW57-CY57-CZ57</f>
        <v>0</v>
      </c>
      <c r="CY57" s="4"/>
      <c r="CZ57" s="8"/>
      <c r="DA57" s="7"/>
      <c r="DB57" s="4"/>
      <c r="DC57" s="4"/>
      <c r="DD57" s="4"/>
      <c r="DE57" s="48">
        <f>DD57-DF57-DG57</f>
        <v>0</v>
      </c>
      <c r="DF57" s="4"/>
      <c r="DG57" s="8"/>
      <c r="DH57" s="7"/>
      <c r="DI57" s="4"/>
      <c r="DJ57" s="4"/>
      <c r="DK57" s="4"/>
      <c r="DL57" s="48">
        <f>DK57-DM57-DN57</f>
        <v>0</v>
      </c>
      <c r="DM57" s="4"/>
      <c r="DN57" s="8"/>
      <c r="DO57" s="7"/>
      <c r="DP57" s="4"/>
      <c r="DQ57" s="4"/>
      <c r="DR57" s="4"/>
      <c r="DS57" s="48">
        <f>DR57-DT57-DU57</f>
        <v>0</v>
      </c>
      <c r="DT57" s="4"/>
      <c r="DU57" s="8"/>
      <c r="DV57" s="7"/>
      <c r="DW57" s="4"/>
      <c r="DX57" s="4"/>
      <c r="DY57" s="4"/>
      <c r="DZ57" s="48">
        <f>DY57-EA57-EB57</f>
        <v>0</v>
      </c>
      <c r="EA57" s="4"/>
      <c r="EB57" s="8"/>
      <c r="EC57" s="7"/>
      <c r="ED57" s="4"/>
      <c r="EE57" s="4"/>
      <c r="EF57" s="4"/>
      <c r="EG57" s="48">
        <f>EF57-EH57-EI57</f>
        <v>0</v>
      </c>
      <c r="EH57" s="4"/>
      <c r="EI57" s="8"/>
      <c r="EJ57" s="7"/>
      <c r="EK57" s="4"/>
      <c r="EL57" s="4"/>
      <c r="EM57" s="4"/>
      <c r="EN57" s="48">
        <f>EM57-EO57-EP57</f>
        <v>0</v>
      </c>
      <c r="EO57" s="4"/>
      <c r="EP57" s="8"/>
      <c r="EQ57" s="7"/>
      <c r="ER57" s="4"/>
      <c r="ES57" s="4"/>
      <c r="ET57" s="4"/>
      <c r="EU57" s="48">
        <f>ET57-EV57-EW57</f>
        <v>0</v>
      </c>
      <c r="EV57" s="4"/>
      <c r="EW57" s="8"/>
      <c r="EX57" s="7"/>
      <c r="EY57" s="4"/>
      <c r="EZ57" s="4"/>
      <c r="FA57" s="4"/>
      <c r="FB57" s="48">
        <f>FA57-FC57-FD57</f>
        <v>0</v>
      </c>
      <c r="FC57" s="4"/>
      <c r="FD57" s="8"/>
      <c r="FE57" s="7"/>
      <c r="FF57" s="4"/>
      <c r="FG57" s="4"/>
      <c r="FH57" s="4"/>
      <c r="FI57" s="48">
        <f>FH57-FJ57-FK57</f>
        <v>0</v>
      </c>
      <c r="FJ57" s="4"/>
      <c r="FK57" s="8"/>
      <c r="FL57" s="7"/>
      <c r="FM57" s="4"/>
      <c r="FN57" s="4"/>
      <c r="FO57" s="4"/>
      <c r="FP57" s="48">
        <f>FO57-FQ57-FR57</f>
        <v>0</v>
      </c>
      <c r="FQ57" s="4"/>
      <c r="FR57" s="8"/>
      <c r="FS57" s="7"/>
      <c r="FT57" s="4"/>
      <c r="FU57" s="4"/>
      <c r="FV57" s="4"/>
      <c r="FW57" s="48">
        <f>FV57-FX57-FY57</f>
        <v>0</v>
      </c>
      <c r="FX57" s="4"/>
      <c r="FY57" s="8"/>
      <c r="FZ57" s="7"/>
      <c r="GA57" s="4"/>
      <c r="GB57" s="4"/>
      <c r="GC57" s="4"/>
      <c r="GD57" s="48">
        <f>GC57-GE57-GF57</f>
        <v>0</v>
      </c>
      <c r="GE57" s="4"/>
      <c r="GF57" s="8"/>
      <c r="GG57" s="7"/>
      <c r="GH57" s="4"/>
      <c r="GI57" s="4"/>
      <c r="GJ57" s="4"/>
      <c r="GK57" s="48">
        <f>GJ57-GL57-GM57</f>
        <v>0</v>
      </c>
      <c r="GL57" s="4"/>
      <c r="GM57" s="8"/>
      <c r="GN57" s="7"/>
      <c r="GO57" s="4"/>
      <c r="GP57" s="4"/>
      <c r="GQ57" s="4"/>
      <c r="GR57" s="48">
        <f>GQ57-GS57-GT57</f>
        <v>0</v>
      </c>
      <c r="GS57" s="4"/>
      <c r="GT57" s="8"/>
      <c r="GU57" s="7"/>
      <c r="GV57" s="4"/>
      <c r="GW57" s="4"/>
      <c r="GX57" s="4"/>
      <c r="GY57" s="48">
        <f>GX57-GZ57-HA57</f>
        <v>0</v>
      </c>
      <c r="GZ57" s="4"/>
      <c r="HA57" s="8"/>
      <c r="HB57" s="7"/>
      <c r="HC57" s="4"/>
      <c r="HD57" s="4"/>
      <c r="HE57" s="4"/>
      <c r="HF57" s="48">
        <f>HE57-HG57-HH57</f>
        <v>0</v>
      </c>
      <c r="HG57" s="4"/>
      <c r="HH57" s="8"/>
      <c r="HI57" s="7"/>
      <c r="HJ57" s="4"/>
      <c r="HK57" s="4"/>
      <c r="HL57" s="4"/>
      <c r="HM57" s="48">
        <f>HL57-HN57-HO57</f>
        <v>0</v>
      </c>
      <c r="HN57" s="4"/>
      <c r="HO57" s="8"/>
      <c r="HP57" s="7"/>
      <c r="HQ57" s="4"/>
      <c r="HR57" s="4"/>
      <c r="HS57" s="4"/>
      <c r="HT57" s="48">
        <f>HS57-HU57-HV57</f>
        <v>0</v>
      </c>
      <c r="HU57" s="4"/>
      <c r="HV57" s="8"/>
      <c r="HW57" s="7"/>
      <c r="HX57" s="4"/>
      <c r="HY57" s="4"/>
      <c r="HZ57" s="4"/>
      <c r="IA57" s="48">
        <f>HZ57-IB57-IC57</f>
        <v>0</v>
      </c>
      <c r="IB57" s="4"/>
      <c r="IC57" s="8"/>
      <c r="ID57" s="7"/>
      <c r="IE57" s="4"/>
      <c r="IF57" s="4"/>
      <c r="IG57" s="4"/>
      <c r="IH57" s="48">
        <f>IG57-II57-IJ57</f>
        <v>0</v>
      </c>
      <c r="II57" s="4"/>
      <c r="IJ57" s="8"/>
      <c r="IK57" s="7"/>
      <c r="IL57" s="4"/>
      <c r="IM57" s="4"/>
      <c r="IN57" s="4"/>
      <c r="IO57" s="48">
        <f>IN57-IP57-IQ57</f>
        <v>0</v>
      </c>
      <c r="IP57" s="4"/>
      <c r="IQ57" s="8"/>
      <c r="IR57" s="7"/>
      <c r="IS57" s="4"/>
      <c r="IT57" s="4"/>
      <c r="IU57" s="4"/>
      <c r="IV57" s="48">
        <f>IU57-IW57-IX57</f>
        <v>0</v>
      </c>
      <c r="IW57" s="4"/>
      <c r="IX57" s="8"/>
      <c r="IY57" s="38"/>
    </row>
    <row r="58" spans="1:259" s="84" customFormat="1" ht="10.5" x14ac:dyDescent="0.15">
      <c r="A58" s="67" t="s">
        <v>85</v>
      </c>
      <c r="B58" s="19" t="s">
        <v>12</v>
      </c>
      <c r="C58" s="65"/>
      <c r="D58" s="29">
        <f t="shared" si="146"/>
        <v>55382</v>
      </c>
      <c r="E58" s="29">
        <f t="shared" si="138"/>
        <v>197886</v>
      </c>
      <c r="F58" s="21">
        <f t="shared" ref="F58:BO58" si="172">SUM(F59:F62)</f>
        <v>0</v>
      </c>
      <c r="G58" s="21"/>
      <c r="H58" s="4">
        <f t="shared" si="147"/>
        <v>629904</v>
      </c>
      <c r="I58" s="21">
        <f>SUM(I59:I62)</f>
        <v>268230</v>
      </c>
      <c r="J58" s="21">
        <f>SUM(J59:J62)</f>
        <v>361674</v>
      </c>
      <c r="K58" s="22">
        <f>SUM(K59:K62)</f>
        <v>0</v>
      </c>
      <c r="L58" s="20">
        <f t="shared" si="172"/>
        <v>55382</v>
      </c>
      <c r="M58" s="21">
        <f t="shared" si="172"/>
        <v>197886</v>
      </c>
      <c r="N58" s="21">
        <f t="shared" si="172"/>
        <v>0</v>
      </c>
      <c r="O58" s="21"/>
      <c r="P58" s="166">
        <f t="shared" si="172"/>
        <v>629904</v>
      </c>
      <c r="Q58" s="167">
        <f t="shared" si="172"/>
        <v>268230</v>
      </c>
      <c r="R58" s="166">
        <f t="shared" si="172"/>
        <v>361674</v>
      </c>
      <c r="S58" s="168">
        <f>SUM(S59:S62)</f>
        <v>0</v>
      </c>
      <c r="T58" s="20">
        <f t="shared" si="172"/>
        <v>0</v>
      </c>
      <c r="U58" s="21">
        <f t="shared" si="172"/>
        <v>0</v>
      </c>
      <c r="V58" s="21">
        <f t="shared" si="172"/>
        <v>0</v>
      </c>
      <c r="W58" s="21"/>
      <c r="X58" s="21">
        <f t="shared" si="172"/>
        <v>0</v>
      </c>
      <c r="Y58" s="49">
        <f>SUM(Y59:Y62)</f>
        <v>0</v>
      </c>
      <c r="Z58" s="21">
        <f>SUM(Z59:Z62)</f>
        <v>0</v>
      </c>
      <c r="AA58" s="22">
        <f>SUM(AA59:AA62)</f>
        <v>0</v>
      </c>
      <c r="AB58" s="20">
        <f t="shared" si="172"/>
        <v>0</v>
      </c>
      <c r="AC58" s="21">
        <f t="shared" si="172"/>
        <v>0</v>
      </c>
      <c r="AD58" s="21">
        <f t="shared" si="172"/>
        <v>0</v>
      </c>
      <c r="AE58" s="21"/>
      <c r="AF58" s="21">
        <f t="shared" si="172"/>
        <v>0</v>
      </c>
      <c r="AG58" s="49">
        <f t="shared" si="172"/>
        <v>0</v>
      </c>
      <c r="AH58" s="21">
        <f>SUM(AH59:AH62)</f>
        <v>0</v>
      </c>
      <c r="AI58" s="22">
        <f t="shared" si="172"/>
        <v>0</v>
      </c>
      <c r="AJ58" s="20">
        <f t="shared" si="172"/>
        <v>0</v>
      </c>
      <c r="AK58" s="21">
        <f t="shared" si="172"/>
        <v>0</v>
      </c>
      <c r="AL58" s="21">
        <f t="shared" si="172"/>
        <v>0</v>
      </c>
      <c r="AM58" s="21">
        <f t="shared" si="172"/>
        <v>0</v>
      </c>
      <c r="AN58" s="49">
        <f t="shared" si="172"/>
        <v>0</v>
      </c>
      <c r="AO58" s="21">
        <f>SUM(AO59:AO62)</f>
        <v>0</v>
      </c>
      <c r="AP58" s="22">
        <f t="shared" si="172"/>
        <v>0</v>
      </c>
      <c r="AQ58" s="20">
        <f t="shared" si="172"/>
        <v>0</v>
      </c>
      <c r="AR58" s="21">
        <f t="shared" si="172"/>
        <v>0</v>
      </c>
      <c r="AS58" s="21">
        <f t="shared" si="172"/>
        <v>0</v>
      </c>
      <c r="AT58" s="21"/>
      <c r="AU58" s="21">
        <f t="shared" si="172"/>
        <v>0</v>
      </c>
      <c r="AV58" s="49">
        <f t="shared" si="172"/>
        <v>0</v>
      </c>
      <c r="AW58" s="21">
        <f>SUM(AW59:AW62)</f>
        <v>0</v>
      </c>
      <c r="AX58" s="22">
        <f t="shared" si="172"/>
        <v>0</v>
      </c>
      <c r="AY58" s="42">
        <f t="shared" ref="AY58:BF58" si="173">SUM(AY59:AY62)</f>
        <v>0</v>
      </c>
      <c r="AZ58" s="21">
        <f t="shared" si="173"/>
        <v>0</v>
      </c>
      <c r="BA58" s="21">
        <f t="shared" si="173"/>
        <v>0</v>
      </c>
      <c r="BB58" s="21"/>
      <c r="BC58" s="21">
        <f t="shared" si="173"/>
        <v>0</v>
      </c>
      <c r="BD58" s="21">
        <f>SUM(BD59:BD62)</f>
        <v>0</v>
      </c>
      <c r="BE58" s="21">
        <f>SUM(BE59:BE62)</f>
        <v>0</v>
      </c>
      <c r="BF58" s="27">
        <f t="shared" si="173"/>
        <v>0</v>
      </c>
      <c r="BG58" s="20">
        <f t="shared" si="172"/>
        <v>0</v>
      </c>
      <c r="BH58" s="21">
        <f t="shared" si="172"/>
        <v>0</v>
      </c>
      <c r="BI58" s="21">
        <f t="shared" si="172"/>
        <v>0</v>
      </c>
      <c r="BJ58" s="21"/>
      <c r="BK58" s="21">
        <f t="shared" si="172"/>
        <v>0</v>
      </c>
      <c r="BL58" s="49">
        <f t="shared" si="172"/>
        <v>0</v>
      </c>
      <c r="BM58" s="21">
        <f>SUM(BM59:BM62)</f>
        <v>0</v>
      </c>
      <c r="BN58" s="22">
        <f t="shared" si="172"/>
        <v>0</v>
      </c>
      <c r="BO58" s="20">
        <f t="shared" si="172"/>
        <v>0</v>
      </c>
      <c r="BP58" s="21">
        <f t="shared" ref="BP58:ED58" si="174">SUM(BP59:BP62)</f>
        <v>0</v>
      </c>
      <c r="BQ58" s="21">
        <f t="shared" si="174"/>
        <v>0</v>
      </c>
      <c r="BR58" s="21"/>
      <c r="BS58" s="21">
        <f t="shared" si="174"/>
        <v>0</v>
      </c>
      <c r="BT58" s="49">
        <f t="shared" si="174"/>
        <v>0</v>
      </c>
      <c r="BU58" s="21">
        <f t="shared" si="174"/>
        <v>0</v>
      </c>
      <c r="BV58" s="22">
        <f t="shared" si="174"/>
        <v>0</v>
      </c>
      <c r="BW58" s="20">
        <f t="shared" si="174"/>
        <v>0</v>
      </c>
      <c r="BX58" s="21">
        <f t="shared" si="174"/>
        <v>0</v>
      </c>
      <c r="BY58" s="21">
        <f t="shared" si="174"/>
        <v>0</v>
      </c>
      <c r="BZ58" s="21"/>
      <c r="CA58" s="21">
        <f t="shared" si="174"/>
        <v>0</v>
      </c>
      <c r="CB58" s="49">
        <f t="shared" si="174"/>
        <v>0</v>
      </c>
      <c r="CC58" s="21">
        <f t="shared" si="174"/>
        <v>0</v>
      </c>
      <c r="CD58" s="22">
        <f t="shared" si="174"/>
        <v>0</v>
      </c>
      <c r="CE58" s="20">
        <f t="shared" si="174"/>
        <v>0</v>
      </c>
      <c r="CF58" s="21">
        <f t="shared" si="174"/>
        <v>0</v>
      </c>
      <c r="CG58" s="21">
        <f t="shared" si="174"/>
        <v>0</v>
      </c>
      <c r="CH58" s="21"/>
      <c r="CI58" s="21">
        <f t="shared" si="174"/>
        <v>0</v>
      </c>
      <c r="CJ58" s="21">
        <f>SUM(CJ59:CJ62)</f>
        <v>0</v>
      </c>
      <c r="CK58" s="21">
        <f>SUM(CK59:CK62)</f>
        <v>0</v>
      </c>
      <c r="CL58" s="22">
        <f t="shared" si="174"/>
        <v>0</v>
      </c>
      <c r="CM58" s="20">
        <f t="shared" si="174"/>
        <v>0</v>
      </c>
      <c r="CN58" s="21">
        <f t="shared" si="174"/>
        <v>0</v>
      </c>
      <c r="CO58" s="21">
        <f t="shared" si="174"/>
        <v>0</v>
      </c>
      <c r="CP58" s="21">
        <f t="shared" si="174"/>
        <v>0</v>
      </c>
      <c r="CQ58" s="49">
        <f t="shared" si="174"/>
        <v>0</v>
      </c>
      <c r="CR58" s="21">
        <f t="shared" si="174"/>
        <v>0</v>
      </c>
      <c r="CS58" s="22">
        <f t="shared" si="174"/>
        <v>0</v>
      </c>
      <c r="CT58" s="20">
        <f t="shared" si="174"/>
        <v>0</v>
      </c>
      <c r="CU58" s="21">
        <f t="shared" si="174"/>
        <v>0</v>
      </c>
      <c r="CV58" s="21">
        <f t="shared" si="174"/>
        <v>0</v>
      </c>
      <c r="CW58" s="21">
        <f t="shared" si="174"/>
        <v>0</v>
      </c>
      <c r="CX58" s="49">
        <f t="shared" si="174"/>
        <v>0</v>
      </c>
      <c r="CY58" s="21">
        <f t="shared" si="174"/>
        <v>0</v>
      </c>
      <c r="CZ58" s="22">
        <f t="shared" si="174"/>
        <v>0</v>
      </c>
      <c r="DA58" s="20">
        <f t="shared" si="174"/>
        <v>0</v>
      </c>
      <c r="DB58" s="21">
        <f t="shared" si="174"/>
        <v>0</v>
      </c>
      <c r="DC58" s="21">
        <f t="shared" si="174"/>
        <v>0</v>
      </c>
      <c r="DD58" s="21">
        <f t="shared" si="174"/>
        <v>0</v>
      </c>
      <c r="DE58" s="49">
        <f t="shared" si="174"/>
        <v>0</v>
      </c>
      <c r="DF58" s="21">
        <f t="shared" si="174"/>
        <v>0</v>
      </c>
      <c r="DG58" s="22">
        <f t="shared" si="174"/>
        <v>0</v>
      </c>
      <c r="DH58" s="20">
        <f t="shared" si="174"/>
        <v>0</v>
      </c>
      <c r="DI58" s="21">
        <f t="shared" si="174"/>
        <v>0</v>
      </c>
      <c r="DJ58" s="21">
        <f t="shared" si="174"/>
        <v>0</v>
      </c>
      <c r="DK58" s="21">
        <f t="shared" si="174"/>
        <v>0</v>
      </c>
      <c r="DL58" s="49">
        <f t="shared" si="174"/>
        <v>0</v>
      </c>
      <c r="DM58" s="21">
        <f t="shared" si="174"/>
        <v>0</v>
      </c>
      <c r="DN58" s="22">
        <f t="shared" si="174"/>
        <v>0</v>
      </c>
      <c r="DO58" s="20">
        <f t="shared" si="174"/>
        <v>0</v>
      </c>
      <c r="DP58" s="21">
        <f t="shared" si="174"/>
        <v>0</v>
      </c>
      <c r="DQ58" s="21">
        <f t="shared" si="174"/>
        <v>0</v>
      </c>
      <c r="DR58" s="21">
        <f t="shared" si="174"/>
        <v>0</v>
      </c>
      <c r="DS58" s="49">
        <f t="shared" si="174"/>
        <v>0</v>
      </c>
      <c r="DT58" s="21">
        <f t="shared" si="174"/>
        <v>0</v>
      </c>
      <c r="DU58" s="22">
        <f t="shared" si="174"/>
        <v>0</v>
      </c>
      <c r="DV58" s="20">
        <f t="shared" si="174"/>
        <v>0</v>
      </c>
      <c r="DW58" s="21">
        <f t="shared" si="174"/>
        <v>0</v>
      </c>
      <c r="DX58" s="21">
        <f t="shared" si="174"/>
        <v>0</v>
      </c>
      <c r="DY58" s="21">
        <f t="shared" si="174"/>
        <v>0</v>
      </c>
      <c r="DZ58" s="49">
        <f t="shared" si="174"/>
        <v>0</v>
      </c>
      <c r="EA58" s="21">
        <f t="shared" si="174"/>
        <v>0</v>
      </c>
      <c r="EB58" s="22">
        <f t="shared" si="174"/>
        <v>0</v>
      </c>
      <c r="EC58" s="20">
        <f t="shared" si="174"/>
        <v>0</v>
      </c>
      <c r="ED58" s="21">
        <f t="shared" si="174"/>
        <v>0</v>
      </c>
      <c r="EE58" s="21">
        <f t="shared" ref="EE58:GO58" si="175">SUM(EE59:EE62)</f>
        <v>0</v>
      </c>
      <c r="EF58" s="21">
        <f t="shared" si="175"/>
        <v>0</v>
      </c>
      <c r="EG58" s="49">
        <f t="shared" si="175"/>
        <v>0</v>
      </c>
      <c r="EH58" s="21">
        <f t="shared" si="175"/>
        <v>0</v>
      </c>
      <c r="EI58" s="22">
        <f t="shared" si="175"/>
        <v>0</v>
      </c>
      <c r="EJ58" s="20">
        <f t="shared" si="175"/>
        <v>0</v>
      </c>
      <c r="EK58" s="21">
        <f t="shared" si="175"/>
        <v>0</v>
      </c>
      <c r="EL58" s="21">
        <f t="shared" si="175"/>
        <v>0</v>
      </c>
      <c r="EM58" s="21">
        <f t="shared" si="175"/>
        <v>0</v>
      </c>
      <c r="EN58" s="49">
        <f t="shared" si="175"/>
        <v>0</v>
      </c>
      <c r="EO58" s="21">
        <f t="shared" si="175"/>
        <v>0</v>
      </c>
      <c r="EP58" s="22">
        <f t="shared" si="175"/>
        <v>0</v>
      </c>
      <c r="EQ58" s="20">
        <f t="shared" si="175"/>
        <v>0</v>
      </c>
      <c r="ER58" s="21">
        <f t="shared" si="175"/>
        <v>0</v>
      </c>
      <c r="ES58" s="21">
        <f t="shared" si="175"/>
        <v>0</v>
      </c>
      <c r="ET58" s="21">
        <f t="shared" si="175"/>
        <v>0</v>
      </c>
      <c r="EU58" s="49">
        <f t="shared" si="175"/>
        <v>0</v>
      </c>
      <c r="EV58" s="21">
        <f t="shared" si="175"/>
        <v>0</v>
      </c>
      <c r="EW58" s="22">
        <f t="shared" si="175"/>
        <v>0</v>
      </c>
      <c r="EX58" s="20">
        <f t="shared" si="175"/>
        <v>0</v>
      </c>
      <c r="EY58" s="21">
        <f t="shared" si="175"/>
        <v>0</v>
      </c>
      <c r="EZ58" s="21">
        <f t="shared" si="175"/>
        <v>0</v>
      </c>
      <c r="FA58" s="21">
        <f t="shared" si="175"/>
        <v>0</v>
      </c>
      <c r="FB58" s="49">
        <f t="shared" si="175"/>
        <v>0</v>
      </c>
      <c r="FC58" s="21">
        <f>SUM(FC59:FC62)</f>
        <v>0</v>
      </c>
      <c r="FD58" s="22">
        <f t="shared" si="175"/>
        <v>0</v>
      </c>
      <c r="FE58" s="20">
        <f t="shared" si="175"/>
        <v>0</v>
      </c>
      <c r="FF58" s="21">
        <f t="shared" si="175"/>
        <v>0</v>
      </c>
      <c r="FG58" s="21">
        <f t="shared" si="175"/>
        <v>0</v>
      </c>
      <c r="FH58" s="21">
        <f t="shared" si="175"/>
        <v>0</v>
      </c>
      <c r="FI58" s="49">
        <f t="shared" si="175"/>
        <v>0</v>
      </c>
      <c r="FJ58" s="21">
        <f t="shared" si="175"/>
        <v>0</v>
      </c>
      <c r="FK58" s="22">
        <f t="shared" si="175"/>
        <v>0</v>
      </c>
      <c r="FL58" s="20">
        <f t="shared" si="175"/>
        <v>0</v>
      </c>
      <c r="FM58" s="21">
        <f t="shared" si="175"/>
        <v>0</v>
      </c>
      <c r="FN58" s="21">
        <f t="shared" si="175"/>
        <v>0</v>
      </c>
      <c r="FO58" s="21">
        <f t="shared" si="175"/>
        <v>0</v>
      </c>
      <c r="FP58" s="49">
        <f t="shared" si="175"/>
        <v>0</v>
      </c>
      <c r="FQ58" s="21">
        <f t="shared" si="175"/>
        <v>0</v>
      </c>
      <c r="FR58" s="22">
        <f t="shared" si="175"/>
        <v>0</v>
      </c>
      <c r="FS58" s="20">
        <f t="shared" si="175"/>
        <v>0</v>
      </c>
      <c r="FT58" s="21">
        <f t="shared" si="175"/>
        <v>0</v>
      </c>
      <c r="FU58" s="21">
        <f t="shared" si="175"/>
        <v>0</v>
      </c>
      <c r="FV58" s="21">
        <f t="shared" si="175"/>
        <v>0</v>
      </c>
      <c r="FW58" s="49">
        <f t="shared" si="175"/>
        <v>0</v>
      </c>
      <c r="FX58" s="21">
        <f>SUM(FX59:FX62)</f>
        <v>0</v>
      </c>
      <c r="FY58" s="22">
        <f t="shared" si="175"/>
        <v>0</v>
      </c>
      <c r="FZ58" s="20">
        <f t="shared" si="175"/>
        <v>0</v>
      </c>
      <c r="GA58" s="21">
        <f t="shared" si="175"/>
        <v>0</v>
      </c>
      <c r="GB58" s="21">
        <f t="shared" si="175"/>
        <v>0</v>
      </c>
      <c r="GC58" s="21">
        <f t="shared" si="175"/>
        <v>0</v>
      </c>
      <c r="GD58" s="49">
        <f t="shared" si="175"/>
        <v>0</v>
      </c>
      <c r="GE58" s="21">
        <f t="shared" si="175"/>
        <v>0</v>
      </c>
      <c r="GF58" s="22">
        <f t="shared" si="175"/>
        <v>0</v>
      </c>
      <c r="GG58" s="20">
        <f t="shared" si="175"/>
        <v>0</v>
      </c>
      <c r="GH58" s="21">
        <f t="shared" si="175"/>
        <v>0</v>
      </c>
      <c r="GI58" s="21">
        <f t="shared" si="175"/>
        <v>0</v>
      </c>
      <c r="GJ58" s="21">
        <f t="shared" si="175"/>
        <v>0</v>
      </c>
      <c r="GK58" s="49">
        <f t="shared" si="175"/>
        <v>0</v>
      </c>
      <c r="GL58" s="21">
        <f t="shared" si="175"/>
        <v>0</v>
      </c>
      <c r="GM58" s="22">
        <f t="shared" si="175"/>
        <v>0</v>
      </c>
      <c r="GN58" s="20">
        <f t="shared" si="175"/>
        <v>0</v>
      </c>
      <c r="GO58" s="21">
        <f t="shared" si="175"/>
        <v>0</v>
      </c>
      <c r="GP58" s="21">
        <f t="shared" ref="GP58:IX58" si="176">SUM(GP59:GP62)</f>
        <v>0</v>
      </c>
      <c r="GQ58" s="21">
        <f t="shared" si="176"/>
        <v>0</v>
      </c>
      <c r="GR58" s="49">
        <f t="shared" si="176"/>
        <v>0</v>
      </c>
      <c r="GS58" s="21">
        <f t="shared" si="176"/>
        <v>0</v>
      </c>
      <c r="GT58" s="22">
        <f t="shared" si="176"/>
        <v>0</v>
      </c>
      <c r="GU58" s="20">
        <f t="shared" si="176"/>
        <v>0</v>
      </c>
      <c r="GV58" s="21">
        <f t="shared" si="176"/>
        <v>0</v>
      </c>
      <c r="GW58" s="21">
        <f t="shared" si="176"/>
        <v>0</v>
      </c>
      <c r="GX58" s="21">
        <f t="shared" si="176"/>
        <v>0</v>
      </c>
      <c r="GY58" s="49">
        <f t="shared" si="176"/>
        <v>0</v>
      </c>
      <c r="GZ58" s="21">
        <f>SUM(GZ59:GZ62)</f>
        <v>0</v>
      </c>
      <c r="HA58" s="22">
        <f t="shared" si="176"/>
        <v>0</v>
      </c>
      <c r="HB58" s="20">
        <f t="shared" si="176"/>
        <v>0</v>
      </c>
      <c r="HC58" s="21">
        <f t="shared" si="176"/>
        <v>0</v>
      </c>
      <c r="HD58" s="21">
        <f t="shared" si="176"/>
        <v>0</v>
      </c>
      <c r="HE58" s="21">
        <f t="shared" si="176"/>
        <v>0</v>
      </c>
      <c r="HF58" s="49">
        <f t="shared" si="176"/>
        <v>0</v>
      </c>
      <c r="HG58" s="21">
        <f>SUM(HG59:HG62)</f>
        <v>0</v>
      </c>
      <c r="HH58" s="22">
        <f t="shared" si="176"/>
        <v>0</v>
      </c>
      <c r="HI58" s="20">
        <f t="shared" si="176"/>
        <v>0</v>
      </c>
      <c r="HJ58" s="21">
        <f t="shared" si="176"/>
        <v>0</v>
      </c>
      <c r="HK58" s="21">
        <f t="shared" si="176"/>
        <v>0</v>
      </c>
      <c r="HL58" s="21">
        <f t="shared" si="176"/>
        <v>0</v>
      </c>
      <c r="HM58" s="49">
        <f t="shared" si="176"/>
        <v>0</v>
      </c>
      <c r="HN58" s="21">
        <f>SUM(HN59:HN62)</f>
        <v>0</v>
      </c>
      <c r="HO58" s="22">
        <f t="shared" si="176"/>
        <v>0</v>
      </c>
      <c r="HP58" s="20">
        <f t="shared" si="176"/>
        <v>0</v>
      </c>
      <c r="HQ58" s="21">
        <f t="shared" si="176"/>
        <v>0</v>
      </c>
      <c r="HR58" s="21">
        <f t="shared" si="176"/>
        <v>0</v>
      </c>
      <c r="HS58" s="21">
        <f t="shared" si="176"/>
        <v>0</v>
      </c>
      <c r="HT58" s="49">
        <f t="shared" si="176"/>
        <v>0</v>
      </c>
      <c r="HU58" s="21">
        <f>SUM(HU59:HU62)</f>
        <v>0</v>
      </c>
      <c r="HV58" s="22">
        <f t="shared" si="176"/>
        <v>0</v>
      </c>
      <c r="HW58" s="20">
        <f t="shared" si="176"/>
        <v>0</v>
      </c>
      <c r="HX58" s="21">
        <f t="shared" si="176"/>
        <v>0</v>
      </c>
      <c r="HY58" s="21">
        <f t="shared" si="176"/>
        <v>0</v>
      </c>
      <c r="HZ58" s="21">
        <f t="shared" si="176"/>
        <v>0</v>
      </c>
      <c r="IA58" s="49">
        <f t="shared" si="176"/>
        <v>0</v>
      </c>
      <c r="IB58" s="21">
        <f>SUM(IB59:IB62)</f>
        <v>0</v>
      </c>
      <c r="IC58" s="22">
        <f t="shared" si="176"/>
        <v>0</v>
      </c>
      <c r="ID58" s="20">
        <f t="shared" si="176"/>
        <v>0</v>
      </c>
      <c r="IE58" s="21">
        <f t="shared" si="176"/>
        <v>0</v>
      </c>
      <c r="IF58" s="21">
        <f t="shared" si="176"/>
        <v>0</v>
      </c>
      <c r="IG58" s="21">
        <f t="shared" si="176"/>
        <v>0</v>
      </c>
      <c r="IH58" s="49">
        <f t="shared" si="176"/>
        <v>0</v>
      </c>
      <c r="II58" s="21">
        <f>SUM(II59:II62)</f>
        <v>0</v>
      </c>
      <c r="IJ58" s="22">
        <f t="shared" si="176"/>
        <v>0</v>
      </c>
      <c r="IK58" s="20">
        <f t="shared" si="176"/>
        <v>0</v>
      </c>
      <c r="IL58" s="21">
        <f t="shared" si="176"/>
        <v>0</v>
      </c>
      <c r="IM58" s="21">
        <f t="shared" si="176"/>
        <v>0</v>
      </c>
      <c r="IN58" s="21">
        <f t="shared" si="176"/>
        <v>0</v>
      </c>
      <c r="IO58" s="49">
        <f t="shared" si="176"/>
        <v>0</v>
      </c>
      <c r="IP58" s="21">
        <f>SUM(IP59:IP62)</f>
        <v>0</v>
      </c>
      <c r="IQ58" s="22">
        <f t="shared" si="176"/>
        <v>0</v>
      </c>
      <c r="IR58" s="20">
        <f t="shared" si="176"/>
        <v>0</v>
      </c>
      <c r="IS58" s="21">
        <f t="shared" si="176"/>
        <v>0</v>
      </c>
      <c r="IT58" s="21">
        <f t="shared" si="176"/>
        <v>0</v>
      </c>
      <c r="IU58" s="21">
        <f t="shared" si="176"/>
        <v>0</v>
      </c>
      <c r="IV58" s="49">
        <f t="shared" si="176"/>
        <v>0</v>
      </c>
      <c r="IW58" s="21">
        <f>SUM(IW59:IW62)</f>
        <v>0</v>
      </c>
      <c r="IX58" s="22">
        <f t="shared" si="176"/>
        <v>0</v>
      </c>
      <c r="IY58" s="36"/>
    </row>
    <row r="59" spans="1:259" s="88" customFormat="1" x14ac:dyDescent="0.2">
      <c r="A59" s="68"/>
      <c r="B59" s="1" t="s">
        <v>88</v>
      </c>
      <c r="C59" s="61" t="s">
        <v>149</v>
      </c>
      <c r="D59" s="29">
        <f t="shared" si="146"/>
        <v>0</v>
      </c>
      <c r="E59" s="29">
        <f t="shared" si="138"/>
        <v>0</v>
      </c>
      <c r="F59" s="2">
        <f>SUM(N59,V59,AD59,AL59,AS59,BI59,BQ59,BY59,CO59,CV59,DC59,DJ59,DQ59,DX59,EE59,EL59)+SUM(ES59,EZ59,FG59,FN59,FU59,GB59,GI59,GP59,GW59,HD59,HK59,HR59,HY59,IF59,IM59,IT59)</f>
        <v>0</v>
      </c>
      <c r="G59" s="2"/>
      <c r="H59" s="4">
        <f t="shared" si="147"/>
        <v>0</v>
      </c>
      <c r="I59" s="2">
        <f t="shared" ref="I59:J62" si="177">SUM(Q59,Y59,AG59,AN59,AV59,BL59,BT59,CB59,CQ59,CX59,DE59,DL59,DS59,DZ59,EG59,EN59)+SUM(EU59,FB59,FI59,FP59,FW59,GD59,GK59,GR59,GY59,HF59,HM59,HT59,IA59,IH59,IO59,IV59)+CJ59</f>
        <v>0</v>
      </c>
      <c r="J59" s="2">
        <f t="shared" si="177"/>
        <v>0</v>
      </c>
      <c r="K59" s="10">
        <f t="shared" ref="K59:K62" si="178">SUM(S59,AA59,AI59,AP59,AX59,BN59,BV59,CD59,CS59,CZ59,DG59,DN59,DU59,EB59,EI59,EP59)+SUM(EW59,FD59,FK59,FR59,FY59,GF59,GM59,GT59,HA59,HH59,HO59,HV59,IC59,IJ59,IQ59,IX59)</f>
        <v>0</v>
      </c>
      <c r="L59" s="9"/>
      <c r="M59" s="2"/>
      <c r="N59" s="2"/>
      <c r="O59" s="2"/>
      <c r="P59" s="157"/>
      <c r="Q59" s="158"/>
      <c r="R59" s="157"/>
      <c r="S59" s="159"/>
      <c r="T59" s="9"/>
      <c r="U59" s="2"/>
      <c r="V59" s="2"/>
      <c r="W59" s="2"/>
      <c r="X59" s="2"/>
      <c r="Y59" s="50"/>
      <c r="Z59" s="2"/>
      <c r="AA59" s="10"/>
      <c r="AB59" s="9"/>
      <c r="AC59" s="2"/>
      <c r="AD59" s="2"/>
      <c r="AE59" s="2"/>
      <c r="AF59" s="2"/>
      <c r="AG59" s="50"/>
      <c r="AH59" s="2"/>
      <c r="AI59" s="10"/>
      <c r="AJ59" s="9"/>
      <c r="AK59" s="2"/>
      <c r="AL59" s="2"/>
      <c r="AM59" s="2"/>
      <c r="AN59" s="50"/>
      <c r="AO59" s="2"/>
      <c r="AP59" s="10"/>
      <c r="AQ59" s="9"/>
      <c r="AR59" s="2"/>
      <c r="AS59" s="2"/>
      <c r="AT59" s="2"/>
      <c r="AU59" s="2"/>
      <c r="AV59" s="50"/>
      <c r="AW59" s="2"/>
      <c r="AX59" s="10"/>
      <c r="AY59" s="28">
        <f t="shared" ref="AY59:BA62" si="179">SUM(BO59,BW59,BG59)</f>
        <v>0</v>
      </c>
      <c r="AZ59" s="2">
        <f t="shared" si="179"/>
        <v>0</v>
      </c>
      <c r="BA59" s="2">
        <f t="shared" si="179"/>
        <v>0</v>
      </c>
      <c r="BB59" s="2"/>
      <c r="BC59" s="2">
        <f t="shared" ref="BC59:BC62" si="180">SUM(BS59,CA59,BK59)</f>
        <v>0</v>
      </c>
      <c r="BD59" s="2">
        <f t="shared" ref="BD59:BF62" si="181">SUM(BT59,CB59,BL59)</f>
        <v>0</v>
      </c>
      <c r="BE59" s="2">
        <f t="shared" si="181"/>
        <v>0</v>
      </c>
      <c r="BF59" s="24">
        <f t="shared" si="181"/>
        <v>0</v>
      </c>
      <c r="BG59" s="9"/>
      <c r="BH59" s="2"/>
      <c r="BI59" s="2"/>
      <c r="BJ59" s="2"/>
      <c r="BK59" s="2"/>
      <c r="BL59" s="50"/>
      <c r="BM59" s="2"/>
      <c r="BN59" s="10"/>
      <c r="BO59" s="9"/>
      <c r="BP59" s="2"/>
      <c r="BQ59" s="2"/>
      <c r="BR59" s="2"/>
      <c r="BS59" s="2"/>
      <c r="BT59" s="50"/>
      <c r="BU59" s="2"/>
      <c r="BV59" s="10"/>
      <c r="BW59" s="9"/>
      <c r="BX59" s="2"/>
      <c r="BY59" s="2"/>
      <c r="BZ59" s="2"/>
      <c r="CA59" s="2"/>
      <c r="CB59" s="50"/>
      <c r="CC59" s="2"/>
      <c r="CD59" s="10"/>
      <c r="CE59" s="28">
        <f>SUM(CM59,CT59,DA59,DH59,DO59,DV59,EC59,EJ59,EQ59,EX59,FE59,FL59,FS59,FZ59,GG59,GN59,GU59,HB59,HI59,HP59,HW59,ID59,IK59,IR59)</f>
        <v>0</v>
      </c>
      <c r="CF59" s="2"/>
      <c r="CG59" s="2">
        <f>SUM(CO59,CV59,DC59,DJ59,DQ59,DX59,EE59,EL59,ES59,EZ59,FG59,FN59,FU59,GB59,GI59,GP59,GW59,HD59,HK59,HR59,HY59,IF59,IM59,IT59)</f>
        <v>0</v>
      </c>
      <c r="CH59" s="2"/>
      <c r="CI59" s="2">
        <f>SUM(CP59,CW59,DD59,DK59,DR59,DY59,EF59,EM59,ET59,FA59,FH59,FO59,FV59,GC59,GJ59,GQ59,GX59,HE59,HL59,HS59,HZ59,IG59,IN59,IU59)</f>
        <v>0</v>
      </c>
      <c r="CJ59" s="2">
        <f>SUM(CQ59,CX59,DE59,DL59,DS59,DZ59,EG59,EN59,EU59,FB59,FI59,FP59,FW59,GD59,GK59,GR59,GY59,HF59,HM59,HT59,IA59,IH59,IO59,IV59)</f>
        <v>0</v>
      </c>
      <c r="CK59" s="2">
        <f>SUM(CR59,CY59,DF59,DM59,DT59,EA59,EH59,EO59,EV59,FC59,FJ59,FQ59,FX59,GE59,GL59,GS59,GZ59,HG59,HN59,HU59,IB59,II59,IP59,IW59)</f>
        <v>0</v>
      </c>
      <c r="CL59" s="24">
        <f>SUM(CS59,CZ59,DG59,DN59,DU59,EB59,EI59,EP59,EW59,FD59,FK59,FR59,FY59,GF59,GM59,GT59,HA59,HH59,HO59,HV59,IC59,IJ59,IQ59,IX59)</f>
        <v>0</v>
      </c>
      <c r="CM59" s="9"/>
      <c r="CN59" s="2"/>
      <c r="CO59" s="2"/>
      <c r="CP59" s="2"/>
      <c r="CQ59" s="50"/>
      <c r="CR59" s="2"/>
      <c r="CS59" s="10"/>
      <c r="CT59" s="9"/>
      <c r="CU59" s="2"/>
      <c r="CV59" s="2"/>
      <c r="CW59" s="2"/>
      <c r="CX59" s="50"/>
      <c r="CY59" s="2"/>
      <c r="CZ59" s="10"/>
      <c r="DA59" s="9"/>
      <c r="DB59" s="2"/>
      <c r="DC59" s="2"/>
      <c r="DD59" s="2"/>
      <c r="DE59" s="50"/>
      <c r="DF59" s="2"/>
      <c r="DG59" s="10"/>
      <c r="DH59" s="9"/>
      <c r="DI59" s="2"/>
      <c r="DJ59" s="2"/>
      <c r="DK59" s="2"/>
      <c r="DL59" s="50"/>
      <c r="DM59" s="2"/>
      <c r="DN59" s="10"/>
      <c r="DO59" s="9"/>
      <c r="DP59" s="2"/>
      <c r="DQ59" s="2"/>
      <c r="DR59" s="2"/>
      <c r="DS59" s="50"/>
      <c r="DT59" s="2"/>
      <c r="DU59" s="10"/>
      <c r="DV59" s="9"/>
      <c r="DW59" s="2"/>
      <c r="DX59" s="2"/>
      <c r="DY59" s="2"/>
      <c r="DZ59" s="50"/>
      <c r="EA59" s="2"/>
      <c r="EB59" s="10"/>
      <c r="EC59" s="9"/>
      <c r="ED59" s="2"/>
      <c r="EE59" s="2"/>
      <c r="EF59" s="2"/>
      <c r="EG59" s="50"/>
      <c r="EH59" s="2"/>
      <c r="EI59" s="10"/>
      <c r="EJ59" s="9"/>
      <c r="EK59" s="2"/>
      <c r="EL59" s="2"/>
      <c r="EM59" s="2"/>
      <c r="EN59" s="50"/>
      <c r="EO59" s="2"/>
      <c r="EP59" s="10"/>
      <c r="EQ59" s="9"/>
      <c r="ER59" s="2"/>
      <c r="ES59" s="2"/>
      <c r="ET59" s="2"/>
      <c r="EU59" s="50"/>
      <c r="EV59" s="2"/>
      <c r="EW59" s="10"/>
      <c r="EX59" s="9"/>
      <c r="EY59" s="2"/>
      <c r="EZ59" s="2"/>
      <c r="FA59" s="2"/>
      <c r="FB59" s="50"/>
      <c r="FC59" s="2"/>
      <c r="FD59" s="10"/>
      <c r="FE59" s="9"/>
      <c r="FF59" s="2"/>
      <c r="FG59" s="2"/>
      <c r="FH59" s="2"/>
      <c r="FI59" s="50"/>
      <c r="FJ59" s="2"/>
      <c r="FK59" s="10"/>
      <c r="FL59" s="9"/>
      <c r="FM59" s="2"/>
      <c r="FN59" s="2"/>
      <c r="FO59" s="2"/>
      <c r="FP59" s="50"/>
      <c r="FQ59" s="2"/>
      <c r="FR59" s="10"/>
      <c r="FS59" s="9"/>
      <c r="FT59" s="2"/>
      <c r="FU59" s="2"/>
      <c r="FV59" s="2"/>
      <c r="FW59" s="50"/>
      <c r="FX59" s="2"/>
      <c r="FY59" s="10"/>
      <c r="FZ59" s="9"/>
      <c r="GA59" s="2"/>
      <c r="GB59" s="2"/>
      <c r="GC59" s="2"/>
      <c r="GD59" s="50"/>
      <c r="GE59" s="2"/>
      <c r="GF59" s="10"/>
      <c r="GG59" s="9"/>
      <c r="GH59" s="2"/>
      <c r="GI59" s="2"/>
      <c r="GJ59" s="2"/>
      <c r="GK59" s="50"/>
      <c r="GL59" s="2"/>
      <c r="GM59" s="10"/>
      <c r="GN59" s="9"/>
      <c r="GO59" s="2"/>
      <c r="GP59" s="2"/>
      <c r="GQ59" s="2"/>
      <c r="GR59" s="50"/>
      <c r="GS59" s="2"/>
      <c r="GT59" s="10"/>
      <c r="GU59" s="9"/>
      <c r="GV59" s="2"/>
      <c r="GW59" s="2"/>
      <c r="GX59" s="2"/>
      <c r="GY59" s="50"/>
      <c r="GZ59" s="2"/>
      <c r="HA59" s="10"/>
      <c r="HB59" s="9"/>
      <c r="HC59" s="2"/>
      <c r="HD59" s="2"/>
      <c r="HE59" s="2"/>
      <c r="HF59" s="50"/>
      <c r="HG59" s="2"/>
      <c r="HH59" s="10"/>
      <c r="HI59" s="9"/>
      <c r="HJ59" s="2"/>
      <c r="HK59" s="2"/>
      <c r="HL59" s="2"/>
      <c r="HM59" s="50"/>
      <c r="HN59" s="2"/>
      <c r="HO59" s="10"/>
      <c r="HP59" s="9"/>
      <c r="HQ59" s="2"/>
      <c r="HR59" s="2"/>
      <c r="HS59" s="2"/>
      <c r="HT59" s="50"/>
      <c r="HU59" s="2"/>
      <c r="HV59" s="10"/>
      <c r="HW59" s="9"/>
      <c r="HX59" s="2"/>
      <c r="HY59" s="2"/>
      <c r="HZ59" s="2"/>
      <c r="IA59" s="50"/>
      <c r="IB59" s="2"/>
      <c r="IC59" s="10"/>
      <c r="ID59" s="9"/>
      <c r="IE59" s="2"/>
      <c r="IF59" s="2"/>
      <c r="IG59" s="2"/>
      <c r="IH59" s="50"/>
      <c r="II59" s="2"/>
      <c r="IJ59" s="10"/>
      <c r="IK59" s="9"/>
      <c r="IL59" s="2"/>
      <c r="IM59" s="2"/>
      <c r="IN59" s="2"/>
      <c r="IO59" s="50"/>
      <c r="IP59" s="2"/>
      <c r="IQ59" s="10"/>
      <c r="IR59" s="9"/>
      <c r="IS59" s="2"/>
      <c r="IT59" s="2"/>
      <c r="IU59" s="2"/>
      <c r="IV59" s="50"/>
      <c r="IW59" s="2"/>
      <c r="IX59" s="10"/>
      <c r="IY59" s="37"/>
    </row>
    <row r="60" spans="1:259" s="88" customFormat="1" x14ac:dyDescent="0.2">
      <c r="A60" s="68"/>
      <c r="B60" s="1" t="s">
        <v>89</v>
      </c>
      <c r="C60" s="61" t="s">
        <v>141</v>
      </c>
      <c r="D60" s="29">
        <f t="shared" si="146"/>
        <v>4835</v>
      </c>
      <c r="E60" s="29">
        <f t="shared" si="138"/>
        <v>400</v>
      </c>
      <c r="F60" s="2">
        <f>SUM(N60,V60,AD60,AL60,AS60,BI60,BQ60,BY60,CO60,CV60,DC60,DJ60,DQ60,DX60,EE60,EL60)+SUM(ES60,EZ60,FG60,FN60,FU60,GB60,GI60,GP60,GW60,HD60,HK60,HR60,HY60,IF60,IM60,IT60)</f>
        <v>0</v>
      </c>
      <c r="G60" s="2"/>
      <c r="H60" s="4">
        <f t="shared" si="147"/>
        <v>153413</v>
      </c>
      <c r="I60" s="2">
        <f t="shared" si="177"/>
        <v>0</v>
      </c>
      <c r="J60" s="2">
        <f t="shared" si="177"/>
        <v>153413</v>
      </c>
      <c r="K60" s="10">
        <f t="shared" si="178"/>
        <v>0</v>
      </c>
      <c r="L60" s="9">
        <v>4835</v>
      </c>
      <c r="M60" s="157">
        <v>400</v>
      </c>
      <c r="N60" s="2"/>
      <c r="O60" s="2"/>
      <c r="P60" s="157">
        <v>153413</v>
      </c>
      <c r="Q60" s="158">
        <f t="shared" ref="Q60:Q62" si="182">P60-R60-S60</f>
        <v>0</v>
      </c>
      <c r="R60" s="157">
        <v>153413</v>
      </c>
      <c r="S60" s="159"/>
      <c r="T60" s="9"/>
      <c r="U60" s="2"/>
      <c r="V60" s="2"/>
      <c r="W60" s="2"/>
      <c r="X60" s="2"/>
      <c r="Y60" s="50"/>
      <c r="Z60" s="2"/>
      <c r="AA60" s="10"/>
      <c r="AB60" s="9"/>
      <c r="AC60" s="2"/>
      <c r="AD60" s="2"/>
      <c r="AE60" s="2"/>
      <c r="AF60" s="2"/>
      <c r="AG60" s="50"/>
      <c r="AH60" s="2"/>
      <c r="AI60" s="10"/>
      <c r="AJ60" s="9"/>
      <c r="AK60" s="2"/>
      <c r="AL60" s="2"/>
      <c r="AM60" s="2"/>
      <c r="AN60" s="50"/>
      <c r="AO60" s="2"/>
      <c r="AP60" s="10"/>
      <c r="AQ60" s="9"/>
      <c r="AR60" s="2"/>
      <c r="AS60" s="2"/>
      <c r="AT60" s="2"/>
      <c r="AU60" s="2"/>
      <c r="AV60" s="50"/>
      <c r="AW60" s="2"/>
      <c r="AX60" s="10"/>
      <c r="AY60" s="28">
        <f t="shared" si="179"/>
        <v>0</v>
      </c>
      <c r="AZ60" s="2">
        <f t="shared" si="179"/>
        <v>0</v>
      </c>
      <c r="BA60" s="2">
        <f t="shared" si="179"/>
        <v>0</v>
      </c>
      <c r="BB60" s="2"/>
      <c r="BC60" s="2">
        <f t="shared" si="180"/>
        <v>0</v>
      </c>
      <c r="BD60" s="2">
        <f t="shared" si="181"/>
        <v>0</v>
      </c>
      <c r="BE60" s="2">
        <f t="shared" si="181"/>
        <v>0</v>
      </c>
      <c r="BF60" s="24">
        <f t="shared" si="181"/>
        <v>0</v>
      </c>
      <c r="BG60" s="9"/>
      <c r="BH60" s="2"/>
      <c r="BI60" s="2"/>
      <c r="BJ60" s="2"/>
      <c r="BK60" s="2"/>
      <c r="BL60" s="50"/>
      <c r="BM60" s="2"/>
      <c r="BN60" s="10"/>
      <c r="BO60" s="9"/>
      <c r="BP60" s="2"/>
      <c r="BQ60" s="2"/>
      <c r="BR60" s="2"/>
      <c r="BS60" s="2"/>
      <c r="BT60" s="50"/>
      <c r="BU60" s="2"/>
      <c r="BV60" s="10"/>
      <c r="BW60" s="9"/>
      <c r="BX60" s="2"/>
      <c r="BY60" s="2"/>
      <c r="BZ60" s="2"/>
      <c r="CA60" s="2"/>
      <c r="CB60" s="50"/>
      <c r="CC60" s="2"/>
      <c r="CD60" s="10"/>
      <c r="CE60" s="28">
        <f>SUM(CM60,CT60,DA60,DH60,DO60,DV60,EC60,EJ60,EQ60,EX60,FE60,FL60,FS60,FZ60,GG60,GN60,GU60,HB60,HI60,HP60,HW60,ID60,IK60,IR60)</f>
        <v>0</v>
      </c>
      <c r="CF60" s="2"/>
      <c r="CG60" s="2">
        <f>SUM(CO60,CV60,DC60,DJ60,DQ60,DX60,EE60,EL60,ES60,EZ60,FG60,FN60,FU60,GB60,GI60,GP60,GW60,HD60,HK60,HR60,HY60,IF60,IM60,IT60)</f>
        <v>0</v>
      </c>
      <c r="CH60" s="2"/>
      <c r="CI60" s="2"/>
      <c r="CJ60" s="2"/>
      <c r="CK60" s="2"/>
      <c r="CL60" s="24"/>
      <c r="CM60" s="9"/>
      <c r="CN60" s="2"/>
      <c r="CO60" s="2"/>
      <c r="CP60" s="2"/>
      <c r="CQ60" s="50"/>
      <c r="CR60" s="2"/>
      <c r="CS60" s="10"/>
      <c r="CT60" s="9"/>
      <c r="CU60" s="2"/>
      <c r="CV60" s="2"/>
      <c r="CW60" s="2"/>
      <c r="CX60" s="50"/>
      <c r="CY60" s="2"/>
      <c r="CZ60" s="10"/>
      <c r="DA60" s="9"/>
      <c r="DB60" s="2"/>
      <c r="DC60" s="2"/>
      <c r="DD60" s="2"/>
      <c r="DE60" s="50"/>
      <c r="DF60" s="2"/>
      <c r="DG60" s="10"/>
      <c r="DH60" s="9"/>
      <c r="DI60" s="2"/>
      <c r="DJ60" s="2"/>
      <c r="DK60" s="2"/>
      <c r="DL60" s="50"/>
      <c r="DM60" s="2"/>
      <c r="DN60" s="10"/>
      <c r="DO60" s="9"/>
      <c r="DP60" s="2"/>
      <c r="DQ60" s="2"/>
      <c r="DR60" s="2"/>
      <c r="DS60" s="50"/>
      <c r="DT60" s="2"/>
      <c r="DU60" s="10"/>
      <c r="DV60" s="9"/>
      <c r="DW60" s="2"/>
      <c r="DX60" s="2"/>
      <c r="DY60" s="2"/>
      <c r="DZ60" s="50"/>
      <c r="EA60" s="2"/>
      <c r="EB60" s="10"/>
      <c r="EC60" s="9"/>
      <c r="ED60" s="2"/>
      <c r="EE60" s="2"/>
      <c r="EF60" s="2"/>
      <c r="EG60" s="50"/>
      <c r="EH60" s="2"/>
      <c r="EI60" s="10"/>
      <c r="EJ60" s="9"/>
      <c r="EK60" s="2"/>
      <c r="EL60" s="2"/>
      <c r="EM60" s="2"/>
      <c r="EN60" s="50"/>
      <c r="EO60" s="2"/>
      <c r="EP60" s="10"/>
      <c r="EQ60" s="9"/>
      <c r="ER60" s="2"/>
      <c r="ES60" s="2"/>
      <c r="ET60" s="2"/>
      <c r="EU60" s="50"/>
      <c r="EV60" s="2"/>
      <c r="EW60" s="10"/>
      <c r="EX60" s="9"/>
      <c r="EY60" s="2"/>
      <c r="EZ60" s="2"/>
      <c r="FA60" s="2"/>
      <c r="FB60" s="50"/>
      <c r="FC60" s="2"/>
      <c r="FD60" s="10"/>
      <c r="FE60" s="9"/>
      <c r="FF60" s="2"/>
      <c r="FG60" s="2"/>
      <c r="FH60" s="2"/>
      <c r="FI60" s="50"/>
      <c r="FJ60" s="2"/>
      <c r="FK60" s="10"/>
      <c r="FL60" s="9"/>
      <c r="FM60" s="2"/>
      <c r="FN60" s="2"/>
      <c r="FO60" s="2"/>
      <c r="FP60" s="50"/>
      <c r="FQ60" s="2"/>
      <c r="FR60" s="10"/>
      <c r="FS60" s="9"/>
      <c r="FT60" s="2"/>
      <c r="FU60" s="2"/>
      <c r="FV60" s="2"/>
      <c r="FW60" s="50"/>
      <c r="FX60" s="2"/>
      <c r="FY60" s="10"/>
      <c r="FZ60" s="9"/>
      <c r="GA60" s="2"/>
      <c r="GB60" s="2"/>
      <c r="GC60" s="2"/>
      <c r="GD60" s="50"/>
      <c r="GE60" s="2"/>
      <c r="GF60" s="10"/>
      <c r="GG60" s="9"/>
      <c r="GH60" s="2"/>
      <c r="GI60" s="2"/>
      <c r="GJ60" s="2"/>
      <c r="GK60" s="50"/>
      <c r="GL60" s="2"/>
      <c r="GM60" s="10"/>
      <c r="GN60" s="9"/>
      <c r="GO60" s="2"/>
      <c r="GP60" s="2"/>
      <c r="GQ60" s="2"/>
      <c r="GR60" s="50"/>
      <c r="GS60" s="2"/>
      <c r="GT60" s="10"/>
      <c r="GU60" s="9"/>
      <c r="GV60" s="2"/>
      <c r="GW60" s="2"/>
      <c r="GX60" s="2"/>
      <c r="GY60" s="50"/>
      <c r="GZ60" s="2"/>
      <c r="HA60" s="10"/>
      <c r="HB60" s="9"/>
      <c r="HC60" s="2"/>
      <c r="HD60" s="2"/>
      <c r="HE60" s="2"/>
      <c r="HF60" s="50"/>
      <c r="HG60" s="2"/>
      <c r="HH60" s="10"/>
      <c r="HI60" s="9"/>
      <c r="HJ60" s="2"/>
      <c r="HK60" s="2"/>
      <c r="HL60" s="2"/>
      <c r="HM60" s="50"/>
      <c r="HN60" s="2"/>
      <c r="HO60" s="10"/>
      <c r="HP60" s="9"/>
      <c r="HQ60" s="2"/>
      <c r="HR60" s="2"/>
      <c r="HS60" s="2"/>
      <c r="HT60" s="50"/>
      <c r="HU60" s="2"/>
      <c r="HV60" s="10"/>
      <c r="HW60" s="9"/>
      <c r="HX60" s="2"/>
      <c r="HY60" s="2"/>
      <c r="HZ60" s="2"/>
      <c r="IA60" s="50"/>
      <c r="IB60" s="2"/>
      <c r="IC60" s="10"/>
      <c r="ID60" s="9"/>
      <c r="IE60" s="2"/>
      <c r="IF60" s="2"/>
      <c r="IG60" s="2"/>
      <c r="IH60" s="50"/>
      <c r="II60" s="2"/>
      <c r="IJ60" s="10"/>
      <c r="IK60" s="9"/>
      <c r="IL60" s="2"/>
      <c r="IM60" s="2"/>
      <c r="IN60" s="2"/>
      <c r="IO60" s="50"/>
      <c r="IP60" s="2"/>
      <c r="IQ60" s="10"/>
      <c r="IR60" s="9"/>
      <c r="IS60" s="2"/>
      <c r="IT60" s="2"/>
      <c r="IU60" s="2"/>
      <c r="IV60" s="50"/>
      <c r="IW60" s="2"/>
      <c r="IX60" s="10"/>
      <c r="IY60" s="37"/>
    </row>
    <row r="61" spans="1:259" s="88" customFormat="1" x14ac:dyDescent="0.2">
      <c r="A61" s="68"/>
      <c r="B61" s="1" t="s">
        <v>90</v>
      </c>
      <c r="C61" s="61" t="s">
        <v>147</v>
      </c>
      <c r="D61" s="29">
        <f t="shared" si="146"/>
        <v>5500</v>
      </c>
      <c r="E61" s="29">
        <f t="shared" si="138"/>
        <v>189486</v>
      </c>
      <c r="F61" s="2">
        <f>SUM(N61,V61,AD61,AL61,AS61,BI61,BQ61,BY61,CO61,CV61,DC61,DJ61,DQ61,DX61,EE61,EL61)+SUM(ES61,EZ61,FG61,FN61,FU61,GB61,GI61,GP61,GW61,HD61,HK61,HR61,HY61,IF61,IM61,IT61)</f>
        <v>0</v>
      </c>
      <c r="G61" s="2"/>
      <c r="H61" s="4">
        <f t="shared" si="147"/>
        <v>208261</v>
      </c>
      <c r="I61" s="2">
        <f t="shared" si="177"/>
        <v>0</v>
      </c>
      <c r="J61" s="2">
        <f t="shared" si="177"/>
        <v>208261</v>
      </c>
      <c r="K61" s="10">
        <f t="shared" si="178"/>
        <v>0</v>
      </c>
      <c r="L61" s="9">
        <v>5500</v>
      </c>
      <c r="M61" s="157">
        <v>189486</v>
      </c>
      <c r="N61" s="2"/>
      <c r="O61" s="2"/>
      <c r="P61" s="157">
        <v>208261</v>
      </c>
      <c r="Q61" s="158">
        <f t="shared" si="182"/>
        <v>0</v>
      </c>
      <c r="R61" s="157">
        <v>208261</v>
      </c>
      <c r="S61" s="159"/>
      <c r="T61" s="9"/>
      <c r="U61" s="2"/>
      <c r="V61" s="2"/>
      <c r="W61" s="2"/>
      <c r="X61" s="2"/>
      <c r="Y61" s="50"/>
      <c r="Z61" s="2"/>
      <c r="AA61" s="10"/>
      <c r="AB61" s="9"/>
      <c r="AC61" s="2"/>
      <c r="AD61" s="2"/>
      <c r="AE61" s="2"/>
      <c r="AF61" s="2"/>
      <c r="AG61" s="50"/>
      <c r="AH61" s="2"/>
      <c r="AI61" s="10"/>
      <c r="AJ61" s="9"/>
      <c r="AK61" s="2"/>
      <c r="AL61" s="2"/>
      <c r="AM61" s="2"/>
      <c r="AN61" s="50"/>
      <c r="AO61" s="2"/>
      <c r="AP61" s="10"/>
      <c r="AQ61" s="9"/>
      <c r="AR61" s="2"/>
      <c r="AS61" s="2"/>
      <c r="AT61" s="2"/>
      <c r="AU61" s="2"/>
      <c r="AV61" s="50"/>
      <c r="AW61" s="2"/>
      <c r="AX61" s="10"/>
      <c r="AY61" s="28">
        <f t="shared" si="179"/>
        <v>0</v>
      </c>
      <c r="AZ61" s="2">
        <f t="shared" si="179"/>
        <v>0</v>
      </c>
      <c r="BA61" s="2">
        <f t="shared" si="179"/>
        <v>0</v>
      </c>
      <c r="BB61" s="2"/>
      <c r="BC61" s="2">
        <f t="shared" si="180"/>
        <v>0</v>
      </c>
      <c r="BD61" s="2">
        <f t="shared" si="181"/>
        <v>0</v>
      </c>
      <c r="BE61" s="2">
        <f t="shared" si="181"/>
        <v>0</v>
      </c>
      <c r="BF61" s="24">
        <f t="shared" si="181"/>
        <v>0</v>
      </c>
      <c r="BG61" s="9"/>
      <c r="BH61" s="2"/>
      <c r="BI61" s="2"/>
      <c r="BJ61" s="2"/>
      <c r="BK61" s="2"/>
      <c r="BL61" s="50"/>
      <c r="BM61" s="2"/>
      <c r="BN61" s="10"/>
      <c r="BO61" s="9"/>
      <c r="BP61" s="2"/>
      <c r="BQ61" s="2"/>
      <c r="BR61" s="2"/>
      <c r="BS61" s="2"/>
      <c r="BT61" s="50"/>
      <c r="BU61" s="2"/>
      <c r="BV61" s="10"/>
      <c r="BW61" s="9"/>
      <c r="BX61" s="2"/>
      <c r="BY61" s="2"/>
      <c r="BZ61" s="2"/>
      <c r="CA61" s="2"/>
      <c r="CB61" s="50"/>
      <c r="CC61" s="2"/>
      <c r="CD61" s="10"/>
      <c r="CE61" s="28">
        <f>SUM(CM61,CT61,DA61,DH61,DO61,DV61,EC61,EJ61,EQ61,EX61,FE61,FL61,FS61,FZ61,GG61,GN61,GU61,HB61,HI61,HP61,HW61,ID61,IK61,IR61)</f>
        <v>0</v>
      </c>
      <c r="CF61" s="2"/>
      <c r="CG61" s="2">
        <f>SUM(CO61,CV61,DC61,DJ61,DQ61,DX61,EE61,EL61,ES61,EZ61,FG61,FN61,FU61,GB61,GI61,GP61,GW61,HD61,HK61,HR61,HY61,IF61,IM61,IT61)</f>
        <v>0</v>
      </c>
      <c r="CH61" s="2"/>
      <c r="CI61" s="2"/>
      <c r="CJ61" s="2"/>
      <c r="CK61" s="2"/>
      <c r="CL61" s="24"/>
      <c r="CM61" s="9"/>
      <c r="CN61" s="2"/>
      <c r="CO61" s="2"/>
      <c r="CP61" s="2"/>
      <c r="CQ61" s="50"/>
      <c r="CR61" s="2"/>
      <c r="CS61" s="10"/>
      <c r="CT61" s="9"/>
      <c r="CU61" s="2"/>
      <c r="CV61" s="2"/>
      <c r="CW61" s="2"/>
      <c r="CX61" s="50"/>
      <c r="CY61" s="2"/>
      <c r="CZ61" s="10"/>
      <c r="DA61" s="9"/>
      <c r="DB61" s="2"/>
      <c r="DC61" s="2"/>
      <c r="DD61" s="2"/>
      <c r="DE61" s="50"/>
      <c r="DF61" s="2"/>
      <c r="DG61" s="10"/>
      <c r="DH61" s="9"/>
      <c r="DI61" s="2"/>
      <c r="DJ61" s="2"/>
      <c r="DK61" s="2"/>
      <c r="DL61" s="50"/>
      <c r="DM61" s="2"/>
      <c r="DN61" s="10"/>
      <c r="DO61" s="9"/>
      <c r="DP61" s="2"/>
      <c r="DQ61" s="2"/>
      <c r="DR61" s="2"/>
      <c r="DS61" s="50"/>
      <c r="DT61" s="2"/>
      <c r="DU61" s="10"/>
      <c r="DV61" s="9"/>
      <c r="DW61" s="2"/>
      <c r="DX61" s="2"/>
      <c r="DY61" s="2"/>
      <c r="DZ61" s="50"/>
      <c r="EA61" s="2"/>
      <c r="EB61" s="10"/>
      <c r="EC61" s="9"/>
      <c r="ED61" s="2"/>
      <c r="EE61" s="2"/>
      <c r="EF61" s="2"/>
      <c r="EG61" s="50"/>
      <c r="EH61" s="2"/>
      <c r="EI61" s="10"/>
      <c r="EJ61" s="9"/>
      <c r="EK61" s="2"/>
      <c r="EL61" s="2"/>
      <c r="EM61" s="2"/>
      <c r="EN61" s="50"/>
      <c r="EO61" s="2"/>
      <c r="EP61" s="10"/>
      <c r="EQ61" s="9"/>
      <c r="ER61" s="2"/>
      <c r="ES61" s="2"/>
      <c r="ET61" s="2"/>
      <c r="EU61" s="50"/>
      <c r="EV61" s="2"/>
      <c r="EW61" s="10"/>
      <c r="EX61" s="9"/>
      <c r="EY61" s="2"/>
      <c r="EZ61" s="2"/>
      <c r="FA61" s="2"/>
      <c r="FB61" s="50"/>
      <c r="FC61" s="2"/>
      <c r="FD61" s="10"/>
      <c r="FE61" s="9"/>
      <c r="FF61" s="2"/>
      <c r="FG61" s="2"/>
      <c r="FH61" s="2"/>
      <c r="FI61" s="50"/>
      <c r="FJ61" s="2"/>
      <c r="FK61" s="10"/>
      <c r="FL61" s="9"/>
      <c r="FM61" s="2"/>
      <c r="FN61" s="2"/>
      <c r="FO61" s="2"/>
      <c r="FP61" s="50"/>
      <c r="FQ61" s="2"/>
      <c r="FR61" s="10"/>
      <c r="FS61" s="9"/>
      <c r="FT61" s="2"/>
      <c r="FU61" s="2"/>
      <c r="FV61" s="2"/>
      <c r="FW61" s="50"/>
      <c r="FX61" s="2"/>
      <c r="FY61" s="10"/>
      <c r="FZ61" s="9"/>
      <c r="GA61" s="2"/>
      <c r="GB61" s="2"/>
      <c r="GC61" s="2"/>
      <c r="GD61" s="50"/>
      <c r="GE61" s="2"/>
      <c r="GF61" s="10"/>
      <c r="GG61" s="9"/>
      <c r="GH61" s="2"/>
      <c r="GI61" s="2"/>
      <c r="GJ61" s="2"/>
      <c r="GK61" s="50"/>
      <c r="GL61" s="2"/>
      <c r="GM61" s="10"/>
      <c r="GN61" s="9"/>
      <c r="GO61" s="2"/>
      <c r="GP61" s="2"/>
      <c r="GQ61" s="2"/>
      <c r="GR61" s="50"/>
      <c r="GS61" s="2"/>
      <c r="GT61" s="10"/>
      <c r="GU61" s="9"/>
      <c r="GV61" s="2"/>
      <c r="GW61" s="2"/>
      <c r="GX61" s="2"/>
      <c r="GY61" s="50"/>
      <c r="GZ61" s="2"/>
      <c r="HA61" s="10"/>
      <c r="HB61" s="9"/>
      <c r="HC61" s="2"/>
      <c r="HD61" s="2"/>
      <c r="HE61" s="2"/>
      <c r="HF61" s="50"/>
      <c r="HG61" s="2"/>
      <c r="HH61" s="10"/>
      <c r="HI61" s="9"/>
      <c r="HJ61" s="2"/>
      <c r="HK61" s="2"/>
      <c r="HL61" s="2"/>
      <c r="HM61" s="50"/>
      <c r="HN61" s="2"/>
      <c r="HO61" s="10"/>
      <c r="HP61" s="9"/>
      <c r="HQ61" s="2"/>
      <c r="HR61" s="2"/>
      <c r="HS61" s="2"/>
      <c r="HT61" s="50"/>
      <c r="HU61" s="2"/>
      <c r="HV61" s="10"/>
      <c r="HW61" s="9"/>
      <c r="HX61" s="2"/>
      <c r="HY61" s="2"/>
      <c r="HZ61" s="2"/>
      <c r="IA61" s="50"/>
      <c r="IB61" s="2"/>
      <c r="IC61" s="10"/>
      <c r="ID61" s="9"/>
      <c r="IE61" s="2"/>
      <c r="IF61" s="2"/>
      <c r="IG61" s="2"/>
      <c r="IH61" s="50"/>
      <c r="II61" s="2"/>
      <c r="IJ61" s="10"/>
      <c r="IK61" s="9"/>
      <c r="IL61" s="2"/>
      <c r="IM61" s="2"/>
      <c r="IN61" s="2"/>
      <c r="IO61" s="50"/>
      <c r="IP61" s="2"/>
      <c r="IQ61" s="10"/>
      <c r="IR61" s="9"/>
      <c r="IS61" s="2"/>
      <c r="IT61" s="2"/>
      <c r="IU61" s="2"/>
      <c r="IV61" s="50"/>
      <c r="IW61" s="2"/>
      <c r="IX61" s="10"/>
      <c r="IY61" s="37"/>
    </row>
    <row r="62" spans="1:259" s="88" customFormat="1" x14ac:dyDescent="0.2">
      <c r="A62" s="68"/>
      <c r="B62" s="1" t="s">
        <v>91</v>
      </c>
      <c r="C62" s="61" t="s">
        <v>148</v>
      </c>
      <c r="D62" s="29">
        <f t="shared" si="146"/>
        <v>45047</v>
      </c>
      <c r="E62" s="29">
        <f t="shared" si="138"/>
        <v>8000</v>
      </c>
      <c r="F62" s="2">
        <f>SUM(N62,V62,AD62,AL62,AS62,BI62,BQ62,BY62,CO62,CV62,DC62,DJ62,DQ62,DX62,EE62,EL62)+SUM(ES62,EZ62,FG62,FN62,FU62,GB62,GI62,GP62,GW62,HD62,HK62,HR62,HY62,IF62,IM62,IT62)</f>
        <v>0</v>
      </c>
      <c r="G62" s="2"/>
      <c r="H62" s="4">
        <f t="shared" si="147"/>
        <v>268230</v>
      </c>
      <c r="I62" s="2">
        <f t="shared" si="177"/>
        <v>268230</v>
      </c>
      <c r="J62" s="2">
        <f t="shared" si="177"/>
        <v>0</v>
      </c>
      <c r="K62" s="10">
        <f t="shared" si="178"/>
        <v>0</v>
      </c>
      <c r="L62" s="9">
        <v>45047</v>
      </c>
      <c r="M62" s="157">
        <v>8000</v>
      </c>
      <c r="N62" s="2"/>
      <c r="O62" s="2"/>
      <c r="P62" s="157">
        <v>268230</v>
      </c>
      <c r="Q62" s="158">
        <f t="shared" si="182"/>
        <v>268230</v>
      </c>
      <c r="R62" s="157"/>
      <c r="S62" s="159"/>
      <c r="T62" s="9"/>
      <c r="U62" s="2"/>
      <c r="V62" s="2"/>
      <c r="W62" s="2"/>
      <c r="X62" s="2"/>
      <c r="Y62" s="50"/>
      <c r="Z62" s="2"/>
      <c r="AA62" s="10"/>
      <c r="AB62" s="9"/>
      <c r="AC62" s="2"/>
      <c r="AD62" s="2"/>
      <c r="AE62" s="2"/>
      <c r="AF62" s="2"/>
      <c r="AG62" s="50"/>
      <c r="AH62" s="2"/>
      <c r="AI62" s="10"/>
      <c r="AJ62" s="9"/>
      <c r="AK62" s="2"/>
      <c r="AL62" s="2"/>
      <c r="AM62" s="2"/>
      <c r="AN62" s="50"/>
      <c r="AO62" s="2"/>
      <c r="AP62" s="10"/>
      <c r="AQ62" s="9"/>
      <c r="AR62" s="2"/>
      <c r="AS62" s="2"/>
      <c r="AT62" s="2"/>
      <c r="AU62" s="2"/>
      <c r="AV62" s="50"/>
      <c r="AW62" s="2"/>
      <c r="AX62" s="10"/>
      <c r="AY62" s="28">
        <f t="shared" si="179"/>
        <v>0</v>
      </c>
      <c r="AZ62" s="2">
        <f t="shared" si="179"/>
        <v>0</v>
      </c>
      <c r="BA62" s="2">
        <f t="shared" si="179"/>
        <v>0</v>
      </c>
      <c r="BB62" s="2"/>
      <c r="BC62" s="2">
        <f t="shared" si="180"/>
        <v>0</v>
      </c>
      <c r="BD62" s="2">
        <f t="shared" si="181"/>
        <v>0</v>
      </c>
      <c r="BE62" s="2">
        <f t="shared" si="181"/>
        <v>0</v>
      </c>
      <c r="BF62" s="24">
        <f t="shared" si="181"/>
        <v>0</v>
      </c>
      <c r="BG62" s="9"/>
      <c r="BH62" s="2"/>
      <c r="BI62" s="2"/>
      <c r="BJ62" s="2"/>
      <c r="BK62" s="2"/>
      <c r="BL62" s="50"/>
      <c r="BM62" s="2"/>
      <c r="BN62" s="10"/>
      <c r="BO62" s="9"/>
      <c r="BP62" s="2"/>
      <c r="BQ62" s="2"/>
      <c r="BR62" s="2"/>
      <c r="BS62" s="2"/>
      <c r="BT62" s="50"/>
      <c r="BU62" s="2"/>
      <c r="BV62" s="10"/>
      <c r="BW62" s="9"/>
      <c r="BX62" s="2"/>
      <c r="BY62" s="2"/>
      <c r="BZ62" s="2"/>
      <c r="CA62" s="2"/>
      <c r="CB62" s="50"/>
      <c r="CC62" s="2"/>
      <c r="CD62" s="10"/>
      <c r="CE62" s="28">
        <f>SUM(CM62,CT62,DA62,DH62,DO62,DV62,EC62,EJ62,EQ62,EX62,FE62,FL62,FS62,FZ62,GG62,GN62,GU62,HB62,HI62,HP62,HW62,ID62,IK62,IR62)</f>
        <v>0</v>
      </c>
      <c r="CF62" s="2"/>
      <c r="CG62" s="2">
        <f>SUM(CO62,CV62,DC62,DJ62,DQ62,DX62,EE62,EL62,ES62,EZ62,FG62,FN62,FU62,GB62,GI62,GP62,GW62,HD62,HK62,HR62,HY62,IF62,IM62,IT62)</f>
        <v>0</v>
      </c>
      <c r="CH62" s="2"/>
      <c r="CI62" s="2"/>
      <c r="CJ62" s="2"/>
      <c r="CK62" s="2"/>
      <c r="CL62" s="24"/>
      <c r="CM62" s="9"/>
      <c r="CN62" s="2"/>
      <c r="CO62" s="2"/>
      <c r="CP62" s="2"/>
      <c r="CQ62" s="50"/>
      <c r="CR62" s="2"/>
      <c r="CS62" s="10"/>
      <c r="CT62" s="9"/>
      <c r="CU62" s="2"/>
      <c r="CV62" s="2"/>
      <c r="CW62" s="2"/>
      <c r="CX62" s="50"/>
      <c r="CY62" s="2"/>
      <c r="CZ62" s="10"/>
      <c r="DA62" s="9"/>
      <c r="DB62" s="2"/>
      <c r="DC62" s="2"/>
      <c r="DD62" s="2"/>
      <c r="DE62" s="50"/>
      <c r="DF62" s="2"/>
      <c r="DG62" s="10"/>
      <c r="DH62" s="9"/>
      <c r="DI62" s="2"/>
      <c r="DJ62" s="2"/>
      <c r="DK62" s="2"/>
      <c r="DL62" s="50"/>
      <c r="DM62" s="2"/>
      <c r="DN62" s="10"/>
      <c r="DO62" s="9"/>
      <c r="DP62" s="2"/>
      <c r="DQ62" s="2"/>
      <c r="DR62" s="2"/>
      <c r="DS62" s="50"/>
      <c r="DT62" s="2"/>
      <c r="DU62" s="10"/>
      <c r="DV62" s="9"/>
      <c r="DW62" s="2"/>
      <c r="DX62" s="2"/>
      <c r="DY62" s="2"/>
      <c r="DZ62" s="50"/>
      <c r="EA62" s="2"/>
      <c r="EB62" s="10"/>
      <c r="EC62" s="9"/>
      <c r="ED62" s="2"/>
      <c r="EE62" s="2"/>
      <c r="EF62" s="2"/>
      <c r="EG62" s="50"/>
      <c r="EH62" s="2"/>
      <c r="EI62" s="10"/>
      <c r="EJ62" s="9"/>
      <c r="EK62" s="2"/>
      <c r="EL62" s="2"/>
      <c r="EM62" s="2"/>
      <c r="EN62" s="50"/>
      <c r="EO62" s="2"/>
      <c r="EP62" s="10"/>
      <c r="EQ62" s="9"/>
      <c r="ER62" s="2"/>
      <c r="ES62" s="2"/>
      <c r="ET62" s="2"/>
      <c r="EU62" s="50"/>
      <c r="EV62" s="2"/>
      <c r="EW62" s="10"/>
      <c r="EX62" s="9"/>
      <c r="EY62" s="2"/>
      <c r="EZ62" s="2"/>
      <c r="FA62" s="2"/>
      <c r="FB62" s="50"/>
      <c r="FC62" s="2"/>
      <c r="FD62" s="10"/>
      <c r="FE62" s="9"/>
      <c r="FF62" s="2"/>
      <c r="FG62" s="2"/>
      <c r="FH62" s="2"/>
      <c r="FI62" s="50"/>
      <c r="FJ62" s="2"/>
      <c r="FK62" s="10"/>
      <c r="FL62" s="9"/>
      <c r="FM62" s="2"/>
      <c r="FN62" s="2"/>
      <c r="FO62" s="2"/>
      <c r="FP62" s="50"/>
      <c r="FQ62" s="2"/>
      <c r="FR62" s="10"/>
      <c r="FS62" s="9"/>
      <c r="FT62" s="2"/>
      <c r="FU62" s="2"/>
      <c r="FV62" s="2"/>
      <c r="FW62" s="50"/>
      <c r="FX62" s="2"/>
      <c r="FY62" s="10"/>
      <c r="FZ62" s="9"/>
      <c r="GA62" s="2"/>
      <c r="GB62" s="2"/>
      <c r="GC62" s="2"/>
      <c r="GD62" s="50"/>
      <c r="GE62" s="2"/>
      <c r="GF62" s="10"/>
      <c r="GG62" s="9"/>
      <c r="GH62" s="2"/>
      <c r="GI62" s="2"/>
      <c r="GJ62" s="2"/>
      <c r="GK62" s="50"/>
      <c r="GL62" s="2"/>
      <c r="GM62" s="10"/>
      <c r="GN62" s="9"/>
      <c r="GO62" s="2"/>
      <c r="GP62" s="2"/>
      <c r="GQ62" s="2"/>
      <c r="GR62" s="50"/>
      <c r="GS62" s="2"/>
      <c r="GT62" s="10"/>
      <c r="GU62" s="9"/>
      <c r="GV62" s="2"/>
      <c r="GW62" s="2"/>
      <c r="GX62" s="2"/>
      <c r="GY62" s="50"/>
      <c r="GZ62" s="2"/>
      <c r="HA62" s="10"/>
      <c r="HB62" s="9"/>
      <c r="HC62" s="2"/>
      <c r="HD62" s="2"/>
      <c r="HE62" s="2"/>
      <c r="HF62" s="50"/>
      <c r="HG62" s="2"/>
      <c r="HH62" s="10"/>
      <c r="HI62" s="9"/>
      <c r="HJ62" s="2"/>
      <c r="HK62" s="2"/>
      <c r="HL62" s="2"/>
      <c r="HM62" s="50"/>
      <c r="HN62" s="2"/>
      <c r="HO62" s="10"/>
      <c r="HP62" s="9"/>
      <c r="HQ62" s="2"/>
      <c r="HR62" s="2"/>
      <c r="HS62" s="2"/>
      <c r="HT62" s="50"/>
      <c r="HU62" s="2"/>
      <c r="HV62" s="10"/>
      <c r="HW62" s="9"/>
      <c r="HX62" s="2"/>
      <c r="HY62" s="2"/>
      <c r="HZ62" s="2"/>
      <c r="IA62" s="50"/>
      <c r="IB62" s="2"/>
      <c r="IC62" s="10"/>
      <c r="ID62" s="9"/>
      <c r="IE62" s="2"/>
      <c r="IF62" s="2"/>
      <c r="IG62" s="2"/>
      <c r="IH62" s="50"/>
      <c r="II62" s="2"/>
      <c r="IJ62" s="10"/>
      <c r="IK62" s="9"/>
      <c r="IL62" s="2"/>
      <c r="IM62" s="2"/>
      <c r="IN62" s="2"/>
      <c r="IO62" s="50"/>
      <c r="IP62" s="2"/>
      <c r="IQ62" s="10"/>
      <c r="IR62" s="9"/>
      <c r="IS62" s="2"/>
      <c r="IT62" s="2"/>
      <c r="IU62" s="2"/>
      <c r="IV62" s="50"/>
      <c r="IW62" s="2"/>
      <c r="IX62" s="10"/>
      <c r="IY62" s="37"/>
    </row>
    <row r="63" spans="1:259" s="147" customFormat="1" ht="12" x14ac:dyDescent="0.2">
      <c r="A63" s="139" t="s">
        <v>87</v>
      </c>
      <c r="B63" s="245" t="s">
        <v>98</v>
      </c>
      <c r="C63" s="246"/>
      <c r="D63" s="29">
        <f t="shared" si="146"/>
        <v>1895343</v>
      </c>
      <c r="E63" s="29">
        <f t="shared" si="138"/>
        <v>5343762</v>
      </c>
      <c r="F63" s="142">
        <f t="shared" ref="F63:BO63" si="183">F56+F57+F58</f>
        <v>0</v>
      </c>
      <c r="G63" s="142"/>
      <c r="H63" s="4">
        <f t="shared" si="147"/>
        <v>8406750</v>
      </c>
      <c r="I63" s="142">
        <f>I56+I57+I58</f>
        <v>3919389</v>
      </c>
      <c r="J63" s="142">
        <f>J56+J57+J58</f>
        <v>4487361</v>
      </c>
      <c r="K63" s="140">
        <f>K56+K57+K58</f>
        <v>0</v>
      </c>
      <c r="L63" s="141">
        <f>L56+L57+L58</f>
        <v>1716244</v>
      </c>
      <c r="M63" s="142">
        <f t="shared" si="183"/>
        <v>4717863</v>
      </c>
      <c r="N63" s="142">
        <f t="shared" si="183"/>
        <v>0</v>
      </c>
      <c r="O63" s="142"/>
      <c r="P63" s="142">
        <f t="shared" si="183"/>
        <v>7767979</v>
      </c>
      <c r="Q63" s="143">
        <f t="shared" si="183"/>
        <v>3764089</v>
      </c>
      <c r="R63" s="142">
        <f t="shared" si="183"/>
        <v>4003890</v>
      </c>
      <c r="S63" s="144">
        <f>S56+S57+S58</f>
        <v>0</v>
      </c>
      <c r="T63" s="141">
        <f t="shared" si="183"/>
        <v>24503</v>
      </c>
      <c r="U63" s="142">
        <f t="shared" si="183"/>
        <v>157899</v>
      </c>
      <c r="V63" s="142">
        <f t="shared" si="183"/>
        <v>0</v>
      </c>
      <c r="W63" s="142"/>
      <c r="X63" s="142">
        <f t="shared" si="183"/>
        <v>200771</v>
      </c>
      <c r="Y63" s="143">
        <f>Y56+Y57+Y58</f>
        <v>131810</v>
      </c>
      <c r="Z63" s="142">
        <f>Z56+Z57+Z58</f>
        <v>68961</v>
      </c>
      <c r="AA63" s="140">
        <f>AA56+AA57+AA58</f>
        <v>0</v>
      </c>
      <c r="AB63" s="141">
        <f t="shared" si="183"/>
        <v>133624</v>
      </c>
      <c r="AC63" s="142">
        <f t="shared" si="183"/>
        <v>468000</v>
      </c>
      <c r="AD63" s="142">
        <f t="shared" si="183"/>
        <v>0</v>
      </c>
      <c r="AE63" s="142"/>
      <c r="AF63" s="142">
        <f t="shared" si="183"/>
        <v>438000</v>
      </c>
      <c r="AG63" s="143">
        <f t="shared" si="183"/>
        <v>23490</v>
      </c>
      <c r="AH63" s="142">
        <f>AH56+AH57+AH58</f>
        <v>414510</v>
      </c>
      <c r="AI63" s="140">
        <f t="shared" si="183"/>
        <v>0</v>
      </c>
      <c r="AJ63" s="141">
        <f t="shared" si="183"/>
        <v>210</v>
      </c>
      <c r="AK63" s="142">
        <f t="shared" si="183"/>
        <v>0</v>
      </c>
      <c r="AL63" s="142">
        <f t="shared" si="183"/>
        <v>0</v>
      </c>
      <c r="AM63" s="142">
        <f t="shared" si="183"/>
        <v>0</v>
      </c>
      <c r="AN63" s="143">
        <f t="shared" si="183"/>
        <v>0</v>
      </c>
      <c r="AO63" s="142">
        <f>AO56+AO57+AO58</f>
        <v>0</v>
      </c>
      <c r="AP63" s="140">
        <f t="shared" si="183"/>
        <v>0</v>
      </c>
      <c r="AQ63" s="141">
        <f t="shared" si="183"/>
        <v>4524</v>
      </c>
      <c r="AR63" s="142">
        <f t="shared" si="183"/>
        <v>0</v>
      </c>
      <c r="AS63" s="142">
        <f t="shared" si="183"/>
        <v>0</v>
      </c>
      <c r="AT63" s="142"/>
      <c r="AU63" s="142">
        <f t="shared" si="183"/>
        <v>0</v>
      </c>
      <c r="AV63" s="143">
        <f t="shared" si="183"/>
        <v>0</v>
      </c>
      <c r="AW63" s="142">
        <f>AW56+AW57+AW58</f>
        <v>0</v>
      </c>
      <c r="AX63" s="140">
        <f t="shared" si="183"/>
        <v>0</v>
      </c>
      <c r="AY63" s="145">
        <f t="shared" ref="AY63:BF63" si="184">AY56+AY57+AY58</f>
        <v>16448</v>
      </c>
      <c r="AZ63" s="142">
        <f t="shared" si="184"/>
        <v>0</v>
      </c>
      <c r="BA63" s="142">
        <f t="shared" si="184"/>
        <v>0</v>
      </c>
      <c r="BB63" s="142"/>
      <c r="BC63" s="142">
        <f t="shared" si="184"/>
        <v>0</v>
      </c>
      <c r="BD63" s="142">
        <f>BD56+BD57+BD58</f>
        <v>0</v>
      </c>
      <c r="BE63" s="142">
        <f>BE56+BE57+BE58</f>
        <v>0</v>
      </c>
      <c r="BF63" s="144">
        <f t="shared" si="184"/>
        <v>0</v>
      </c>
      <c r="BG63" s="141">
        <f t="shared" si="183"/>
        <v>12552</v>
      </c>
      <c r="BH63" s="142">
        <f t="shared" si="183"/>
        <v>0</v>
      </c>
      <c r="BI63" s="142">
        <f t="shared" si="183"/>
        <v>0</v>
      </c>
      <c r="BJ63" s="142"/>
      <c r="BK63" s="142">
        <f t="shared" si="183"/>
        <v>0</v>
      </c>
      <c r="BL63" s="143">
        <f t="shared" si="183"/>
        <v>0</v>
      </c>
      <c r="BM63" s="142">
        <f>BM56+BM57+BM58</f>
        <v>0</v>
      </c>
      <c r="BN63" s="140">
        <f t="shared" si="183"/>
        <v>0</v>
      </c>
      <c r="BO63" s="141">
        <f t="shared" si="183"/>
        <v>2629</v>
      </c>
      <c r="BP63" s="142">
        <f t="shared" ref="BP63:ED63" si="185">BP56+BP57+BP58</f>
        <v>0</v>
      </c>
      <c r="BQ63" s="142">
        <f t="shared" si="185"/>
        <v>0</v>
      </c>
      <c r="BR63" s="142"/>
      <c r="BS63" s="142">
        <f t="shared" si="185"/>
        <v>0</v>
      </c>
      <c r="BT63" s="143">
        <f t="shared" si="185"/>
        <v>0</v>
      </c>
      <c r="BU63" s="142">
        <f t="shared" si="185"/>
        <v>0</v>
      </c>
      <c r="BV63" s="140">
        <f t="shared" si="185"/>
        <v>0</v>
      </c>
      <c r="BW63" s="141">
        <f t="shared" si="185"/>
        <v>1267</v>
      </c>
      <c r="BX63" s="142">
        <f t="shared" si="185"/>
        <v>0</v>
      </c>
      <c r="BY63" s="142">
        <f t="shared" si="185"/>
        <v>0</v>
      </c>
      <c r="BZ63" s="142"/>
      <c r="CA63" s="142">
        <f t="shared" si="185"/>
        <v>0</v>
      </c>
      <c r="CB63" s="143">
        <f t="shared" si="185"/>
        <v>0</v>
      </c>
      <c r="CC63" s="142">
        <f t="shared" si="185"/>
        <v>0</v>
      </c>
      <c r="CD63" s="140">
        <f t="shared" si="185"/>
        <v>0</v>
      </c>
      <c r="CE63" s="141">
        <f t="shared" si="185"/>
        <v>0</v>
      </c>
      <c r="CF63" s="142">
        <f t="shared" si="185"/>
        <v>0</v>
      </c>
      <c r="CG63" s="142">
        <f t="shared" si="185"/>
        <v>0</v>
      </c>
      <c r="CH63" s="142"/>
      <c r="CI63" s="142">
        <f t="shared" si="185"/>
        <v>0</v>
      </c>
      <c r="CJ63" s="142">
        <f>CJ56+CJ57+CJ58</f>
        <v>0</v>
      </c>
      <c r="CK63" s="142">
        <f>CK56+CK57+CK58</f>
        <v>0</v>
      </c>
      <c r="CL63" s="140">
        <f t="shared" si="185"/>
        <v>0</v>
      </c>
      <c r="CM63" s="141">
        <f t="shared" si="185"/>
        <v>0</v>
      </c>
      <c r="CN63" s="142">
        <f t="shared" si="185"/>
        <v>0</v>
      </c>
      <c r="CO63" s="142">
        <f t="shared" si="185"/>
        <v>0</v>
      </c>
      <c r="CP63" s="142">
        <f t="shared" si="185"/>
        <v>0</v>
      </c>
      <c r="CQ63" s="143">
        <f t="shared" si="185"/>
        <v>0</v>
      </c>
      <c r="CR63" s="142">
        <f t="shared" si="185"/>
        <v>0</v>
      </c>
      <c r="CS63" s="140">
        <f t="shared" si="185"/>
        <v>0</v>
      </c>
      <c r="CT63" s="141">
        <f t="shared" si="185"/>
        <v>0</v>
      </c>
      <c r="CU63" s="142">
        <f t="shared" si="185"/>
        <v>0</v>
      </c>
      <c r="CV63" s="142">
        <f t="shared" si="185"/>
        <v>0</v>
      </c>
      <c r="CW63" s="142">
        <f t="shared" si="185"/>
        <v>0</v>
      </c>
      <c r="CX63" s="143">
        <f t="shared" si="185"/>
        <v>0</v>
      </c>
      <c r="CY63" s="142">
        <f t="shared" si="185"/>
        <v>0</v>
      </c>
      <c r="CZ63" s="140">
        <f t="shared" si="185"/>
        <v>0</v>
      </c>
      <c r="DA63" s="141">
        <f t="shared" si="185"/>
        <v>0</v>
      </c>
      <c r="DB63" s="142">
        <f t="shared" si="185"/>
        <v>0</v>
      </c>
      <c r="DC63" s="142">
        <f t="shared" si="185"/>
        <v>0</v>
      </c>
      <c r="DD63" s="142">
        <f t="shared" si="185"/>
        <v>0</v>
      </c>
      <c r="DE63" s="143">
        <f t="shared" si="185"/>
        <v>0</v>
      </c>
      <c r="DF63" s="142">
        <f t="shared" si="185"/>
        <v>0</v>
      </c>
      <c r="DG63" s="140">
        <f t="shared" si="185"/>
        <v>0</v>
      </c>
      <c r="DH63" s="141">
        <f t="shared" si="185"/>
        <v>0</v>
      </c>
      <c r="DI63" s="142">
        <f t="shared" si="185"/>
        <v>0</v>
      </c>
      <c r="DJ63" s="142">
        <f t="shared" si="185"/>
        <v>0</v>
      </c>
      <c r="DK63" s="142">
        <f t="shared" si="185"/>
        <v>0</v>
      </c>
      <c r="DL63" s="143">
        <f t="shared" si="185"/>
        <v>0</v>
      </c>
      <c r="DM63" s="142">
        <f t="shared" si="185"/>
        <v>0</v>
      </c>
      <c r="DN63" s="140">
        <f t="shared" si="185"/>
        <v>0</v>
      </c>
      <c r="DO63" s="141">
        <f t="shared" si="185"/>
        <v>0</v>
      </c>
      <c r="DP63" s="142">
        <f t="shared" si="185"/>
        <v>0</v>
      </c>
      <c r="DQ63" s="142">
        <f t="shared" si="185"/>
        <v>0</v>
      </c>
      <c r="DR63" s="142">
        <f t="shared" si="185"/>
        <v>0</v>
      </c>
      <c r="DS63" s="143">
        <f t="shared" si="185"/>
        <v>0</v>
      </c>
      <c r="DT63" s="142">
        <f t="shared" si="185"/>
        <v>0</v>
      </c>
      <c r="DU63" s="140">
        <f t="shared" si="185"/>
        <v>0</v>
      </c>
      <c r="DV63" s="141">
        <f t="shared" si="185"/>
        <v>0</v>
      </c>
      <c r="DW63" s="142">
        <f t="shared" si="185"/>
        <v>0</v>
      </c>
      <c r="DX63" s="142">
        <f t="shared" si="185"/>
        <v>0</v>
      </c>
      <c r="DY63" s="142">
        <f t="shared" si="185"/>
        <v>0</v>
      </c>
      <c r="DZ63" s="143">
        <f t="shared" si="185"/>
        <v>0</v>
      </c>
      <c r="EA63" s="142">
        <f t="shared" si="185"/>
        <v>0</v>
      </c>
      <c r="EB63" s="140">
        <f t="shared" si="185"/>
        <v>0</v>
      </c>
      <c r="EC63" s="141">
        <f t="shared" si="185"/>
        <v>0</v>
      </c>
      <c r="ED63" s="142">
        <f t="shared" si="185"/>
        <v>0</v>
      </c>
      <c r="EE63" s="142">
        <f t="shared" ref="EE63:GO63" si="186">EE56+EE57+EE58</f>
        <v>0</v>
      </c>
      <c r="EF63" s="142">
        <f t="shared" si="186"/>
        <v>0</v>
      </c>
      <c r="EG63" s="143">
        <f t="shared" si="186"/>
        <v>0</v>
      </c>
      <c r="EH63" s="142">
        <f t="shared" si="186"/>
        <v>0</v>
      </c>
      <c r="EI63" s="140">
        <f t="shared" si="186"/>
        <v>0</v>
      </c>
      <c r="EJ63" s="141">
        <f t="shared" si="186"/>
        <v>0</v>
      </c>
      <c r="EK63" s="142">
        <v>0</v>
      </c>
      <c r="EL63" s="142">
        <f t="shared" si="186"/>
        <v>0</v>
      </c>
      <c r="EM63" s="142">
        <f t="shared" si="186"/>
        <v>0</v>
      </c>
      <c r="EN63" s="143">
        <f t="shared" si="186"/>
        <v>0</v>
      </c>
      <c r="EO63" s="142">
        <f t="shared" si="186"/>
        <v>0</v>
      </c>
      <c r="EP63" s="140">
        <f t="shared" si="186"/>
        <v>0</v>
      </c>
      <c r="EQ63" s="141">
        <f t="shared" si="186"/>
        <v>0</v>
      </c>
      <c r="ER63" s="142">
        <f t="shared" si="186"/>
        <v>0</v>
      </c>
      <c r="ES63" s="142">
        <f t="shared" si="186"/>
        <v>0</v>
      </c>
      <c r="ET63" s="142">
        <f t="shared" si="186"/>
        <v>0</v>
      </c>
      <c r="EU63" s="143">
        <f t="shared" si="186"/>
        <v>0</v>
      </c>
      <c r="EV63" s="142">
        <f t="shared" si="186"/>
        <v>0</v>
      </c>
      <c r="EW63" s="140">
        <f t="shared" si="186"/>
        <v>0</v>
      </c>
      <c r="EX63" s="141">
        <f t="shared" si="186"/>
        <v>0</v>
      </c>
      <c r="EY63" s="142">
        <f t="shared" si="186"/>
        <v>0</v>
      </c>
      <c r="EZ63" s="142">
        <f t="shared" si="186"/>
        <v>0</v>
      </c>
      <c r="FA63" s="142">
        <f t="shared" si="186"/>
        <v>0</v>
      </c>
      <c r="FB63" s="143">
        <f t="shared" si="186"/>
        <v>0</v>
      </c>
      <c r="FC63" s="142">
        <f>FC56+FC57+FC58</f>
        <v>0</v>
      </c>
      <c r="FD63" s="140">
        <f t="shared" si="186"/>
        <v>0</v>
      </c>
      <c r="FE63" s="141">
        <f t="shared" si="186"/>
        <v>0</v>
      </c>
      <c r="FF63" s="142">
        <f t="shared" si="186"/>
        <v>0</v>
      </c>
      <c r="FG63" s="142">
        <f t="shared" si="186"/>
        <v>0</v>
      </c>
      <c r="FH63" s="142">
        <f t="shared" si="186"/>
        <v>0</v>
      </c>
      <c r="FI63" s="143">
        <f t="shared" si="186"/>
        <v>0</v>
      </c>
      <c r="FJ63" s="142">
        <f t="shared" si="186"/>
        <v>0</v>
      </c>
      <c r="FK63" s="140">
        <f t="shared" si="186"/>
        <v>0</v>
      </c>
      <c r="FL63" s="141">
        <f t="shared" si="186"/>
        <v>0</v>
      </c>
      <c r="FM63" s="142">
        <f t="shared" si="186"/>
        <v>0</v>
      </c>
      <c r="FN63" s="142">
        <f t="shared" si="186"/>
        <v>0</v>
      </c>
      <c r="FO63" s="142">
        <f t="shared" si="186"/>
        <v>0</v>
      </c>
      <c r="FP63" s="143">
        <f t="shared" si="186"/>
        <v>0</v>
      </c>
      <c r="FQ63" s="142">
        <f t="shared" si="186"/>
        <v>0</v>
      </c>
      <c r="FR63" s="140">
        <f t="shared" si="186"/>
        <v>0</v>
      </c>
      <c r="FS63" s="141">
        <f t="shared" si="186"/>
        <v>0</v>
      </c>
      <c r="FT63" s="142">
        <f t="shared" si="186"/>
        <v>0</v>
      </c>
      <c r="FU63" s="142">
        <f t="shared" si="186"/>
        <v>0</v>
      </c>
      <c r="FV63" s="142">
        <f t="shared" si="186"/>
        <v>0</v>
      </c>
      <c r="FW63" s="143">
        <f t="shared" si="186"/>
        <v>0</v>
      </c>
      <c r="FX63" s="142">
        <f>FX56+FX57+FX58</f>
        <v>0</v>
      </c>
      <c r="FY63" s="140">
        <f t="shared" si="186"/>
        <v>0</v>
      </c>
      <c r="FZ63" s="141">
        <f t="shared" si="186"/>
        <v>0</v>
      </c>
      <c r="GA63" s="142">
        <f t="shared" si="186"/>
        <v>0</v>
      </c>
      <c r="GB63" s="142">
        <f t="shared" si="186"/>
        <v>0</v>
      </c>
      <c r="GC63" s="142">
        <f t="shared" si="186"/>
        <v>0</v>
      </c>
      <c r="GD63" s="143">
        <f t="shared" si="186"/>
        <v>0</v>
      </c>
      <c r="GE63" s="142">
        <f t="shared" si="186"/>
        <v>0</v>
      </c>
      <c r="GF63" s="140">
        <f t="shared" si="186"/>
        <v>0</v>
      </c>
      <c r="GG63" s="141">
        <f t="shared" si="186"/>
        <v>0</v>
      </c>
      <c r="GH63" s="142">
        <f t="shared" si="186"/>
        <v>0</v>
      </c>
      <c r="GI63" s="142">
        <f t="shared" si="186"/>
        <v>0</v>
      </c>
      <c r="GJ63" s="142">
        <f t="shared" si="186"/>
        <v>0</v>
      </c>
      <c r="GK63" s="143">
        <f t="shared" si="186"/>
        <v>0</v>
      </c>
      <c r="GL63" s="142">
        <f t="shared" si="186"/>
        <v>0</v>
      </c>
      <c r="GM63" s="140">
        <f t="shared" si="186"/>
        <v>0</v>
      </c>
      <c r="GN63" s="141">
        <f t="shared" si="186"/>
        <v>0</v>
      </c>
      <c r="GO63" s="142">
        <f t="shared" si="186"/>
        <v>0</v>
      </c>
      <c r="GP63" s="142">
        <f t="shared" ref="GP63:IX63" si="187">GP56+GP57+GP58</f>
        <v>0</v>
      </c>
      <c r="GQ63" s="142">
        <f t="shared" si="187"/>
        <v>0</v>
      </c>
      <c r="GR63" s="143">
        <f t="shared" si="187"/>
        <v>0</v>
      </c>
      <c r="GS63" s="142">
        <f t="shared" si="187"/>
        <v>0</v>
      </c>
      <c r="GT63" s="140">
        <f t="shared" si="187"/>
        <v>0</v>
      </c>
      <c r="GU63" s="141">
        <f t="shared" si="187"/>
        <v>0</v>
      </c>
      <c r="GV63" s="142">
        <f t="shared" si="187"/>
        <v>0</v>
      </c>
      <c r="GW63" s="142">
        <f t="shared" si="187"/>
        <v>0</v>
      </c>
      <c r="GX63" s="142">
        <f t="shared" si="187"/>
        <v>0</v>
      </c>
      <c r="GY63" s="143">
        <f t="shared" si="187"/>
        <v>0</v>
      </c>
      <c r="GZ63" s="142">
        <f>GZ56+GZ57+GZ58</f>
        <v>0</v>
      </c>
      <c r="HA63" s="140">
        <f t="shared" si="187"/>
        <v>0</v>
      </c>
      <c r="HB63" s="141">
        <f t="shared" si="187"/>
        <v>0</v>
      </c>
      <c r="HC63" s="142">
        <f t="shared" si="187"/>
        <v>0</v>
      </c>
      <c r="HD63" s="142">
        <f t="shared" si="187"/>
        <v>0</v>
      </c>
      <c r="HE63" s="142">
        <f t="shared" si="187"/>
        <v>0</v>
      </c>
      <c r="HF63" s="143">
        <f t="shared" si="187"/>
        <v>0</v>
      </c>
      <c r="HG63" s="142">
        <f>HG56+HG57+HG58</f>
        <v>0</v>
      </c>
      <c r="HH63" s="140">
        <f t="shared" si="187"/>
        <v>0</v>
      </c>
      <c r="HI63" s="141">
        <f t="shared" si="187"/>
        <v>0</v>
      </c>
      <c r="HJ63" s="142">
        <f t="shared" si="187"/>
        <v>0</v>
      </c>
      <c r="HK63" s="142">
        <f t="shared" si="187"/>
        <v>0</v>
      </c>
      <c r="HL63" s="142">
        <f t="shared" si="187"/>
        <v>0</v>
      </c>
      <c r="HM63" s="143">
        <f t="shared" si="187"/>
        <v>0</v>
      </c>
      <c r="HN63" s="142">
        <f>HN56+HN57+HN58</f>
        <v>0</v>
      </c>
      <c r="HO63" s="140">
        <f t="shared" si="187"/>
        <v>0</v>
      </c>
      <c r="HP63" s="141">
        <f t="shared" si="187"/>
        <v>0</v>
      </c>
      <c r="HQ63" s="142">
        <f t="shared" si="187"/>
        <v>0</v>
      </c>
      <c r="HR63" s="142">
        <f t="shared" si="187"/>
        <v>0</v>
      </c>
      <c r="HS63" s="142">
        <f t="shared" si="187"/>
        <v>0</v>
      </c>
      <c r="HT63" s="143">
        <f t="shared" si="187"/>
        <v>0</v>
      </c>
      <c r="HU63" s="142">
        <f>HU56+HU57+HU58</f>
        <v>0</v>
      </c>
      <c r="HV63" s="140">
        <f t="shared" si="187"/>
        <v>0</v>
      </c>
      <c r="HW63" s="141">
        <f t="shared" si="187"/>
        <v>0</v>
      </c>
      <c r="HX63" s="142">
        <f t="shared" si="187"/>
        <v>0</v>
      </c>
      <c r="HY63" s="142">
        <f t="shared" si="187"/>
        <v>0</v>
      </c>
      <c r="HZ63" s="142">
        <f t="shared" si="187"/>
        <v>0</v>
      </c>
      <c r="IA63" s="143">
        <f t="shared" si="187"/>
        <v>0</v>
      </c>
      <c r="IB63" s="142">
        <f>IB56+IB57+IB58</f>
        <v>0</v>
      </c>
      <c r="IC63" s="140">
        <f t="shared" si="187"/>
        <v>0</v>
      </c>
      <c r="ID63" s="141">
        <f t="shared" si="187"/>
        <v>0</v>
      </c>
      <c r="IE63" s="142">
        <f t="shared" si="187"/>
        <v>0</v>
      </c>
      <c r="IF63" s="142">
        <f t="shared" si="187"/>
        <v>0</v>
      </c>
      <c r="IG63" s="142">
        <f t="shared" si="187"/>
        <v>0</v>
      </c>
      <c r="IH63" s="143">
        <f t="shared" si="187"/>
        <v>0</v>
      </c>
      <c r="II63" s="142">
        <f>II56+II57+II58</f>
        <v>0</v>
      </c>
      <c r="IJ63" s="140">
        <f t="shared" si="187"/>
        <v>0</v>
      </c>
      <c r="IK63" s="141">
        <f t="shared" si="187"/>
        <v>0</v>
      </c>
      <c r="IL63" s="142">
        <f t="shared" si="187"/>
        <v>0</v>
      </c>
      <c r="IM63" s="142">
        <f t="shared" si="187"/>
        <v>0</v>
      </c>
      <c r="IN63" s="142">
        <f t="shared" si="187"/>
        <v>0</v>
      </c>
      <c r="IO63" s="143">
        <f t="shared" si="187"/>
        <v>0</v>
      </c>
      <c r="IP63" s="142">
        <f>IP56+IP57+IP58</f>
        <v>0</v>
      </c>
      <c r="IQ63" s="140">
        <f t="shared" si="187"/>
        <v>0</v>
      </c>
      <c r="IR63" s="141">
        <f t="shared" si="187"/>
        <v>0</v>
      </c>
      <c r="IS63" s="142">
        <f t="shared" si="187"/>
        <v>0</v>
      </c>
      <c r="IT63" s="142">
        <f t="shared" si="187"/>
        <v>0</v>
      </c>
      <c r="IU63" s="142">
        <f t="shared" si="187"/>
        <v>0</v>
      </c>
      <c r="IV63" s="143">
        <f t="shared" si="187"/>
        <v>0</v>
      </c>
      <c r="IW63" s="142">
        <f>IW56+IW57+IW58</f>
        <v>0</v>
      </c>
      <c r="IX63" s="140">
        <f t="shared" si="187"/>
        <v>0</v>
      </c>
      <c r="IY63" s="146"/>
    </row>
    <row r="64" spans="1:259" s="93" customFormat="1" ht="20.100000000000001" customHeight="1" x14ac:dyDescent="0.2">
      <c r="A64" s="235" t="s">
        <v>27</v>
      </c>
      <c r="B64" s="236"/>
      <c r="C64" s="237"/>
      <c r="D64" s="29">
        <f>+L64+T64+AB64+AQ64+AY64+CE64-6</f>
        <v>19159803</v>
      </c>
      <c r="E64" s="129">
        <f>+M64+U64+AC64+AR64+AZ64+CF64</f>
        <v>53354644</v>
      </c>
      <c r="F64" s="129">
        <f>F55+F63</f>
        <v>0</v>
      </c>
      <c r="G64" s="152"/>
      <c r="H64" s="135">
        <f t="shared" si="147"/>
        <v>58825559</v>
      </c>
      <c r="I64" s="135">
        <f>I55+I63</f>
        <v>42109875</v>
      </c>
      <c r="J64" s="135">
        <f>J55+J63</f>
        <v>16711904</v>
      </c>
      <c r="K64" s="18">
        <f>K55+K63</f>
        <v>3780</v>
      </c>
      <c r="L64" s="17">
        <f t="shared" ref="L64:BO64" si="188">L55+L63</f>
        <v>10459478</v>
      </c>
      <c r="M64" s="12">
        <f t="shared" si="188"/>
        <v>26203624</v>
      </c>
      <c r="N64" s="12">
        <f t="shared" si="188"/>
        <v>0</v>
      </c>
      <c r="O64" s="12"/>
      <c r="P64" s="12">
        <f t="shared" si="188"/>
        <v>30337933</v>
      </c>
      <c r="Q64" s="59">
        <f t="shared" si="188"/>
        <v>21857508</v>
      </c>
      <c r="R64" s="12">
        <f t="shared" si="188"/>
        <v>8480425</v>
      </c>
      <c r="S64" s="46">
        <f>S55+S63</f>
        <v>0</v>
      </c>
      <c r="T64" s="17">
        <f>T55+T63</f>
        <v>3268812</v>
      </c>
      <c r="U64" s="12">
        <f t="shared" si="188"/>
        <v>7440701</v>
      </c>
      <c r="V64" s="12">
        <f t="shared" si="188"/>
        <v>0</v>
      </c>
      <c r="W64" s="12"/>
      <c r="X64" s="12">
        <f t="shared" si="188"/>
        <v>7954962</v>
      </c>
      <c r="Y64" s="59">
        <f>Y55+Y63</f>
        <v>7408734</v>
      </c>
      <c r="Z64" s="12">
        <f>Z55+Z63</f>
        <v>542448</v>
      </c>
      <c r="AA64" s="18">
        <f>AA55+AA63</f>
        <v>3780</v>
      </c>
      <c r="AB64" s="17">
        <f>AB55+AB63</f>
        <v>2506157</v>
      </c>
      <c r="AC64" s="12">
        <f t="shared" si="188"/>
        <v>7190902</v>
      </c>
      <c r="AD64" s="12">
        <f t="shared" si="188"/>
        <v>0</v>
      </c>
      <c r="AE64" s="12"/>
      <c r="AF64" s="12">
        <f t="shared" si="188"/>
        <v>6905948</v>
      </c>
      <c r="AG64" s="59">
        <f t="shared" si="188"/>
        <v>1353318</v>
      </c>
      <c r="AH64" s="12">
        <f>AH55+AH63</f>
        <v>5552630</v>
      </c>
      <c r="AI64" s="18">
        <f t="shared" si="188"/>
        <v>0</v>
      </c>
      <c r="AJ64" s="17">
        <f t="shared" si="188"/>
        <v>508984</v>
      </c>
      <c r="AK64" s="12">
        <f t="shared" si="188"/>
        <v>0</v>
      </c>
      <c r="AL64" s="12">
        <f t="shared" si="188"/>
        <v>0</v>
      </c>
      <c r="AM64" s="12">
        <f t="shared" si="188"/>
        <v>0</v>
      </c>
      <c r="AN64" s="59">
        <f t="shared" si="188"/>
        <v>0</v>
      </c>
      <c r="AO64" s="12">
        <f>AO55+AO63</f>
        <v>0</v>
      </c>
      <c r="AP64" s="18">
        <f t="shared" si="188"/>
        <v>0</v>
      </c>
      <c r="AQ64" s="17">
        <f t="shared" si="188"/>
        <v>339237</v>
      </c>
      <c r="AR64" s="12">
        <f t="shared" si="188"/>
        <v>833648</v>
      </c>
      <c r="AS64" s="12">
        <f t="shared" si="188"/>
        <v>0</v>
      </c>
      <c r="AT64" s="12"/>
      <c r="AU64" s="12">
        <f t="shared" si="188"/>
        <v>912214</v>
      </c>
      <c r="AV64" s="59">
        <f t="shared" si="188"/>
        <v>884913</v>
      </c>
      <c r="AW64" s="12">
        <f>AW55+AW63</f>
        <v>27301</v>
      </c>
      <c r="AX64" s="18">
        <f t="shared" si="188"/>
        <v>0</v>
      </c>
      <c r="AY64" s="44">
        <f t="shared" ref="AY64:BF64" si="189">AY55+AY63</f>
        <v>2586125</v>
      </c>
      <c r="AZ64" s="12">
        <f t="shared" si="189"/>
        <v>5502510</v>
      </c>
      <c r="BA64" s="12">
        <f t="shared" si="189"/>
        <v>0</v>
      </c>
      <c r="BB64" s="12"/>
      <c r="BC64" s="12">
        <f t="shared" si="189"/>
        <v>5922356</v>
      </c>
      <c r="BD64" s="12">
        <f>BD55+BD63</f>
        <v>5148412</v>
      </c>
      <c r="BE64" s="12">
        <f>BE55+BE63</f>
        <v>773944</v>
      </c>
      <c r="BF64" s="46">
        <f t="shared" si="189"/>
        <v>0</v>
      </c>
      <c r="BG64" s="17">
        <f t="shared" si="188"/>
        <v>1561322</v>
      </c>
      <c r="BH64" s="12">
        <f t="shared" si="188"/>
        <v>3533776</v>
      </c>
      <c r="BI64" s="12">
        <f t="shared" si="188"/>
        <v>0</v>
      </c>
      <c r="BJ64" s="12"/>
      <c r="BK64" s="12">
        <f t="shared" si="188"/>
        <v>3873379</v>
      </c>
      <c r="BL64" s="59">
        <f t="shared" si="188"/>
        <v>3515325</v>
      </c>
      <c r="BM64" s="12">
        <f>BM55+BM63</f>
        <v>358054</v>
      </c>
      <c r="BN64" s="18">
        <f t="shared" si="188"/>
        <v>0</v>
      </c>
      <c r="BO64" s="17">
        <f t="shared" si="188"/>
        <v>339903</v>
      </c>
      <c r="BP64" s="12">
        <f t="shared" ref="BP64:ED64" si="190">BP55+BP63</f>
        <v>690382</v>
      </c>
      <c r="BQ64" s="12">
        <f t="shared" si="190"/>
        <v>0</v>
      </c>
      <c r="BR64" s="12"/>
      <c r="BS64" s="12">
        <f t="shared" si="190"/>
        <v>763291</v>
      </c>
      <c r="BT64" s="59">
        <f t="shared" si="190"/>
        <v>621043</v>
      </c>
      <c r="BU64" s="12">
        <f t="shared" si="190"/>
        <v>142248</v>
      </c>
      <c r="BV64" s="18">
        <f t="shared" si="190"/>
        <v>0</v>
      </c>
      <c r="BW64" s="17">
        <f t="shared" si="190"/>
        <v>684900</v>
      </c>
      <c r="BX64" s="12">
        <f t="shared" si="190"/>
        <v>1278352</v>
      </c>
      <c r="BY64" s="12">
        <f t="shared" si="190"/>
        <v>0</v>
      </c>
      <c r="BZ64" s="12"/>
      <c r="CA64" s="12">
        <f t="shared" si="190"/>
        <v>1285686</v>
      </c>
      <c r="CB64" s="59">
        <f t="shared" si="190"/>
        <v>1012044</v>
      </c>
      <c r="CC64" s="12">
        <f t="shared" si="190"/>
        <v>273642</v>
      </c>
      <c r="CD64" s="18">
        <f t="shared" si="190"/>
        <v>0</v>
      </c>
      <c r="CE64" s="17">
        <f t="shared" si="190"/>
        <v>0</v>
      </c>
      <c r="CF64" s="12">
        <f t="shared" si="190"/>
        <v>6183259</v>
      </c>
      <c r="CG64" s="12">
        <f t="shared" si="190"/>
        <v>0</v>
      </c>
      <c r="CH64" s="12"/>
      <c r="CI64" s="12">
        <f t="shared" si="190"/>
        <v>6792146</v>
      </c>
      <c r="CJ64" s="12">
        <f>CJ55+CJ63</f>
        <v>5456990</v>
      </c>
      <c r="CK64" s="12">
        <f>CK55+CK63</f>
        <v>1335156</v>
      </c>
      <c r="CL64" s="18">
        <f t="shared" si="190"/>
        <v>0</v>
      </c>
      <c r="CM64" s="17">
        <f>CM55+CM63</f>
        <v>0</v>
      </c>
      <c r="CN64" s="12">
        <f t="shared" si="190"/>
        <v>0</v>
      </c>
      <c r="CO64" s="12">
        <f t="shared" si="190"/>
        <v>0</v>
      </c>
      <c r="CP64" s="12">
        <f t="shared" si="190"/>
        <v>0</v>
      </c>
      <c r="CQ64" s="59">
        <f t="shared" si="190"/>
        <v>0</v>
      </c>
      <c r="CR64" s="12">
        <f t="shared" si="190"/>
        <v>0</v>
      </c>
      <c r="CS64" s="18">
        <f t="shared" si="190"/>
        <v>0</v>
      </c>
      <c r="CT64" s="17">
        <f t="shared" si="190"/>
        <v>0</v>
      </c>
      <c r="CU64" s="12">
        <f t="shared" si="190"/>
        <v>0</v>
      </c>
      <c r="CV64" s="12">
        <f t="shared" si="190"/>
        <v>0</v>
      </c>
      <c r="CW64" s="12">
        <f t="shared" si="190"/>
        <v>0</v>
      </c>
      <c r="CX64" s="59">
        <f t="shared" si="190"/>
        <v>0</v>
      </c>
      <c r="CY64" s="12">
        <f t="shared" si="190"/>
        <v>0</v>
      </c>
      <c r="CZ64" s="18">
        <f t="shared" si="190"/>
        <v>0</v>
      </c>
      <c r="DA64" s="17">
        <f t="shared" si="190"/>
        <v>0</v>
      </c>
      <c r="DB64" s="12">
        <f t="shared" si="190"/>
        <v>0</v>
      </c>
      <c r="DC64" s="12">
        <f t="shared" si="190"/>
        <v>0</v>
      </c>
      <c r="DD64" s="12">
        <f t="shared" si="190"/>
        <v>0</v>
      </c>
      <c r="DE64" s="59">
        <f t="shared" si="190"/>
        <v>0</v>
      </c>
      <c r="DF64" s="12">
        <f t="shared" si="190"/>
        <v>0</v>
      </c>
      <c r="DG64" s="18">
        <f t="shared" si="190"/>
        <v>0</v>
      </c>
      <c r="DH64" s="17">
        <f t="shared" si="190"/>
        <v>0</v>
      </c>
      <c r="DI64" s="12">
        <f t="shared" si="190"/>
        <v>0</v>
      </c>
      <c r="DJ64" s="12">
        <f t="shared" si="190"/>
        <v>0</v>
      </c>
      <c r="DK64" s="12">
        <f t="shared" si="190"/>
        <v>0</v>
      </c>
      <c r="DL64" s="59">
        <f t="shared" si="190"/>
        <v>0</v>
      </c>
      <c r="DM64" s="12">
        <f t="shared" si="190"/>
        <v>0</v>
      </c>
      <c r="DN64" s="18">
        <f t="shared" si="190"/>
        <v>0</v>
      </c>
      <c r="DO64" s="17">
        <f t="shared" si="190"/>
        <v>0</v>
      </c>
      <c r="DP64" s="12">
        <f t="shared" si="190"/>
        <v>0</v>
      </c>
      <c r="DQ64" s="12">
        <f t="shared" si="190"/>
        <v>0</v>
      </c>
      <c r="DR64" s="12">
        <f t="shared" si="190"/>
        <v>0</v>
      </c>
      <c r="DS64" s="59">
        <f t="shared" si="190"/>
        <v>0</v>
      </c>
      <c r="DT64" s="12">
        <f t="shared" si="190"/>
        <v>0</v>
      </c>
      <c r="DU64" s="18">
        <f t="shared" si="190"/>
        <v>0</v>
      </c>
      <c r="DV64" s="17">
        <f t="shared" si="190"/>
        <v>0</v>
      </c>
      <c r="DW64" s="12">
        <f t="shared" si="190"/>
        <v>0</v>
      </c>
      <c r="DX64" s="12">
        <f t="shared" si="190"/>
        <v>0</v>
      </c>
      <c r="DY64" s="12">
        <f t="shared" si="190"/>
        <v>0</v>
      </c>
      <c r="DZ64" s="59">
        <f t="shared" si="190"/>
        <v>0</v>
      </c>
      <c r="EA64" s="12">
        <f t="shared" si="190"/>
        <v>0</v>
      </c>
      <c r="EB64" s="18">
        <f t="shared" si="190"/>
        <v>0</v>
      </c>
      <c r="EC64" s="17">
        <f t="shared" si="190"/>
        <v>0</v>
      </c>
      <c r="ED64" s="12">
        <f t="shared" si="190"/>
        <v>0</v>
      </c>
      <c r="EE64" s="12">
        <f t="shared" ref="EE64:GO64" si="191">EE55+EE63</f>
        <v>0</v>
      </c>
      <c r="EF64" s="12">
        <f t="shared" si="191"/>
        <v>0</v>
      </c>
      <c r="EG64" s="59">
        <f t="shared" si="191"/>
        <v>0</v>
      </c>
      <c r="EH64" s="12">
        <f t="shared" si="191"/>
        <v>0</v>
      </c>
      <c r="EI64" s="18">
        <f t="shared" si="191"/>
        <v>0</v>
      </c>
      <c r="EJ64" s="17">
        <f t="shared" si="191"/>
        <v>0</v>
      </c>
      <c r="EK64" s="12">
        <f t="shared" si="191"/>
        <v>0</v>
      </c>
      <c r="EL64" s="12">
        <f t="shared" si="191"/>
        <v>0</v>
      </c>
      <c r="EM64" s="12">
        <f t="shared" si="191"/>
        <v>0</v>
      </c>
      <c r="EN64" s="59">
        <f t="shared" si="191"/>
        <v>0</v>
      </c>
      <c r="EO64" s="12">
        <f t="shared" si="191"/>
        <v>0</v>
      </c>
      <c r="EP64" s="18">
        <f t="shared" si="191"/>
        <v>0</v>
      </c>
      <c r="EQ64" s="17">
        <f>EQ55+EQ63</f>
        <v>0</v>
      </c>
      <c r="ER64" s="12">
        <f t="shared" si="191"/>
        <v>0</v>
      </c>
      <c r="ES64" s="12">
        <f t="shared" si="191"/>
        <v>0</v>
      </c>
      <c r="ET64" s="12">
        <f t="shared" si="191"/>
        <v>0</v>
      </c>
      <c r="EU64" s="59">
        <f t="shared" si="191"/>
        <v>0</v>
      </c>
      <c r="EV64" s="12">
        <f t="shared" si="191"/>
        <v>0</v>
      </c>
      <c r="EW64" s="18">
        <f t="shared" si="191"/>
        <v>0</v>
      </c>
      <c r="EX64" s="17">
        <f t="shared" si="191"/>
        <v>0</v>
      </c>
      <c r="EY64" s="12">
        <f t="shared" si="191"/>
        <v>0</v>
      </c>
      <c r="EZ64" s="12">
        <f t="shared" si="191"/>
        <v>0</v>
      </c>
      <c r="FA64" s="12">
        <f t="shared" si="191"/>
        <v>0</v>
      </c>
      <c r="FB64" s="59">
        <f t="shared" si="191"/>
        <v>0</v>
      </c>
      <c r="FC64" s="12">
        <f>FC55+FC63</f>
        <v>0</v>
      </c>
      <c r="FD64" s="18">
        <f t="shared" si="191"/>
        <v>0</v>
      </c>
      <c r="FE64" s="17">
        <f t="shared" si="191"/>
        <v>0</v>
      </c>
      <c r="FF64" s="12">
        <f t="shared" si="191"/>
        <v>0</v>
      </c>
      <c r="FG64" s="12">
        <f t="shared" si="191"/>
        <v>0</v>
      </c>
      <c r="FH64" s="12">
        <f t="shared" si="191"/>
        <v>0</v>
      </c>
      <c r="FI64" s="59">
        <f t="shared" si="191"/>
        <v>0</v>
      </c>
      <c r="FJ64" s="12">
        <f t="shared" si="191"/>
        <v>0</v>
      </c>
      <c r="FK64" s="18">
        <f t="shared" si="191"/>
        <v>0</v>
      </c>
      <c r="FL64" s="17">
        <f t="shared" si="191"/>
        <v>0</v>
      </c>
      <c r="FM64" s="12">
        <f t="shared" si="191"/>
        <v>0</v>
      </c>
      <c r="FN64" s="12">
        <f t="shared" si="191"/>
        <v>0</v>
      </c>
      <c r="FO64" s="12">
        <f t="shared" si="191"/>
        <v>0</v>
      </c>
      <c r="FP64" s="59">
        <f t="shared" si="191"/>
        <v>0</v>
      </c>
      <c r="FQ64" s="12">
        <f t="shared" si="191"/>
        <v>0</v>
      </c>
      <c r="FR64" s="18">
        <f t="shared" si="191"/>
        <v>0</v>
      </c>
      <c r="FS64" s="17">
        <f t="shared" si="191"/>
        <v>0</v>
      </c>
      <c r="FT64" s="12">
        <f t="shared" si="191"/>
        <v>0</v>
      </c>
      <c r="FU64" s="12">
        <f t="shared" si="191"/>
        <v>0</v>
      </c>
      <c r="FV64" s="12">
        <f t="shared" si="191"/>
        <v>0</v>
      </c>
      <c r="FW64" s="59">
        <f t="shared" si="191"/>
        <v>0</v>
      </c>
      <c r="FX64" s="12">
        <f>FX55+FX63</f>
        <v>0</v>
      </c>
      <c r="FY64" s="18">
        <f t="shared" si="191"/>
        <v>0</v>
      </c>
      <c r="FZ64" s="17">
        <f t="shared" si="191"/>
        <v>0</v>
      </c>
      <c r="GA64" s="12">
        <f t="shared" si="191"/>
        <v>0</v>
      </c>
      <c r="GB64" s="12">
        <f t="shared" si="191"/>
        <v>0</v>
      </c>
      <c r="GC64" s="12">
        <f t="shared" si="191"/>
        <v>0</v>
      </c>
      <c r="GD64" s="59">
        <f t="shared" si="191"/>
        <v>0</v>
      </c>
      <c r="GE64" s="12">
        <f t="shared" si="191"/>
        <v>0</v>
      </c>
      <c r="GF64" s="18">
        <f t="shared" si="191"/>
        <v>0</v>
      </c>
      <c r="GG64" s="17">
        <f t="shared" si="191"/>
        <v>0</v>
      </c>
      <c r="GH64" s="12">
        <f t="shared" si="191"/>
        <v>0</v>
      </c>
      <c r="GI64" s="12">
        <f t="shared" si="191"/>
        <v>0</v>
      </c>
      <c r="GJ64" s="12">
        <f t="shared" si="191"/>
        <v>0</v>
      </c>
      <c r="GK64" s="59">
        <f t="shared" si="191"/>
        <v>0</v>
      </c>
      <c r="GL64" s="12">
        <f t="shared" si="191"/>
        <v>0</v>
      </c>
      <c r="GM64" s="18">
        <f t="shared" si="191"/>
        <v>0</v>
      </c>
      <c r="GN64" s="17">
        <f t="shared" si="191"/>
        <v>0</v>
      </c>
      <c r="GO64" s="12">
        <f t="shared" si="191"/>
        <v>0</v>
      </c>
      <c r="GP64" s="12">
        <f t="shared" ref="GP64:IX64" si="192">GP55+GP63</f>
        <v>0</v>
      </c>
      <c r="GQ64" s="12">
        <f t="shared" si="192"/>
        <v>0</v>
      </c>
      <c r="GR64" s="59">
        <f t="shared" si="192"/>
        <v>0</v>
      </c>
      <c r="GS64" s="12">
        <f t="shared" si="192"/>
        <v>0</v>
      </c>
      <c r="GT64" s="18">
        <f t="shared" si="192"/>
        <v>0</v>
      </c>
      <c r="GU64" s="17">
        <f t="shared" si="192"/>
        <v>0</v>
      </c>
      <c r="GV64" s="12">
        <f t="shared" si="192"/>
        <v>0</v>
      </c>
      <c r="GW64" s="12">
        <f t="shared" si="192"/>
        <v>0</v>
      </c>
      <c r="GX64" s="12">
        <f t="shared" si="192"/>
        <v>0</v>
      </c>
      <c r="GY64" s="59">
        <f t="shared" si="192"/>
        <v>0</v>
      </c>
      <c r="GZ64" s="12">
        <f>GZ55+GZ63</f>
        <v>0</v>
      </c>
      <c r="HA64" s="18">
        <f t="shared" si="192"/>
        <v>0</v>
      </c>
      <c r="HB64" s="17">
        <f t="shared" si="192"/>
        <v>0</v>
      </c>
      <c r="HC64" s="12">
        <f t="shared" si="192"/>
        <v>0</v>
      </c>
      <c r="HD64" s="12">
        <f t="shared" si="192"/>
        <v>0</v>
      </c>
      <c r="HE64" s="12">
        <f t="shared" si="192"/>
        <v>0</v>
      </c>
      <c r="HF64" s="59">
        <f t="shared" si="192"/>
        <v>0</v>
      </c>
      <c r="HG64" s="12">
        <f>HG55+HG63</f>
        <v>0</v>
      </c>
      <c r="HH64" s="18">
        <f t="shared" si="192"/>
        <v>0</v>
      </c>
      <c r="HI64" s="17">
        <f t="shared" si="192"/>
        <v>0</v>
      </c>
      <c r="HJ64" s="12">
        <f t="shared" si="192"/>
        <v>0</v>
      </c>
      <c r="HK64" s="12">
        <f t="shared" si="192"/>
        <v>0</v>
      </c>
      <c r="HL64" s="12">
        <f t="shared" si="192"/>
        <v>0</v>
      </c>
      <c r="HM64" s="59">
        <f t="shared" si="192"/>
        <v>0</v>
      </c>
      <c r="HN64" s="12">
        <f>HN55+HN63</f>
        <v>0</v>
      </c>
      <c r="HO64" s="18">
        <f t="shared" si="192"/>
        <v>0</v>
      </c>
      <c r="HP64" s="17">
        <f t="shared" si="192"/>
        <v>0</v>
      </c>
      <c r="HQ64" s="12">
        <f t="shared" si="192"/>
        <v>0</v>
      </c>
      <c r="HR64" s="12">
        <f t="shared" si="192"/>
        <v>0</v>
      </c>
      <c r="HS64" s="12">
        <f t="shared" si="192"/>
        <v>0</v>
      </c>
      <c r="HT64" s="59">
        <f t="shared" si="192"/>
        <v>0</v>
      </c>
      <c r="HU64" s="12">
        <f>HU55+HU63</f>
        <v>0</v>
      </c>
      <c r="HV64" s="18">
        <f t="shared" si="192"/>
        <v>0</v>
      </c>
      <c r="HW64" s="17">
        <f t="shared" si="192"/>
        <v>0</v>
      </c>
      <c r="HX64" s="12">
        <f t="shared" si="192"/>
        <v>0</v>
      </c>
      <c r="HY64" s="12">
        <f t="shared" si="192"/>
        <v>0</v>
      </c>
      <c r="HZ64" s="12">
        <f t="shared" si="192"/>
        <v>0</v>
      </c>
      <c r="IA64" s="59">
        <f t="shared" si="192"/>
        <v>0</v>
      </c>
      <c r="IB64" s="12">
        <f>IB55+IB63</f>
        <v>0</v>
      </c>
      <c r="IC64" s="18">
        <f t="shared" si="192"/>
        <v>0</v>
      </c>
      <c r="ID64" s="17">
        <f>ID55+ID63</f>
        <v>0</v>
      </c>
      <c r="IE64" s="12">
        <f t="shared" si="192"/>
        <v>0</v>
      </c>
      <c r="IF64" s="12">
        <f t="shared" si="192"/>
        <v>0</v>
      </c>
      <c r="IG64" s="12">
        <f t="shared" si="192"/>
        <v>0</v>
      </c>
      <c r="IH64" s="59">
        <f t="shared" si="192"/>
        <v>0</v>
      </c>
      <c r="II64" s="12">
        <f>II55+II63</f>
        <v>0</v>
      </c>
      <c r="IJ64" s="18">
        <f t="shared" si="192"/>
        <v>0</v>
      </c>
      <c r="IK64" s="17">
        <f t="shared" si="192"/>
        <v>0</v>
      </c>
      <c r="IL64" s="12">
        <f t="shared" si="192"/>
        <v>0</v>
      </c>
      <c r="IM64" s="12">
        <f t="shared" si="192"/>
        <v>0</v>
      </c>
      <c r="IN64" s="12">
        <f t="shared" si="192"/>
        <v>0</v>
      </c>
      <c r="IO64" s="59">
        <f t="shared" si="192"/>
        <v>0</v>
      </c>
      <c r="IP64" s="12">
        <f>IP55+IP63</f>
        <v>0</v>
      </c>
      <c r="IQ64" s="18">
        <f t="shared" si="192"/>
        <v>0</v>
      </c>
      <c r="IR64" s="17">
        <f t="shared" si="192"/>
        <v>0</v>
      </c>
      <c r="IS64" s="12">
        <f t="shared" si="192"/>
        <v>0</v>
      </c>
      <c r="IT64" s="12">
        <f t="shared" si="192"/>
        <v>0</v>
      </c>
      <c r="IU64" s="12">
        <f t="shared" si="192"/>
        <v>0</v>
      </c>
      <c r="IV64" s="59">
        <f t="shared" si="192"/>
        <v>0</v>
      </c>
      <c r="IW64" s="12">
        <f>IW55+IW63</f>
        <v>0</v>
      </c>
      <c r="IX64" s="18">
        <f t="shared" si="192"/>
        <v>0</v>
      </c>
      <c r="IY64" s="40"/>
    </row>
    <row r="65" spans="1:259" s="84" customFormat="1" ht="10.5" x14ac:dyDescent="0.15">
      <c r="A65" s="67" t="s">
        <v>86</v>
      </c>
      <c r="B65" s="19" t="s">
        <v>13</v>
      </c>
      <c r="C65" s="65"/>
      <c r="D65" s="29">
        <f t="shared" si="146"/>
        <v>0</v>
      </c>
      <c r="E65" s="29"/>
      <c r="F65" s="21"/>
      <c r="G65" s="21"/>
      <c r="H65" s="4"/>
      <c r="I65" s="21"/>
      <c r="J65" s="21"/>
      <c r="K65" s="22"/>
      <c r="L65" s="20"/>
      <c r="M65" s="21"/>
      <c r="N65" s="21"/>
      <c r="O65" s="21"/>
      <c r="P65" s="21"/>
      <c r="Q65" s="49"/>
      <c r="R65" s="21"/>
      <c r="S65" s="27"/>
      <c r="T65" s="20"/>
      <c r="U65" s="21"/>
      <c r="V65" s="21"/>
      <c r="W65" s="21"/>
      <c r="X65" s="21"/>
      <c r="Y65" s="49"/>
      <c r="Z65" s="21"/>
      <c r="AA65" s="22"/>
      <c r="AB65" s="20"/>
      <c r="AC65" s="21"/>
      <c r="AD65" s="21"/>
      <c r="AE65" s="21"/>
      <c r="AF65" s="21"/>
      <c r="AG65" s="49"/>
      <c r="AH65" s="21"/>
      <c r="AI65" s="22"/>
      <c r="AJ65" s="20"/>
      <c r="AK65" s="21"/>
      <c r="AL65" s="21"/>
      <c r="AM65" s="21"/>
      <c r="AN65" s="49"/>
      <c r="AO65" s="21"/>
      <c r="AP65" s="22"/>
      <c r="AQ65" s="20"/>
      <c r="AR65" s="21"/>
      <c r="AS65" s="21"/>
      <c r="AT65" s="21"/>
      <c r="AU65" s="21"/>
      <c r="AV65" s="49"/>
      <c r="AW65" s="21"/>
      <c r="AX65" s="22"/>
      <c r="AY65" s="42"/>
      <c r="AZ65" s="21"/>
      <c r="BA65" s="21"/>
      <c r="BB65" s="21"/>
      <c r="BC65" s="21"/>
      <c r="BD65" s="21"/>
      <c r="BE65" s="21"/>
      <c r="BF65" s="27"/>
      <c r="BG65" s="20"/>
      <c r="BH65" s="21"/>
      <c r="BI65" s="21"/>
      <c r="BJ65" s="21"/>
      <c r="BK65" s="21"/>
      <c r="BL65" s="49"/>
      <c r="BM65" s="21"/>
      <c r="BN65" s="22"/>
      <c r="BO65" s="20"/>
      <c r="BP65" s="21"/>
      <c r="BQ65" s="21"/>
      <c r="BR65" s="21"/>
      <c r="BS65" s="21"/>
      <c r="BT65" s="49"/>
      <c r="BU65" s="21"/>
      <c r="BV65" s="22"/>
      <c r="BW65" s="20"/>
      <c r="BX65" s="21"/>
      <c r="BY65" s="21"/>
      <c r="BZ65" s="21"/>
      <c r="CA65" s="21"/>
      <c r="CB65" s="49"/>
      <c r="CC65" s="21"/>
      <c r="CD65" s="22"/>
      <c r="CE65" s="20"/>
      <c r="CF65" s="21"/>
      <c r="CG65" s="21"/>
      <c r="CH65" s="21"/>
      <c r="CI65" s="21"/>
      <c r="CJ65" s="21"/>
      <c r="CK65" s="21"/>
      <c r="CL65" s="22"/>
      <c r="CM65" s="20"/>
      <c r="CN65" s="21"/>
      <c r="CO65" s="21"/>
      <c r="CP65" s="21"/>
      <c r="CQ65" s="49"/>
      <c r="CR65" s="21"/>
      <c r="CS65" s="22"/>
      <c r="CT65" s="20"/>
      <c r="CU65" s="21"/>
      <c r="CV65" s="21"/>
      <c r="CW65" s="21"/>
      <c r="CX65" s="49"/>
      <c r="CY65" s="21"/>
      <c r="CZ65" s="22"/>
      <c r="DA65" s="20"/>
      <c r="DB65" s="21"/>
      <c r="DC65" s="21"/>
      <c r="DD65" s="21"/>
      <c r="DE65" s="49"/>
      <c r="DF65" s="21"/>
      <c r="DG65" s="22"/>
      <c r="DH65" s="20"/>
      <c r="DI65" s="21"/>
      <c r="DJ65" s="21"/>
      <c r="DK65" s="21"/>
      <c r="DL65" s="49"/>
      <c r="DM65" s="21"/>
      <c r="DN65" s="22"/>
      <c r="DO65" s="20"/>
      <c r="DP65" s="21"/>
      <c r="DQ65" s="21"/>
      <c r="DR65" s="21"/>
      <c r="DS65" s="49"/>
      <c r="DT65" s="21"/>
      <c r="DU65" s="22"/>
      <c r="DV65" s="20"/>
      <c r="DW65" s="21"/>
      <c r="DX65" s="21"/>
      <c r="DY65" s="21"/>
      <c r="DZ65" s="49"/>
      <c r="EA65" s="21"/>
      <c r="EB65" s="22"/>
      <c r="EC65" s="20"/>
      <c r="ED65" s="21"/>
      <c r="EE65" s="21"/>
      <c r="EF65" s="21"/>
      <c r="EG65" s="49"/>
      <c r="EH65" s="21"/>
      <c r="EI65" s="22"/>
      <c r="EJ65" s="20"/>
      <c r="EK65" s="21"/>
      <c r="EL65" s="21"/>
      <c r="EM65" s="21"/>
      <c r="EN65" s="49"/>
      <c r="EO65" s="21"/>
      <c r="EP65" s="22"/>
      <c r="EQ65" s="20"/>
      <c r="ER65" s="21"/>
      <c r="ES65" s="21"/>
      <c r="ET65" s="21"/>
      <c r="EU65" s="49"/>
      <c r="EV65" s="21"/>
      <c r="EW65" s="22"/>
      <c r="EX65" s="20"/>
      <c r="EY65" s="21"/>
      <c r="EZ65" s="21"/>
      <c r="FA65" s="21"/>
      <c r="FB65" s="49"/>
      <c r="FC65" s="21"/>
      <c r="FD65" s="22"/>
      <c r="FE65" s="20"/>
      <c r="FF65" s="21"/>
      <c r="FG65" s="21"/>
      <c r="FH65" s="21"/>
      <c r="FI65" s="49"/>
      <c r="FJ65" s="21"/>
      <c r="FK65" s="22"/>
      <c r="FL65" s="20"/>
      <c r="FM65" s="21"/>
      <c r="FN65" s="21"/>
      <c r="FO65" s="21"/>
      <c r="FP65" s="49"/>
      <c r="FQ65" s="21"/>
      <c r="FR65" s="22"/>
      <c r="FS65" s="20"/>
      <c r="FT65" s="21"/>
      <c r="FU65" s="21"/>
      <c r="FV65" s="21"/>
      <c r="FW65" s="49"/>
      <c r="FX65" s="21"/>
      <c r="FY65" s="22"/>
      <c r="FZ65" s="20"/>
      <c r="GA65" s="21"/>
      <c r="GB65" s="21"/>
      <c r="GC65" s="21"/>
      <c r="GD65" s="49"/>
      <c r="GE65" s="21"/>
      <c r="GF65" s="22"/>
      <c r="GG65" s="20"/>
      <c r="GH65" s="21"/>
      <c r="GI65" s="21"/>
      <c r="GJ65" s="21"/>
      <c r="GK65" s="49"/>
      <c r="GL65" s="21"/>
      <c r="GM65" s="22"/>
      <c r="GN65" s="20"/>
      <c r="GO65" s="21"/>
      <c r="GP65" s="21"/>
      <c r="GQ65" s="21"/>
      <c r="GR65" s="49"/>
      <c r="GS65" s="21"/>
      <c r="GT65" s="22"/>
      <c r="GU65" s="20"/>
      <c r="GV65" s="21"/>
      <c r="GW65" s="21"/>
      <c r="GX65" s="21"/>
      <c r="GY65" s="49"/>
      <c r="GZ65" s="21"/>
      <c r="HA65" s="22"/>
      <c r="HB65" s="20"/>
      <c r="HC65" s="21"/>
      <c r="HD65" s="21"/>
      <c r="HE65" s="21"/>
      <c r="HF65" s="49"/>
      <c r="HG65" s="21"/>
      <c r="HH65" s="22"/>
      <c r="HI65" s="20"/>
      <c r="HJ65" s="21"/>
      <c r="HK65" s="21"/>
      <c r="HL65" s="21"/>
      <c r="HM65" s="49"/>
      <c r="HN65" s="21"/>
      <c r="HO65" s="22"/>
      <c r="HP65" s="20"/>
      <c r="HQ65" s="21"/>
      <c r="HR65" s="21"/>
      <c r="HS65" s="21"/>
      <c r="HT65" s="49"/>
      <c r="HU65" s="21"/>
      <c r="HV65" s="22"/>
      <c r="HW65" s="20"/>
      <c r="HX65" s="21"/>
      <c r="HY65" s="21"/>
      <c r="HZ65" s="21"/>
      <c r="IA65" s="49"/>
      <c r="IB65" s="21"/>
      <c r="IC65" s="22"/>
      <c r="ID65" s="20"/>
      <c r="IE65" s="21"/>
      <c r="IF65" s="21"/>
      <c r="IG65" s="21"/>
      <c r="IH65" s="49"/>
      <c r="II65" s="21"/>
      <c r="IJ65" s="22"/>
      <c r="IK65" s="20"/>
      <c r="IL65" s="21"/>
      <c r="IM65" s="21"/>
      <c r="IN65" s="21"/>
      <c r="IO65" s="49"/>
      <c r="IP65" s="21"/>
      <c r="IQ65" s="22"/>
      <c r="IR65" s="20"/>
      <c r="IS65" s="21"/>
      <c r="IT65" s="21"/>
      <c r="IU65" s="21"/>
      <c r="IV65" s="49"/>
      <c r="IW65" s="21"/>
      <c r="IX65" s="22"/>
      <c r="IY65" s="36"/>
    </row>
    <row r="66" spans="1:259" s="88" customFormat="1" x14ac:dyDescent="0.2">
      <c r="A66" s="68"/>
      <c r="B66" s="1" t="s">
        <v>88</v>
      </c>
      <c r="C66" s="61" t="s">
        <v>22</v>
      </c>
      <c r="D66" s="29">
        <f t="shared" si="146"/>
        <v>1260322</v>
      </c>
      <c r="E66" s="29">
        <f t="shared" si="138"/>
        <v>2000000</v>
      </c>
      <c r="F66" s="2">
        <f>SUM(N66,V66,AD66,AL66,AS66,BI66,BQ66,BY66,CO66,CV66,DC66,DJ66,DQ66,DX66,EE66,EL66)+SUM(ES66,EZ66,FG66,FN66,FU66,GB66,GI66,GP66,GW66,HD66,HK66,HR66,HY66,IF66,IM66,IT66)</f>
        <v>0</v>
      </c>
      <c r="G66" s="2"/>
      <c r="H66" s="4">
        <f t="shared" ref="H66:J69" si="193">SUM(P66,X66,AF66,AM66,AU66,BK66,BS66,CA66,CP66,CW66,DD66,DK66,DR66,DY66,EF66,EM66)+SUM(ET66,FA66,FH66,FO66,FV66,GC66,GJ66,GQ66,GX66,HE66,HL66,HS66,HZ66,IG66,IN66,IU66)+CI66</f>
        <v>2000000</v>
      </c>
      <c r="I66" s="2">
        <f t="shared" si="193"/>
        <v>0</v>
      </c>
      <c r="J66" s="2">
        <f t="shared" si="193"/>
        <v>2000000</v>
      </c>
      <c r="K66" s="10">
        <f t="shared" ref="K66:K69" si="194">SUM(S66,AA66,AI66,AP66,AX66,BN66,BV66,CD66,CS66,CZ66,DG66,DN66,DU66,EB66,EI66,EP66)+SUM(EW66,FD66,FK66,FR66,FY66,GF66,GM66,GT66,HA66,HH66,HO66,HV66,IC66,IJ66,IQ66,IX66)</f>
        <v>0</v>
      </c>
      <c r="L66" s="9">
        <v>1260322</v>
      </c>
      <c r="M66" s="2">
        <v>2000000</v>
      </c>
      <c r="N66" s="2"/>
      <c r="O66" s="2"/>
      <c r="P66" s="2">
        <v>2000000</v>
      </c>
      <c r="Q66" s="50">
        <f t="shared" ref="Q66:Q70" si="195">P66-R66-S66</f>
        <v>0</v>
      </c>
      <c r="R66" s="2">
        <v>2000000</v>
      </c>
      <c r="S66" s="24"/>
      <c r="T66" s="9"/>
      <c r="U66" s="2"/>
      <c r="V66" s="2"/>
      <c r="W66" s="2"/>
      <c r="X66" s="2"/>
      <c r="Y66" s="50"/>
      <c r="Z66" s="2"/>
      <c r="AA66" s="10"/>
      <c r="AB66" s="9"/>
      <c r="AC66" s="2"/>
      <c r="AD66" s="2"/>
      <c r="AE66" s="2"/>
      <c r="AF66" s="2"/>
      <c r="AG66" s="50"/>
      <c r="AH66" s="2"/>
      <c r="AI66" s="10"/>
      <c r="AJ66" s="9"/>
      <c r="AK66" s="2"/>
      <c r="AL66" s="2"/>
      <c r="AM66" s="2"/>
      <c r="AN66" s="50"/>
      <c r="AO66" s="2"/>
      <c r="AP66" s="10"/>
      <c r="AQ66" s="9"/>
      <c r="AR66" s="2"/>
      <c r="AS66" s="2"/>
      <c r="AT66" s="2"/>
      <c r="AU66" s="2"/>
      <c r="AV66" s="50"/>
      <c r="AW66" s="2"/>
      <c r="AX66" s="10"/>
      <c r="AY66" s="28">
        <f t="shared" ref="AY66:BA70" si="196">SUM(BO66,BW66,BG66)</f>
        <v>0</v>
      </c>
      <c r="AZ66" s="2">
        <f t="shared" si="196"/>
        <v>0</v>
      </c>
      <c r="BA66" s="2">
        <f t="shared" si="196"/>
        <v>0</v>
      </c>
      <c r="BB66" s="2"/>
      <c r="BC66" s="2">
        <f t="shared" ref="BC66:BC70" si="197">SUM(BS66,CA66,BK66)</f>
        <v>0</v>
      </c>
      <c r="BD66" s="2">
        <f t="shared" ref="BD66:BF70" si="198">SUM(BT66,CB66,BL66)</f>
        <v>0</v>
      </c>
      <c r="BE66" s="2">
        <f t="shared" si="198"/>
        <v>0</v>
      </c>
      <c r="BF66" s="24">
        <f t="shared" si="198"/>
        <v>0</v>
      </c>
      <c r="BG66" s="9"/>
      <c r="BH66" s="2"/>
      <c r="BI66" s="2"/>
      <c r="BJ66" s="2"/>
      <c r="BK66" s="2"/>
      <c r="BL66" s="50"/>
      <c r="BM66" s="2"/>
      <c r="BN66" s="10"/>
      <c r="BO66" s="9"/>
      <c r="BP66" s="2"/>
      <c r="BQ66" s="2"/>
      <c r="BR66" s="2"/>
      <c r="BS66" s="2"/>
      <c r="BT66" s="50"/>
      <c r="BU66" s="2"/>
      <c r="BV66" s="10"/>
      <c r="BW66" s="9"/>
      <c r="BX66" s="2"/>
      <c r="BY66" s="2"/>
      <c r="BZ66" s="2"/>
      <c r="CA66" s="2"/>
      <c r="CB66" s="50"/>
      <c r="CC66" s="2"/>
      <c r="CD66" s="10"/>
      <c r="CE66" s="28">
        <f>SUM(CM66,CT66,DA66,DH66,DO66,DV66,EC66,EJ66,EQ66,EX66,FE66,FL66,FS66,FZ66,GG66,GN66,GU66,HB66,HI66,HP66,HW66,ID66,IK66,IR66)</f>
        <v>0</v>
      </c>
      <c r="CF66" s="2"/>
      <c r="CG66" s="2">
        <f>SUM(CO66,CV66,DC66,DJ66,DQ66,DX66,EE66,EL66,ES66,EZ66,FG66,FN66,FU66,GB66,GI66,GP66,GW66,HD66,HK66,HR66,HY66,IF66,IM66,IT66)</f>
        <v>0</v>
      </c>
      <c r="CH66" s="2"/>
      <c r="CI66" s="2"/>
      <c r="CJ66" s="2"/>
      <c r="CK66" s="2"/>
      <c r="CL66" s="24"/>
      <c r="CM66" s="9"/>
      <c r="CN66" s="2"/>
      <c r="CO66" s="2"/>
      <c r="CP66" s="2"/>
      <c r="CQ66" s="50"/>
      <c r="CR66" s="2"/>
      <c r="CS66" s="10"/>
      <c r="CT66" s="9"/>
      <c r="CU66" s="2"/>
      <c r="CV66" s="2"/>
      <c r="CW66" s="2"/>
      <c r="CX66" s="50"/>
      <c r="CY66" s="2"/>
      <c r="CZ66" s="10"/>
      <c r="DA66" s="9"/>
      <c r="DB66" s="2"/>
      <c r="DC66" s="2"/>
      <c r="DD66" s="2"/>
      <c r="DE66" s="50"/>
      <c r="DF66" s="2"/>
      <c r="DG66" s="10"/>
      <c r="DH66" s="9"/>
      <c r="DI66" s="2"/>
      <c r="DJ66" s="2"/>
      <c r="DK66" s="2"/>
      <c r="DL66" s="50"/>
      <c r="DM66" s="2"/>
      <c r="DN66" s="10"/>
      <c r="DO66" s="9"/>
      <c r="DP66" s="2"/>
      <c r="DQ66" s="2"/>
      <c r="DR66" s="2"/>
      <c r="DS66" s="50"/>
      <c r="DT66" s="2"/>
      <c r="DU66" s="10"/>
      <c r="DV66" s="9"/>
      <c r="DW66" s="2"/>
      <c r="DX66" s="2"/>
      <c r="DY66" s="2"/>
      <c r="DZ66" s="50"/>
      <c r="EA66" s="2"/>
      <c r="EB66" s="10"/>
      <c r="EC66" s="9"/>
      <c r="ED66" s="2"/>
      <c r="EE66" s="2"/>
      <c r="EF66" s="2"/>
      <c r="EG66" s="50"/>
      <c r="EH66" s="2"/>
      <c r="EI66" s="10"/>
      <c r="EJ66" s="9"/>
      <c r="EK66" s="2"/>
      <c r="EL66" s="2"/>
      <c r="EM66" s="2"/>
      <c r="EN66" s="50"/>
      <c r="EO66" s="2"/>
      <c r="EP66" s="10"/>
      <c r="EQ66" s="9"/>
      <c r="ER66" s="2"/>
      <c r="ES66" s="2"/>
      <c r="ET66" s="2"/>
      <c r="EU66" s="50"/>
      <c r="EV66" s="2"/>
      <c r="EW66" s="10"/>
      <c r="EX66" s="9"/>
      <c r="EY66" s="2"/>
      <c r="EZ66" s="2"/>
      <c r="FA66" s="2"/>
      <c r="FB66" s="50"/>
      <c r="FC66" s="2"/>
      <c r="FD66" s="10"/>
      <c r="FE66" s="9"/>
      <c r="FF66" s="2"/>
      <c r="FG66" s="2"/>
      <c r="FH66" s="2"/>
      <c r="FI66" s="50"/>
      <c r="FJ66" s="2"/>
      <c r="FK66" s="10"/>
      <c r="FL66" s="9"/>
      <c r="FM66" s="2"/>
      <c r="FN66" s="2"/>
      <c r="FO66" s="2"/>
      <c r="FP66" s="50"/>
      <c r="FQ66" s="2"/>
      <c r="FR66" s="10"/>
      <c r="FS66" s="9"/>
      <c r="FT66" s="2"/>
      <c r="FU66" s="2"/>
      <c r="FV66" s="2"/>
      <c r="FW66" s="50"/>
      <c r="FX66" s="2"/>
      <c r="FY66" s="10"/>
      <c r="FZ66" s="9"/>
      <c r="GA66" s="2"/>
      <c r="GB66" s="2"/>
      <c r="GC66" s="2"/>
      <c r="GD66" s="50"/>
      <c r="GE66" s="2"/>
      <c r="GF66" s="10"/>
      <c r="GG66" s="9"/>
      <c r="GH66" s="2"/>
      <c r="GI66" s="2"/>
      <c r="GJ66" s="2"/>
      <c r="GK66" s="50"/>
      <c r="GL66" s="2"/>
      <c r="GM66" s="10"/>
      <c r="GN66" s="9"/>
      <c r="GO66" s="2"/>
      <c r="GP66" s="2"/>
      <c r="GQ66" s="2"/>
      <c r="GR66" s="50"/>
      <c r="GS66" s="2"/>
      <c r="GT66" s="10"/>
      <c r="GU66" s="9"/>
      <c r="GV66" s="2"/>
      <c r="GW66" s="2"/>
      <c r="GX66" s="2"/>
      <c r="GY66" s="50"/>
      <c r="GZ66" s="2"/>
      <c r="HA66" s="10"/>
      <c r="HB66" s="9"/>
      <c r="HC66" s="2"/>
      <c r="HD66" s="2"/>
      <c r="HE66" s="2"/>
      <c r="HF66" s="50"/>
      <c r="HG66" s="2"/>
      <c r="HH66" s="10"/>
      <c r="HI66" s="9"/>
      <c r="HJ66" s="2"/>
      <c r="HK66" s="2"/>
      <c r="HL66" s="2"/>
      <c r="HM66" s="50"/>
      <c r="HN66" s="2"/>
      <c r="HO66" s="10"/>
      <c r="HP66" s="9"/>
      <c r="HQ66" s="2"/>
      <c r="HR66" s="2"/>
      <c r="HS66" s="2"/>
      <c r="HT66" s="50"/>
      <c r="HU66" s="2"/>
      <c r="HV66" s="10"/>
      <c r="HW66" s="9"/>
      <c r="HX66" s="2"/>
      <c r="HY66" s="2"/>
      <c r="HZ66" s="2"/>
      <c r="IA66" s="50"/>
      <c r="IB66" s="2"/>
      <c r="IC66" s="10"/>
      <c r="ID66" s="9"/>
      <c r="IE66" s="2"/>
      <c r="IF66" s="2"/>
      <c r="IG66" s="2"/>
      <c r="IH66" s="50"/>
      <c r="II66" s="2"/>
      <c r="IJ66" s="10"/>
      <c r="IK66" s="9"/>
      <c r="IL66" s="2"/>
      <c r="IM66" s="2"/>
      <c r="IN66" s="2"/>
      <c r="IO66" s="50"/>
      <c r="IP66" s="2"/>
      <c r="IQ66" s="10"/>
      <c r="IR66" s="9"/>
      <c r="IS66" s="2"/>
      <c r="IT66" s="2"/>
      <c r="IU66" s="2"/>
      <c r="IV66" s="50"/>
      <c r="IW66" s="2"/>
      <c r="IX66" s="10"/>
      <c r="IY66" s="37"/>
    </row>
    <row r="67" spans="1:259" s="88" customFormat="1" x14ac:dyDescent="0.2">
      <c r="A67" s="68"/>
      <c r="B67" s="1" t="s">
        <v>89</v>
      </c>
      <c r="C67" s="61" t="s">
        <v>23</v>
      </c>
      <c r="D67" s="29">
        <f t="shared" si="146"/>
        <v>0</v>
      </c>
      <c r="E67" s="29">
        <f t="shared" si="138"/>
        <v>0</v>
      </c>
      <c r="F67" s="2">
        <f>SUM(N67,V67,AD67,AL67,AS67,BI67,BQ67,BY67,CO67,CV67,DC67,DJ67,DQ67,DX67,EE67,EL67)+SUM(ES67,EZ67,FG67,FN67,FU67,GB67,GI67,GP67,GW67,HD67,HK67,HR67,HY67,IF67,IM67,IT67)</f>
        <v>0</v>
      </c>
      <c r="G67" s="2"/>
      <c r="H67" s="4">
        <f t="shared" si="193"/>
        <v>0</v>
      </c>
      <c r="I67" s="2">
        <f t="shared" si="193"/>
        <v>0</v>
      </c>
      <c r="J67" s="2">
        <f t="shared" si="193"/>
        <v>0</v>
      </c>
      <c r="K67" s="10">
        <f t="shared" si="194"/>
        <v>0</v>
      </c>
      <c r="L67" s="9"/>
      <c r="M67" s="2"/>
      <c r="N67" s="2"/>
      <c r="O67" s="2"/>
      <c r="P67" s="2"/>
      <c r="Q67" s="50"/>
      <c r="R67" s="2"/>
      <c r="S67" s="24"/>
      <c r="T67" s="9"/>
      <c r="U67" s="2"/>
      <c r="V67" s="2"/>
      <c r="W67" s="2"/>
      <c r="X67" s="2"/>
      <c r="Y67" s="50"/>
      <c r="Z67" s="2"/>
      <c r="AA67" s="10"/>
      <c r="AB67" s="9"/>
      <c r="AC67" s="2"/>
      <c r="AD67" s="2"/>
      <c r="AE67" s="2"/>
      <c r="AF67" s="2"/>
      <c r="AG67" s="50"/>
      <c r="AH67" s="2"/>
      <c r="AI67" s="10"/>
      <c r="AJ67" s="9"/>
      <c r="AK67" s="2"/>
      <c r="AL67" s="2"/>
      <c r="AM67" s="2"/>
      <c r="AN67" s="50"/>
      <c r="AO67" s="2"/>
      <c r="AP67" s="10"/>
      <c r="AQ67" s="9"/>
      <c r="AR67" s="2"/>
      <c r="AS67" s="2"/>
      <c r="AT67" s="2"/>
      <c r="AU67" s="2"/>
      <c r="AV67" s="50"/>
      <c r="AW67" s="2"/>
      <c r="AX67" s="10"/>
      <c r="AY67" s="28">
        <f t="shared" si="196"/>
        <v>0</v>
      </c>
      <c r="AZ67" s="2">
        <f t="shared" si="196"/>
        <v>0</v>
      </c>
      <c r="BA67" s="2">
        <f t="shared" si="196"/>
        <v>0</v>
      </c>
      <c r="BB67" s="2"/>
      <c r="BC67" s="2">
        <f t="shared" si="197"/>
        <v>0</v>
      </c>
      <c r="BD67" s="2">
        <f t="shared" si="198"/>
        <v>0</v>
      </c>
      <c r="BE67" s="2">
        <f t="shared" si="198"/>
        <v>0</v>
      </c>
      <c r="BF67" s="24">
        <f t="shared" si="198"/>
        <v>0</v>
      </c>
      <c r="BG67" s="9"/>
      <c r="BH67" s="2"/>
      <c r="BI67" s="2"/>
      <c r="BJ67" s="2"/>
      <c r="BK67" s="2"/>
      <c r="BL67" s="50"/>
      <c r="BM67" s="2"/>
      <c r="BN67" s="10"/>
      <c r="BO67" s="9"/>
      <c r="BP67" s="2"/>
      <c r="BQ67" s="2"/>
      <c r="BR67" s="2"/>
      <c r="BS67" s="2"/>
      <c r="BT67" s="50"/>
      <c r="BU67" s="2"/>
      <c r="BV67" s="10"/>
      <c r="BW67" s="9"/>
      <c r="BX67" s="2"/>
      <c r="BY67" s="2"/>
      <c r="BZ67" s="2"/>
      <c r="CA67" s="2"/>
      <c r="CB67" s="50"/>
      <c r="CC67" s="2"/>
      <c r="CD67" s="10"/>
      <c r="CE67" s="28">
        <f>SUM(CM67,CT67,DA67,DH67,DO67,DV67,EC67,EJ67,EQ67,EX67,FE67,FL67,FS67,FZ67,GG67,GN67,GU67,HB67,HI67,HP67,HW67,ID67,IK67,IR67)</f>
        <v>0</v>
      </c>
      <c r="CF67" s="2"/>
      <c r="CG67" s="2">
        <f>SUM(CO67,CV67,DC67,DJ67,DQ67,DX67,EE67,EL67,ES67,EZ67,FG67,FN67,FU67,GB67,GI67,GP67,GW67,HD67,HK67,HR67,HY67,IF67,IM67,IT67)</f>
        <v>0</v>
      </c>
      <c r="CH67" s="2"/>
      <c r="CI67" s="2"/>
      <c r="CJ67" s="2"/>
      <c r="CK67" s="2"/>
      <c r="CL67" s="24"/>
      <c r="CM67" s="9"/>
      <c r="CN67" s="2"/>
      <c r="CO67" s="2"/>
      <c r="CP67" s="2"/>
      <c r="CQ67" s="50"/>
      <c r="CR67" s="2"/>
      <c r="CS67" s="10"/>
      <c r="CT67" s="9"/>
      <c r="CU67" s="2"/>
      <c r="CV67" s="2"/>
      <c r="CW67" s="2"/>
      <c r="CX67" s="50"/>
      <c r="CY67" s="2"/>
      <c r="CZ67" s="10"/>
      <c r="DA67" s="9"/>
      <c r="DB67" s="2"/>
      <c r="DC67" s="2"/>
      <c r="DD67" s="2"/>
      <c r="DE67" s="50"/>
      <c r="DF67" s="2"/>
      <c r="DG67" s="10"/>
      <c r="DH67" s="9"/>
      <c r="DI67" s="2"/>
      <c r="DJ67" s="2"/>
      <c r="DK67" s="2"/>
      <c r="DL67" s="50"/>
      <c r="DM67" s="2"/>
      <c r="DN67" s="10"/>
      <c r="DO67" s="9"/>
      <c r="DP67" s="2"/>
      <c r="DQ67" s="2"/>
      <c r="DR67" s="2"/>
      <c r="DS67" s="50"/>
      <c r="DT67" s="2"/>
      <c r="DU67" s="10"/>
      <c r="DV67" s="9"/>
      <c r="DW67" s="2"/>
      <c r="DX67" s="2"/>
      <c r="DY67" s="2"/>
      <c r="DZ67" s="50"/>
      <c r="EA67" s="2"/>
      <c r="EB67" s="10"/>
      <c r="EC67" s="9"/>
      <c r="ED67" s="2"/>
      <c r="EE67" s="2"/>
      <c r="EF67" s="2"/>
      <c r="EG67" s="50"/>
      <c r="EH67" s="2"/>
      <c r="EI67" s="10"/>
      <c r="EJ67" s="9"/>
      <c r="EK67" s="2"/>
      <c r="EL67" s="2"/>
      <c r="EM67" s="2"/>
      <c r="EN67" s="50"/>
      <c r="EO67" s="2"/>
      <c r="EP67" s="10"/>
      <c r="EQ67" s="9"/>
      <c r="ER67" s="2"/>
      <c r="ES67" s="2"/>
      <c r="ET67" s="2"/>
      <c r="EU67" s="50"/>
      <c r="EV67" s="2"/>
      <c r="EW67" s="10"/>
      <c r="EX67" s="9"/>
      <c r="EY67" s="2"/>
      <c r="EZ67" s="2"/>
      <c r="FA67" s="2"/>
      <c r="FB67" s="50"/>
      <c r="FC67" s="2"/>
      <c r="FD67" s="10"/>
      <c r="FE67" s="9"/>
      <c r="FF67" s="2"/>
      <c r="FG67" s="2"/>
      <c r="FH67" s="2"/>
      <c r="FI67" s="50"/>
      <c r="FJ67" s="2"/>
      <c r="FK67" s="10"/>
      <c r="FL67" s="9"/>
      <c r="FM67" s="2"/>
      <c r="FN67" s="2"/>
      <c r="FO67" s="2"/>
      <c r="FP67" s="50"/>
      <c r="FQ67" s="2"/>
      <c r="FR67" s="10"/>
      <c r="FS67" s="9"/>
      <c r="FT67" s="2"/>
      <c r="FU67" s="2"/>
      <c r="FV67" s="2"/>
      <c r="FW67" s="50"/>
      <c r="FX67" s="2"/>
      <c r="FY67" s="10"/>
      <c r="FZ67" s="9"/>
      <c r="GA67" s="2"/>
      <c r="GB67" s="2"/>
      <c r="GC67" s="2"/>
      <c r="GD67" s="50"/>
      <c r="GE67" s="2"/>
      <c r="GF67" s="10"/>
      <c r="GG67" s="9"/>
      <c r="GH67" s="2"/>
      <c r="GI67" s="2"/>
      <c r="GJ67" s="2"/>
      <c r="GK67" s="50"/>
      <c r="GL67" s="2"/>
      <c r="GM67" s="10"/>
      <c r="GN67" s="9"/>
      <c r="GO67" s="2"/>
      <c r="GP67" s="2"/>
      <c r="GQ67" s="2"/>
      <c r="GR67" s="50"/>
      <c r="GS67" s="2"/>
      <c r="GT67" s="10"/>
      <c r="GU67" s="9"/>
      <c r="GV67" s="2"/>
      <c r="GW67" s="2"/>
      <c r="GX67" s="2"/>
      <c r="GY67" s="50"/>
      <c r="GZ67" s="2"/>
      <c r="HA67" s="10"/>
      <c r="HB67" s="9"/>
      <c r="HC67" s="2"/>
      <c r="HD67" s="2"/>
      <c r="HE67" s="2"/>
      <c r="HF67" s="50"/>
      <c r="HG67" s="2"/>
      <c r="HH67" s="10"/>
      <c r="HI67" s="9"/>
      <c r="HJ67" s="2"/>
      <c r="HK67" s="2"/>
      <c r="HL67" s="2"/>
      <c r="HM67" s="50"/>
      <c r="HN67" s="2"/>
      <c r="HO67" s="10"/>
      <c r="HP67" s="9"/>
      <c r="HQ67" s="2"/>
      <c r="HR67" s="2"/>
      <c r="HS67" s="2"/>
      <c r="HT67" s="50"/>
      <c r="HU67" s="2"/>
      <c r="HV67" s="10"/>
      <c r="HW67" s="9"/>
      <c r="HX67" s="2"/>
      <c r="HY67" s="2"/>
      <c r="HZ67" s="2"/>
      <c r="IA67" s="50"/>
      <c r="IB67" s="2"/>
      <c r="IC67" s="10"/>
      <c r="ID67" s="9"/>
      <c r="IE67" s="2"/>
      <c r="IF67" s="2"/>
      <c r="IG67" s="2"/>
      <c r="IH67" s="50"/>
      <c r="II67" s="2"/>
      <c r="IJ67" s="10"/>
      <c r="IK67" s="9"/>
      <c r="IL67" s="2"/>
      <c r="IM67" s="2"/>
      <c r="IN67" s="2"/>
      <c r="IO67" s="50"/>
      <c r="IP67" s="2"/>
      <c r="IQ67" s="10"/>
      <c r="IR67" s="9"/>
      <c r="IS67" s="2"/>
      <c r="IT67" s="2"/>
      <c r="IU67" s="2"/>
      <c r="IV67" s="50"/>
      <c r="IW67" s="2"/>
      <c r="IX67" s="10"/>
      <c r="IY67" s="37"/>
    </row>
    <row r="68" spans="1:259" s="88" customFormat="1" x14ac:dyDescent="0.2">
      <c r="A68" s="68"/>
      <c r="B68" s="1" t="s">
        <v>90</v>
      </c>
      <c r="C68" s="61" t="s">
        <v>33</v>
      </c>
      <c r="D68" s="29">
        <f t="shared" si="146"/>
        <v>102236</v>
      </c>
      <c r="E68" s="29">
        <f t="shared" si="138"/>
        <v>0</v>
      </c>
      <c r="F68" s="2">
        <f>SUM(N68,V68,AD68,AL68,AS68,BI68,BQ68,BY68,CO68,CV68,DC68,DJ68,DQ68,DX68,EE68,EL68)+SUM(ES68,EZ68,FG68,FN68,FU68,GB68,GI68,GP68,GW68,HD68,HK68,HR68,HY68,IF68,IM68,IT68)</f>
        <v>0</v>
      </c>
      <c r="G68" s="2"/>
      <c r="H68" s="4">
        <f t="shared" si="193"/>
        <v>0</v>
      </c>
      <c r="I68" s="2">
        <f t="shared" si="193"/>
        <v>0</v>
      </c>
      <c r="J68" s="2">
        <f t="shared" si="193"/>
        <v>0</v>
      </c>
      <c r="K68" s="10">
        <f t="shared" si="194"/>
        <v>0</v>
      </c>
      <c r="L68" s="9">
        <v>102236</v>
      </c>
      <c r="M68" s="2"/>
      <c r="N68" s="2"/>
      <c r="O68" s="2"/>
      <c r="P68" s="2"/>
      <c r="Q68" s="50">
        <f t="shared" si="195"/>
        <v>0</v>
      </c>
      <c r="R68" s="2"/>
      <c r="S68" s="24"/>
      <c r="T68" s="9"/>
      <c r="U68" s="2"/>
      <c r="V68" s="2"/>
      <c r="W68" s="2"/>
      <c r="X68" s="2"/>
      <c r="Y68" s="50"/>
      <c r="Z68" s="2"/>
      <c r="AA68" s="10"/>
      <c r="AB68" s="9"/>
      <c r="AC68" s="2"/>
      <c r="AD68" s="2"/>
      <c r="AE68" s="2"/>
      <c r="AF68" s="2"/>
      <c r="AG68" s="50"/>
      <c r="AH68" s="2"/>
      <c r="AI68" s="10"/>
      <c r="AJ68" s="9"/>
      <c r="AK68" s="2"/>
      <c r="AL68" s="2"/>
      <c r="AM68" s="2"/>
      <c r="AN68" s="50"/>
      <c r="AO68" s="2"/>
      <c r="AP68" s="10"/>
      <c r="AQ68" s="9"/>
      <c r="AR68" s="2"/>
      <c r="AS68" s="2"/>
      <c r="AT68" s="2"/>
      <c r="AU68" s="2"/>
      <c r="AV68" s="50"/>
      <c r="AW68" s="2"/>
      <c r="AX68" s="10"/>
      <c r="AY68" s="28">
        <f t="shared" si="196"/>
        <v>0</v>
      </c>
      <c r="AZ68" s="2">
        <f t="shared" si="196"/>
        <v>0</v>
      </c>
      <c r="BA68" s="2">
        <f t="shared" si="196"/>
        <v>0</v>
      </c>
      <c r="BB68" s="2"/>
      <c r="BC68" s="2">
        <f t="shared" si="197"/>
        <v>0</v>
      </c>
      <c r="BD68" s="2">
        <f t="shared" si="198"/>
        <v>0</v>
      </c>
      <c r="BE68" s="2">
        <f t="shared" si="198"/>
        <v>0</v>
      </c>
      <c r="BF68" s="24">
        <f t="shared" si="198"/>
        <v>0</v>
      </c>
      <c r="BG68" s="9"/>
      <c r="BH68" s="2"/>
      <c r="BI68" s="2"/>
      <c r="BJ68" s="2"/>
      <c r="BK68" s="2"/>
      <c r="BL68" s="50"/>
      <c r="BM68" s="2"/>
      <c r="BN68" s="10"/>
      <c r="BO68" s="9"/>
      <c r="BP68" s="2"/>
      <c r="BQ68" s="2"/>
      <c r="BR68" s="2"/>
      <c r="BS68" s="2"/>
      <c r="BT68" s="50"/>
      <c r="BU68" s="2"/>
      <c r="BV68" s="10"/>
      <c r="BW68" s="9"/>
      <c r="BX68" s="2"/>
      <c r="BY68" s="2"/>
      <c r="BZ68" s="2"/>
      <c r="CA68" s="2"/>
      <c r="CB68" s="50"/>
      <c r="CC68" s="2"/>
      <c r="CD68" s="10"/>
      <c r="CE68" s="28">
        <f>SUM(CM68,CT68,DA68,DH68,DO68,DV68,EC68,EJ68,EQ68,EX68,FE68,FL68,FS68,FZ68,GG68,GN68,GU68,HB68,HI68,HP68,HW68,ID68,IK68,IR68)</f>
        <v>0</v>
      </c>
      <c r="CF68" s="2"/>
      <c r="CG68" s="2">
        <f>SUM(CO68,CV68,DC68,DJ68,DQ68,DX68,EE68,EL68,ES68,EZ68,FG68,FN68,FU68,GB68,GI68,GP68,GW68,HD68,HK68,HR68,HY68,IF68,IM68,IT68)</f>
        <v>0</v>
      </c>
      <c r="CH68" s="2"/>
      <c r="CI68" s="2"/>
      <c r="CJ68" s="2"/>
      <c r="CK68" s="2"/>
      <c r="CL68" s="24"/>
      <c r="CM68" s="9"/>
      <c r="CN68" s="2"/>
      <c r="CO68" s="2"/>
      <c r="CP68" s="2"/>
      <c r="CQ68" s="50"/>
      <c r="CR68" s="2"/>
      <c r="CS68" s="10"/>
      <c r="CT68" s="9"/>
      <c r="CU68" s="2"/>
      <c r="CV68" s="2"/>
      <c r="CW68" s="2"/>
      <c r="CX68" s="50"/>
      <c r="CY68" s="2"/>
      <c r="CZ68" s="10"/>
      <c r="DA68" s="9"/>
      <c r="DB68" s="2"/>
      <c r="DC68" s="2"/>
      <c r="DD68" s="2"/>
      <c r="DE68" s="50"/>
      <c r="DF68" s="2"/>
      <c r="DG68" s="10"/>
      <c r="DH68" s="9"/>
      <c r="DI68" s="2"/>
      <c r="DJ68" s="2"/>
      <c r="DK68" s="2"/>
      <c r="DL68" s="50"/>
      <c r="DM68" s="2"/>
      <c r="DN68" s="10"/>
      <c r="DO68" s="9"/>
      <c r="DP68" s="2"/>
      <c r="DQ68" s="2"/>
      <c r="DR68" s="2"/>
      <c r="DS68" s="50"/>
      <c r="DT68" s="2"/>
      <c r="DU68" s="10"/>
      <c r="DV68" s="9"/>
      <c r="DW68" s="2"/>
      <c r="DX68" s="2"/>
      <c r="DY68" s="2"/>
      <c r="DZ68" s="50"/>
      <c r="EA68" s="2"/>
      <c r="EB68" s="10"/>
      <c r="EC68" s="9"/>
      <c r="ED68" s="2"/>
      <c r="EE68" s="2"/>
      <c r="EF68" s="2"/>
      <c r="EG68" s="50"/>
      <c r="EH68" s="2"/>
      <c r="EI68" s="10"/>
      <c r="EJ68" s="9"/>
      <c r="EK68" s="2"/>
      <c r="EL68" s="2"/>
      <c r="EM68" s="2"/>
      <c r="EN68" s="50"/>
      <c r="EO68" s="2"/>
      <c r="EP68" s="10"/>
      <c r="EQ68" s="9"/>
      <c r="ER68" s="2"/>
      <c r="ES68" s="2"/>
      <c r="ET68" s="2"/>
      <c r="EU68" s="50"/>
      <c r="EV68" s="2"/>
      <c r="EW68" s="10"/>
      <c r="EX68" s="9"/>
      <c r="EY68" s="2"/>
      <c r="EZ68" s="2"/>
      <c r="FA68" s="2"/>
      <c r="FB68" s="50"/>
      <c r="FC68" s="2"/>
      <c r="FD68" s="10"/>
      <c r="FE68" s="9"/>
      <c r="FF68" s="2"/>
      <c r="FG68" s="2"/>
      <c r="FH68" s="2"/>
      <c r="FI68" s="50"/>
      <c r="FJ68" s="2"/>
      <c r="FK68" s="10"/>
      <c r="FL68" s="9"/>
      <c r="FM68" s="2"/>
      <c r="FN68" s="2"/>
      <c r="FO68" s="2"/>
      <c r="FP68" s="50"/>
      <c r="FQ68" s="2"/>
      <c r="FR68" s="10"/>
      <c r="FS68" s="9"/>
      <c r="FT68" s="2"/>
      <c r="FU68" s="2"/>
      <c r="FV68" s="2"/>
      <c r="FW68" s="50"/>
      <c r="FX68" s="2"/>
      <c r="FY68" s="10"/>
      <c r="FZ68" s="9"/>
      <c r="GA68" s="2"/>
      <c r="GB68" s="2"/>
      <c r="GC68" s="2"/>
      <c r="GD68" s="50"/>
      <c r="GE68" s="2"/>
      <c r="GF68" s="10"/>
      <c r="GG68" s="9"/>
      <c r="GH68" s="2"/>
      <c r="GI68" s="2"/>
      <c r="GJ68" s="2"/>
      <c r="GK68" s="50"/>
      <c r="GL68" s="2"/>
      <c r="GM68" s="10"/>
      <c r="GN68" s="9"/>
      <c r="GO68" s="2"/>
      <c r="GP68" s="2"/>
      <c r="GQ68" s="2"/>
      <c r="GR68" s="50"/>
      <c r="GS68" s="2"/>
      <c r="GT68" s="10"/>
      <c r="GU68" s="9"/>
      <c r="GV68" s="2"/>
      <c r="GW68" s="2"/>
      <c r="GX68" s="2"/>
      <c r="GY68" s="50"/>
      <c r="GZ68" s="2"/>
      <c r="HA68" s="10"/>
      <c r="HB68" s="9"/>
      <c r="HC68" s="2"/>
      <c r="HD68" s="2"/>
      <c r="HE68" s="2"/>
      <c r="HF68" s="50"/>
      <c r="HG68" s="2"/>
      <c r="HH68" s="10"/>
      <c r="HI68" s="9"/>
      <c r="HJ68" s="2"/>
      <c r="HK68" s="2"/>
      <c r="HL68" s="2"/>
      <c r="HM68" s="50"/>
      <c r="HN68" s="2"/>
      <c r="HO68" s="10"/>
      <c r="HP68" s="9"/>
      <c r="HQ68" s="2"/>
      <c r="HR68" s="2"/>
      <c r="HS68" s="2"/>
      <c r="HT68" s="50"/>
      <c r="HU68" s="2"/>
      <c r="HV68" s="10"/>
      <c r="HW68" s="9"/>
      <c r="HX68" s="2"/>
      <c r="HY68" s="2"/>
      <c r="HZ68" s="2"/>
      <c r="IA68" s="50"/>
      <c r="IB68" s="2"/>
      <c r="IC68" s="10"/>
      <c r="ID68" s="9"/>
      <c r="IE68" s="2"/>
      <c r="IF68" s="2"/>
      <c r="IG68" s="2"/>
      <c r="IH68" s="50"/>
      <c r="II68" s="2"/>
      <c r="IJ68" s="10"/>
      <c r="IK68" s="9"/>
      <c r="IL68" s="2"/>
      <c r="IM68" s="2"/>
      <c r="IN68" s="2"/>
      <c r="IO68" s="50"/>
      <c r="IP68" s="2"/>
      <c r="IQ68" s="10"/>
      <c r="IR68" s="9"/>
      <c r="IS68" s="2"/>
      <c r="IT68" s="2"/>
      <c r="IU68" s="2"/>
      <c r="IV68" s="50"/>
      <c r="IW68" s="2"/>
      <c r="IX68" s="10"/>
      <c r="IY68" s="37"/>
    </row>
    <row r="69" spans="1:259" s="88" customFormat="1" x14ac:dyDescent="0.2">
      <c r="A69" s="68"/>
      <c r="B69" s="1" t="s">
        <v>91</v>
      </c>
      <c r="C69" s="61" t="s">
        <v>24</v>
      </c>
      <c r="D69" s="29">
        <f t="shared" si="146"/>
        <v>0</v>
      </c>
      <c r="E69" s="29">
        <f t="shared" si="138"/>
        <v>0</v>
      </c>
      <c r="F69" s="2">
        <f>SUM(N69,V69,AD69,AL69,AS69,BI69,BQ69,BY69,CO69,CV69,DC69,DJ69,DQ69,DX69,EE69,EL69)+SUM(ES69,EZ69,FG69,FN69,FU69,GB69,GI69,GP69,GW69,HD69,HK69,HR69,HY69,IF69,IM69,IT69)</f>
        <v>0</v>
      </c>
      <c r="G69" s="2"/>
      <c r="H69" s="4">
        <f t="shared" si="193"/>
        <v>0</v>
      </c>
      <c r="I69" s="2">
        <f t="shared" si="193"/>
        <v>0</v>
      </c>
      <c r="J69" s="2">
        <f t="shared" si="193"/>
        <v>0</v>
      </c>
      <c r="K69" s="10">
        <f t="shared" si="194"/>
        <v>0</v>
      </c>
      <c r="L69" s="9"/>
      <c r="M69" s="2"/>
      <c r="N69" s="2"/>
      <c r="O69" s="2"/>
      <c r="P69" s="2"/>
      <c r="Q69" s="50"/>
      <c r="R69" s="2"/>
      <c r="S69" s="24"/>
      <c r="T69" s="9"/>
      <c r="U69" s="2"/>
      <c r="V69" s="2"/>
      <c r="W69" s="2"/>
      <c r="X69" s="2"/>
      <c r="Y69" s="50"/>
      <c r="Z69" s="2"/>
      <c r="AA69" s="10"/>
      <c r="AB69" s="9"/>
      <c r="AC69" s="2"/>
      <c r="AD69" s="2"/>
      <c r="AE69" s="2"/>
      <c r="AF69" s="2"/>
      <c r="AG69" s="50"/>
      <c r="AH69" s="2"/>
      <c r="AI69" s="10"/>
      <c r="AJ69" s="9"/>
      <c r="AK69" s="2"/>
      <c r="AL69" s="2"/>
      <c r="AM69" s="2"/>
      <c r="AN69" s="50"/>
      <c r="AO69" s="2"/>
      <c r="AP69" s="10"/>
      <c r="AQ69" s="9"/>
      <c r="AR69" s="2"/>
      <c r="AS69" s="2"/>
      <c r="AT69" s="2"/>
      <c r="AU69" s="2"/>
      <c r="AV69" s="50"/>
      <c r="AW69" s="2"/>
      <c r="AX69" s="10"/>
      <c r="AY69" s="28">
        <f t="shared" si="196"/>
        <v>0</v>
      </c>
      <c r="AZ69" s="2">
        <f t="shared" si="196"/>
        <v>0</v>
      </c>
      <c r="BA69" s="2">
        <f t="shared" si="196"/>
        <v>0</v>
      </c>
      <c r="BB69" s="2"/>
      <c r="BC69" s="2">
        <f t="shared" si="197"/>
        <v>0</v>
      </c>
      <c r="BD69" s="2">
        <f t="shared" si="198"/>
        <v>0</v>
      </c>
      <c r="BE69" s="2">
        <f t="shared" si="198"/>
        <v>0</v>
      </c>
      <c r="BF69" s="24">
        <f t="shared" si="198"/>
        <v>0</v>
      </c>
      <c r="BG69" s="9"/>
      <c r="BH69" s="2"/>
      <c r="BI69" s="2"/>
      <c r="BJ69" s="2"/>
      <c r="BK69" s="2"/>
      <c r="BL69" s="50"/>
      <c r="BM69" s="2"/>
      <c r="BN69" s="10"/>
      <c r="BO69" s="9"/>
      <c r="BP69" s="2"/>
      <c r="BQ69" s="2"/>
      <c r="BR69" s="2"/>
      <c r="BS69" s="2"/>
      <c r="BT69" s="50"/>
      <c r="BU69" s="2"/>
      <c r="BV69" s="10"/>
      <c r="BW69" s="9"/>
      <c r="BX69" s="2"/>
      <c r="BY69" s="2"/>
      <c r="BZ69" s="2"/>
      <c r="CA69" s="2"/>
      <c r="CB69" s="50"/>
      <c r="CC69" s="2"/>
      <c r="CD69" s="10"/>
      <c r="CE69" s="28">
        <f>SUM(CM69,CT69,DA69,DH69,DO69,DV69,EC69,EJ69,EQ69,EX69,FE69,FL69,FS69,FZ69,GG69,GN69,GU69,HB69,HI69,HP69,HW69,ID69,IK69,IR69)</f>
        <v>0</v>
      </c>
      <c r="CF69" s="2"/>
      <c r="CG69" s="2">
        <f>SUM(CO69,CV69,DC69,DJ69,DQ69,DX69,EE69,EL69,ES69,EZ69,FG69,FN69,FU69,GB69,GI69,GP69,GW69,HD69,HK69,HR69,HY69,IF69,IM69,IT69)</f>
        <v>0</v>
      </c>
      <c r="CH69" s="2"/>
      <c r="CI69" s="2"/>
      <c r="CJ69" s="2"/>
      <c r="CK69" s="2"/>
      <c r="CL69" s="24"/>
      <c r="CM69" s="9"/>
      <c r="CN69" s="2"/>
      <c r="CO69" s="2"/>
      <c r="CP69" s="2"/>
      <c r="CQ69" s="50"/>
      <c r="CR69" s="2"/>
      <c r="CS69" s="10"/>
      <c r="CT69" s="9"/>
      <c r="CU69" s="2"/>
      <c r="CV69" s="2"/>
      <c r="CW69" s="2"/>
      <c r="CX69" s="50"/>
      <c r="CY69" s="2"/>
      <c r="CZ69" s="10"/>
      <c r="DA69" s="9"/>
      <c r="DB69" s="2"/>
      <c r="DC69" s="2"/>
      <c r="DD69" s="2"/>
      <c r="DE69" s="50"/>
      <c r="DF69" s="2"/>
      <c r="DG69" s="10"/>
      <c r="DH69" s="9"/>
      <c r="DI69" s="2"/>
      <c r="DJ69" s="2"/>
      <c r="DK69" s="2"/>
      <c r="DL69" s="50"/>
      <c r="DM69" s="2"/>
      <c r="DN69" s="10"/>
      <c r="DO69" s="9"/>
      <c r="DP69" s="2"/>
      <c r="DQ69" s="2"/>
      <c r="DR69" s="2"/>
      <c r="DS69" s="50"/>
      <c r="DT69" s="2"/>
      <c r="DU69" s="10"/>
      <c r="DV69" s="9"/>
      <c r="DW69" s="2"/>
      <c r="DX69" s="2"/>
      <c r="DY69" s="2"/>
      <c r="DZ69" s="50"/>
      <c r="EA69" s="2"/>
      <c r="EB69" s="10"/>
      <c r="EC69" s="9"/>
      <c r="ED69" s="2"/>
      <c r="EE69" s="2"/>
      <c r="EF69" s="2"/>
      <c r="EG69" s="50"/>
      <c r="EH69" s="2"/>
      <c r="EI69" s="10"/>
      <c r="EJ69" s="9"/>
      <c r="EK69" s="2"/>
      <c r="EL69" s="2"/>
      <c r="EM69" s="2"/>
      <c r="EN69" s="50"/>
      <c r="EO69" s="2"/>
      <c r="EP69" s="10"/>
      <c r="EQ69" s="9"/>
      <c r="ER69" s="2"/>
      <c r="ES69" s="2"/>
      <c r="ET69" s="2"/>
      <c r="EU69" s="50"/>
      <c r="EV69" s="2"/>
      <c r="EW69" s="10"/>
      <c r="EX69" s="9"/>
      <c r="EY69" s="2"/>
      <c r="EZ69" s="2"/>
      <c r="FA69" s="2"/>
      <c r="FB69" s="50"/>
      <c r="FC69" s="2"/>
      <c r="FD69" s="10"/>
      <c r="FE69" s="9"/>
      <c r="FF69" s="2"/>
      <c r="FG69" s="2"/>
      <c r="FH69" s="2"/>
      <c r="FI69" s="50"/>
      <c r="FJ69" s="2"/>
      <c r="FK69" s="10"/>
      <c r="FL69" s="9"/>
      <c r="FM69" s="2"/>
      <c r="FN69" s="2"/>
      <c r="FO69" s="2"/>
      <c r="FP69" s="50"/>
      <c r="FQ69" s="2"/>
      <c r="FR69" s="10"/>
      <c r="FS69" s="9"/>
      <c r="FT69" s="2"/>
      <c r="FU69" s="2"/>
      <c r="FV69" s="2"/>
      <c r="FW69" s="50"/>
      <c r="FX69" s="2"/>
      <c r="FY69" s="10"/>
      <c r="FZ69" s="9"/>
      <c r="GA69" s="2"/>
      <c r="GB69" s="2"/>
      <c r="GC69" s="2"/>
      <c r="GD69" s="50"/>
      <c r="GE69" s="2"/>
      <c r="GF69" s="10"/>
      <c r="GG69" s="9"/>
      <c r="GH69" s="2"/>
      <c r="GI69" s="2"/>
      <c r="GJ69" s="2"/>
      <c r="GK69" s="50"/>
      <c r="GL69" s="2"/>
      <c r="GM69" s="10"/>
      <c r="GN69" s="9"/>
      <c r="GO69" s="2"/>
      <c r="GP69" s="2"/>
      <c r="GQ69" s="2"/>
      <c r="GR69" s="50"/>
      <c r="GS69" s="2"/>
      <c r="GT69" s="10"/>
      <c r="GU69" s="9"/>
      <c r="GV69" s="2"/>
      <c r="GW69" s="2"/>
      <c r="GX69" s="2"/>
      <c r="GY69" s="50"/>
      <c r="GZ69" s="2"/>
      <c r="HA69" s="10"/>
      <c r="HB69" s="9"/>
      <c r="HC69" s="2"/>
      <c r="HD69" s="2"/>
      <c r="HE69" s="2"/>
      <c r="HF69" s="50"/>
      <c r="HG69" s="2"/>
      <c r="HH69" s="10"/>
      <c r="HI69" s="9"/>
      <c r="HJ69" s="2"/>
      <c r="HK69" s="2"/>
      <c r="HL69" s="2"/>
      <c r="HM69" s="50"/>
      <c r="HN69" s="2"/>
      <c r="HO69" s="10"/>
      <c r="HP69" s="9"/>
      <c r="HQ69" s="2"/>
      <c r="HR69" s="2"/>
      <c r="HS69" s="2"/>
      <c r="HT69" s="50"/>
      <c r="HU69" s="2"/>
      <c r="HV69" s="10"/>
      <c r="HW69" s="9"/>
      <c r="HX69" s="2"/>
      <c r="HY69" s="2"/>
      <c r="HZ69" s="2"/>
      <c r="IA69" s="50"/>
      <c r="IB69" s="2"/>
      <c r="IC69" s="10"/>
      <c r="ID69" s="9"/>
      <c r="IE69" s="2"/>
      <c r="IF69" s="2"/>
      <c r="IG69" s="2"/>
      <c r="IH69" s="50"/>
      <c r="II69" s="2"/>
      <c r="IJ69" s="10"/>
      <c r="IK69" s="9"/>
      <c r="IL69" s="2"/>
      <c r="IM69" s="2"/>
      <c r="IN69" s="2"/>
      <c r="IO69" s="50"/>
      <c r="IP69" s="2"/>
      <c r="IQ69" s="10"/>
      <c r="IR69" s="9"/>
      <c r="IS69" s="2"/>
      <c r="IT69" s="2"/>
      <c r="IU69" s="2"/>
      <c r="IV69" s="50"/>
      <c r="IW69" s="2"/>
      <c r="IX69" s="10"/>
      <c r="IY69" s="37"/>
    </row>
    <row r="70" spans="1:259" s="88" customFormat="1" x14ac:dyDescent="0.2">
      <c r="A70" s="68"/>
      <c r="B70" s="1" t="s">
        <v>92</v>
      </c>
      <c r="C70" s="61" t="s">
        <v>37</v>
      </c>
      <c r="D70" s="29"/>
      <c r="E70" s="29"/>
      <c r="F70" s="2"/>
      <c r="G70" s="2"/>
      <c r="H70" s="4">
        <f>SUM(P70,X70,AF70,AM70,AU70,BK70,BS70,CA70,CP70,CW70,DD70,DK70,DR70,DY70,EF70,EM70)+SUM(ET70,FA70,FH70,FO70,FV70,GC70,GJ70,GQ70,GX70,HE70,HL70,HS70,HZ70,IG70,IN70,IU70)+CI70</f>
        <v>22101874</v>
      </c>
      <c r="I70" s="2"/>
      <c r="J70" s="2"/>
      <c r="K70" s="10"/>
      <c r="L70" s="9">
        <v>9216931</v>
      </c>
      <c r="M70" s="2">
        <v>20641257</v>
      </c>
      <c r="N70" s="2"/>
      <c r="O70" s="2"/>
      <c r="P70" s="2">
        <v>22101874</v>
      </c>
      <c r="Q70" s="50">
        <f t="shared" si="195"/>
        <v>22101874</v>
      </c>
      <c r="R70" s="2"/>
      <c r="S70" s="24"/>
      <c r="T70" s="9"/>
      <c r="U70" s="2"/>
      <c r="V70" s="2"/>
      <c r="W70" s="2"/>
      <c r="X70" s="2"/>
      <c r="Y70" s="50"/>
      <c r="Z70" s="2"/>
      <c r="AA70" s="10"/>
      <c r="AB70" s="9"/>
      <c r="AC70" s="2"/>
      <c r="AD70" s="2"/>
      <c r="AE70" s="2"/>
      <c r="AF70" s="2"/>
      <c r="AG70" s="50"/>
      <c r="AH70" s="2"/>
      <c r="AI70" s="10"/>
      <c r="AJ70" s="9"/>
      <c r="AK70" s="2"/>
      <c r="AL70" s="2"/>
      <c r="AM70" s="2"/>
      <c r="AN70" s="50"/>
      <c r="AO70" s="2"/>
      <c r="AP70" s="10"/>
      <c r="AQ70" s="9"/>
      <c r="AR70" s="2"/>
      <c r="AS70" s="2"/>
      <c r="AT70" s="2"/>
      <c r="AU70" s="2"/>
      <c r="AV70" s="50"/>
      <c r="AW70" s="2"/>
      <c r="AX70" s="10"/>
      <c r="AY70" s="28">
        <f t="shared" si="196"/>
        <v>0</v>
      </c>
      <c r="AZ70" s="2">
        <f t="shared" si="196"/>
        <v>0</v>
      </c>
      <c r="BA70" s="2">
        <f t="shared" si="196"/>
        <v>0</v>
      </c>
      <c r="BB70" s="2"/>
      <c r="BC70" s="2">
        <f t="shared" si="197"/>
        <v>0</v>
      </c>
      <c r="BD70" s="2">
        <f t="shared" si="198"/>
        <v>0</v>
      </c>
      <c r="BE70" s="2">
        <f t="shared" si="198"/>
        <v>0</v>
      </c>
      <c r="BF70" s="24">
        <f t="shared" si="198"/>
        <v>0</v>
      </c>
      <c r="BG70" s="9"/>
      <c r="BH70" s="2"/>
      <c r="BI70" s="2"/>
      <c r="BJ70" s="2"/>
      <c r="BK70" s="2"/>
      <c r="BL70" s="50"/>
      <c r="BM70" s="2"/>
      <c r="BN70" s="10"/>
      <c r="BO70" s="9"/>
      <c r="BP70" s="2"/>
      <c r="BQ70" s="2"/>
      <c r="BR70" s="2"/>
      <c r="BS70" s="2"/>
      <c r="BT70" s="50"/>
      <c r="BU70" s="2"/>
      <c r="BV70" s="10"/>
      <c r="BW70" s="9"/>
      <c r="BX70" s="2"/>
      <c r="BY70" s="2"/>
      <c r="BZ70" s="2"/>
      <c r="CA70" s="2"/>
      <c r="CB70" s="50"/>
      <c r="CC70" s="2"/>
      <c r="CD70" s="10"/>
      <c r="CE70" s="28">
        <f>SUM(CM70,CT70,DA70,DH70,DO70,DV70,EC70,EJ70,EQ70,EX70,FE70,FL70,FS70,FZ70,GG70,GN70,GU70,HB70,HI70,HP70,HW70,ID70,IK70,IR70)</f>
        <v>0</v>
      </c>
      <c r="CF70" s="2"/>
      <c r="CG70" s="2">
        <f>SUM(CO70,CV70,DC70,DJ70,DQ70,DX70,EE70,EL70,ES70,EZ70,FG70,FN70,FU70,GB70,GI70,GP70,GW70,HD70,HK70,HR70,HY70,IF70,IM70,IT70)</f>
        <v>0</v>
      </c>
      <c r="CH70" s="2"/>
      <c r="CI70" s="2"/>
      <c r="CJ70" s="2"/>
      <c r="CK70" s="2"/>
      <c r="CL70" s="24"/>
      <c r="CM70" s="9"/>
      <c r="CN70" s="2"/>
      <c r="CO70" s="2"/>
      <c r="CP70" s="2"/>
      <c r="CQ70" s="50"/>
      <c r="CR70" s="2"/>
      <c r="CS70" s="10"/>
      <c r="CT70" s="9"/>
      <c r="CU70" s="2"/>
      <c r="CV70" s="2"/>
      <c r="CW70" s="2"/>
      <c r="CX70" s="50"/>
      <c r="CY70" s="2"/>
      <c r="CZ70" s="10"/>
      <c r="DA70" s="9"/>
      <c r="DB70" s="2"/>
      <c r="DC70" s="2"/>
      <c r="DD70" s="2"/>
      <c r="DE70" s="50"/>
      <c r="DF70" s="2"/>
      <c r="DG70" s="10"/>
      <c r="DH70" s="9"/>
      <c r="DI70" s="2"/>
      <c r="DJ70" s="2"/>
      <c r="DK70" s="2"/>
      <c r="DL70" s="50"/>
      <c r="DM70" s="2"/>
      <c r="DN70" s="10"/>
      <c r="DO70" s="9"/>
      <c r="DP70" s="2"/>
      <c r="DQ70" s="2"/>
      <c r="DR70" s="2"/>
      <c r="DS70" s="50"/>
      <c r="DT70" s="2"/>
      <c r="DU70" s="10"/>
      <c r="DV70" s="9"/>
      <c r="DW70" s="2"/>
      <c r="DX70" s="2"/>
      <c r="DY70" s="2"/>
      <c r="DZ70" s="50"/>
      <c r="EA70" s="2"/>
      <c r="EB70" s="10"/>
      <c r="EC70" s="9"/>
      <c r="ED70" s="2"/>
      <c r="EE70" s="2"/>
      <c r="EF70" s="2"/>
      <c r="EG70" s="50"/>
      <c r="EH70" s="2"/>
      <c r="EI70" s="10"/>
      <c r="EJ70" s="9"/>
      <c r="EK70" s="2"/>
      <c r="EL70" s="2"/>
      <c r="EM70" s="2"/>
      <c r="EN70" s="50"/>
      <c r="EO70" s="2"/>
      <c r="EP70" s="10"/>
      <c r="EQ70" s="9"/>
      <c r="ER70" s="2"/>
      <c r="ES70" s="2"/>
      <c r="ET70" s="2"/>
      <c r="EU70" s="50"/>
      <c r="EV70" s="2"/>
      <c r="EW70" s="10"/>
      <c r="EX70" s="9"/>
      <c r="EY70" s="2"/>
      <c r="EZ70" s="2"/>
      <c r="FA70" s="2"/>
      <c r="FB70" s="50"/>
      <c r="FC70" s="2"/>
      <c r="FD70" s="10"/>
      <c r="FE70" s="9"/>
      <c r="FF70" s="2"/>
      <c r="FG70" s="2"/>
      <c r="FH70" s="2"/>
      <c r="FI70" s="50"/>
      <c r="FJ70" s="2"/>
      <c r="FK70" s="10"/>
      <c r="FL70" s="9"/>
      <c r="FM70" s="2"/>
      <c r="FN70" s="2"/>
      <c r="FO70" s="2"/>
      <c r="FP70" s="50"/>
      <c r="FQ70" s="2"/>
      <c r="FR70" s="10"/>
      <c r="FS70" s="9"/>
      <c r="FT70" s="2"/>
      <c r="FU70" s="2"/>
      <c r="FV70" s="2"/>
      <c r="FW70" s="50"/>
      <c r="FX70" s="2"/>
      <c r="FY70" s="10"/>
      <c r="FZ70" s="9"/>
      <c r="GA70" s="2"/>
      <c r="GB70" s="2"/>
      <c r="GC70" s="2"/>
      <c r="GD70" s="50"/>
      <c r="GE70" s="2"/>
      <c r="GF70" s="10"/>
      <c r="GG70" s="9"/>
      <c r="GH70" s="2"/>
      <c r="GI70" s="2"/>
      <c r="GJ70" s="2"/>
      <c r="GK70" s="50"/>
      <c r="GL70" s="2"/>
      <c r="GM70" s="10"/>
      <c r="GN70" s="9"/>
      <c r="GO70" s="2"/>
      <c r="GP70" s="2"/>
      <c r="GQ70" s="2"/>
      <c r="GR70" s="50"/>
      <c r="GS70" s="2"/>
      <c r="GT70" s="10"/>
      <c r="GU70" s="9"/>
      <c r="GV70" s="2"/>
      <c r="GW70" s="2"/>
      <c r="GX70" s="2"/>
      <c r="GY70" s="50"/>
      <c r="GZ70" s="2"/>
      <c r="HA70" s="10"/>
      <c r="HB70" s="9"/>
      <c r="HC70" s="2"/>
      <c r="HD70" s="2"/>
      <c r="HE70" s="2"/>
      <c r="HF70" s="50"/>
      <c r="HG70" s="2"/>
      <c r="HH70" s="10"/>
      <c r="HI70" s="9"/>
      <c r="HJ70" s="2"/>
      <c r="HK70" s="2"/>
      <c r="HL70" s="2"/>
      <c r="HM70" s="50"/>
      <c r="HN70" s="2"/>
      <c r="HO70" s="10"/>
      <c r="HP70" s="9"/>
      <c r="HQ70" s="2"/>
      <c r="HR70" s="2"/>
      <c r="HS70" s="2"/>
      <c r="HT70" s="50"/>
      <c r="HU70" s="2"/>
      <c r="HV70" s="10"/>
      <c r="HW70" s="9"/>
      <c r="HX70" s="2"/>
      <c r="HY70" s="2"/>
      <c r="HZ70" s="2"/>
      <c r="IA70" s="50"/>
      <c r="IB70" s="2"/>
      <c r="IC70" s="10"/>
      <c r="ID70" s="9"/>
      <c r="IE70" s="2"/>
      <c r="IF70" s="2"/>
      <c r="IG70" s="2"/>
      <c r="IH70" s="50"/>
      <c r="II70" s="2"/>
      <c r="IJ70" s="10"/>
      <c r="IK70" s="9"/>
      <c r="IL70" s="2"/>
      <c r="IM70" s="2"/>
      <c r="IN70" s="2"/>
      <c r="IO70" s="50"/>
      <c r="IP70" s="2"/>
      <c r="IQ70" s="10"/>
      <c r="IR70" s="9"/>
      <c r="IS70" s="2"/>
      <c r="IT70" s="2"/>
      <c r="IU70" s="2"/>
      <c r="IV70" s="50"/>
      <c r="IW70" s="2"/>
      <c r="IX70" s="10"/>
      <c r="IY70" s="37"/>
    </row>
    <row r="71" spans="1:259" s="93" customFormat="1" ht="20.100000000000001" customHeight="1" x14ac:dyDescent="0.2">
      <c r="A71" s="72" t="s">
        <v>28</v>
      </c>
      <c r="B71" s="74"/>
      <c r="C71" s="64"/>
      <c r="D71" s="29">
        <f>+D68+D66</f>
        <v>1362558</v>
      </c>
      <c r="E71" s="129">
        <f>+E68+E66</f>
        <v>2000000</v>
      </c>
      <c r="F71" s="12">
        <f>SUM(F66:F70)</f>
        <v>0</v>
      </c>
      <c r="G71" s="12"/>
      <c r="H71" s="135">
        <f>+H68+H66</f>
        <v>2000000</v>
      </c>
      <c r="I71" s="135">
        <f>+I68</f>
        <v>0</v>
      </c>
      <c r="J71" s="135">
        <f>SUM(J66:J70)</f>
        <v>2000000</v>
      </c>
      <c r="K71" s="136">
        <f>SUM(K66:K70)</f>
        <v>0</v>
      </c>
      <c r="L71" s="17">
        <f t="shared" ref="L71:R71" si="199">SUM(L66:L70)</f>
        <v>10579489</v>
      </c>
      <c r="M71" s="12">
        <f t="shared" si="199"/>
        <v>22641257</v>
      </c>
      <c r="N71" s="12">
        <f t="shared" si="199"/>
        <v>0</v>
      </c>
      <c r="O71" s="12"/>
      <c r="P71" s="12">
        <f t="shared" si="199"/>
        <v>24101874</v>
      </c>
      <c r="Q71" s="59">
        <f t="shared" si="199"/>
        <v>22101874</v>
      </c>
      <c r="R71" s="12">
        <f t="shared" si="199"/>
        <v>2000000</v>
      </c>
      <c r="S71" s="46">
        <f>SUM(S66:S70)</f>
        <v>0</v>
      </c>
      <c r="T71" s="17">
        <f t="shared" ref="T71:AB71" si="200">SUM(T66:T70)</f>
        <v>0</v>
      </c>
      <c r="U71" s="12">
        <f t="shared" si="200"/>
        <v>0</v>
      </c>
      <c r="V71" s="12">
        <f t="shared" si="200"/>
        <v>0</v>
      </c>
      <c r="W71" s="12"/>
      <c r="X71" s="12">
        <f t="shared" si="200"/>
        <v>0</v>
      </c>
      <c r="Y71" s="59">
        <f t="shared" si="200"/>
        <v>0</v>
      </c>
      <c r="Z71" s="12">
        <f t="shared" si="200"/>
        <v>0</v>
      </c>
      <c r="AA71" s="18">
        <f t="shared" si="200"/>
        <v>0</v>
      </c>
      <c r="AB71" s="17">
        <f t="shared" si="200"/>
        <v>0</v>
      </c>
      <c r="AC71" s="12">
        <f t="shared" ref="AC71:DP71" si="201">SUM(AC66:AC70)</f>
        <v>0</v>
      </c>
      <c r="AD71" s="12">
        <f t="shared" si="201"/>
        <v>0</v>
      </c>
      <c r="AE71" s="12"/>
      <c r="AF71" s="12">
        <f t="shared" si="201"/>
        <v>0</v>
      </c>
      <c r="AG71" s="59">
        <f t="shared" si="201"/>
        <v>0</v>
      </c>
      <c r="AH71" s="12">
        <f t="shared" si="201"/>
        <v>0</v>
      </c>
      <c r="AI71" s="18">
        <f t="shared" si="201"/>
        <v>0</v>
      </c>
      <c r="AJ71" s="17">
        <f t="shared" si="201"/>
        <v>0</v>
      </c>
      <c r="AK71" s="12">
        <f t="shared" si="201"/>
        <v>0</v>
      </c>
      <c r="AL71" s="12">
        <f t="shared" si="201"/>
        <v>0</v>
      </c>
      <c r="AM71" s="12">
        <f t="shared" si="201"/>
        <v>0</v>
      </c>
      <c r="AN71" s="59">
        <f t="shared" si="201"/>
        <v>0</v>
      </c>
      <c r="AO71" s="12">
        <f t="shared" si="201"/>
        <v>0</v>
      </c>
      <c r="AP71" s="18">
        <f t="shared" si="201"/>
        <v>0</v>
      </c>
      <c r="AQ71" s="17">
        <f t="shared" si="201"/>
        <v>0</v>
      </c>
      <c r="AR71" s="12">
        <f t="shared" si="201"/>
        <v>0</v>
      </c>
      <c r="AS71" s="12">
        <f t="shared" si="201"/>
        <v>0</v>
      </c>
      <c r="AT71" s="12"/>
      <c r="AU71" s="12">
        <f t="shared" si="201"/>
        <v>0</v>
      </c>
      <c r="AV71" s="59">
        <f t="shared" si="201"/>
        <v>0</v>
      </c>
      <c r="AW71" s="12">
        <f t="shared" si="201"/>
        <v>0</v>
      </c>
      <c r="AX71" s="18">
        <f t="shared" si="201"/>
        <v>0</v>
      </c>
      <c r="AY71" s="44">
        <f t="shared" ref="AY71:BF71" si="202">SUM(AY66:AY70)</f>
        <v>0</v>
      </c>
      <c r="AZ71" s="12">
        <f t="shared" si="202"/>
        <v>0</v>
      </c>
      <c r="BA71" s="12">
        <f t="shared" si="202"/>
        <v>0</v>
      </c>
      <c r="BB71" s="12"/>
      <c r="BC71" s="12">
        <f t="shared" si="202"/>
        <v>0</v>
      </c>
      <c r="BD71" s="12">
        <f>SUM(BD66:BD70)</f>
        <v>0</v>
      </c>
      <c r="BE71" s="12">
        <f>SUM(BE66:BE70)</f>
        <v>0</v>
      </c>
      <c r="BF71" s="46">
        <f t="shared" si="202"/>
        <v>0</v>
      </c>
      <c r="BG71" s="17">
        <f t="shared" si="201"/>
        <v>0</v>
      </c>
      <c r="BH71" s="12">
        <f t="shared" si="201"/>
        <v>0</v>
      </c>
      <c r="BI71" s="12">
        <f t="shared" si="201"/>
        <v>0</v>
      </c>
      <c r="BJ71" s="12"/>
      <c r="BK71" s="12">
        <f t="shared" si="201"/>
        <v>0</v>
      </c>
      <c r="BL71" s="59">
        <f t="shared" si="201"/>
        <v>0</v>
      </c>
      <c r="BM71" s="12">
        <f t="shared" si="201"/>
        <v>0</v>
      </c>
      <c r="BN71" s="18">
        <f t="shared" si="201"/>
        <v>0</v>
      </c>
      <c r="BO71" s="17">
        <f t="shared" si="201"/>
        <v>0</v>
      </c>
      <c r="BP71" s="12">
        <f t="shared" si="201"/>
        <v>0</v>
      </c>
      <c r="BQ71" s="12">
        <f t="shared" si="201"/>
        <v>0</v>
      </c>
      <c r="BR71" s="12"/>
      <c r="BS71" s="12">
        <f t="shared" si="201"/>
        <v>0</v>
      </c>
      <c r="BT71" s="59">
        <f t="shared" si="201"/>
        <v>0</v>
      </c>
      <c r="BU71" s="12">
        <f t="shared" si="201"/>
        <v>0</v>
      </c>
      <c r="BV71" s="18">
        <f t="shared" si="201"/>
        <v>0</v>
      </c>
      <c r="BW71" s="17">
        <f t="shared" si="201"/>
        <v>0</v>
      </c>
      <c r="BX71" s="12">
        <f t="shared" si="201"/>
        <v>0</v>
      </c>
      <c r="BY71" s="12">
        <f t="shared" si="201"/>
        <v>0</v>
      </c>
      <c r="BZ71" s="12"/>
      <c r="CA71" s="12">
        <f t="shared" si="201"/>
        <v>0</v>
      </c>
      <c r="CB71" s="59">
        <f t="shared" si="201"/>
        <v>0</v>
      </c>
      <c r="CC71" s="12">
        <f t="shared" si="201"/>
        <v>0</v>
      </c>
      <c r="CD71" s="18">
        <f t="shared" si="201"/>
        <v>0</v>
      </c>
      <c r="CE71" s="17">
        <f t="shared" ref="CE71:CS71" si="203">SUM(CE66:CE70)</f>
        <v>0</v>
      </c>
      <c r="CF71" s="12">
        <f t="shared" si="203"/>
        <v>0</v>
      </c>
      <c r="CG71" s="12">
        <f t="shared" si="203"/>
        <v>0</v>
      </c>
      <c r="CH71" s="12"/>
      <c r="CI71" s="12">
        <f t="shared" si="203"/>
        <v>0</v>
      </c>
      <c r="CJ71" s="12">
        <f>SUM(CJ66:CJ70)</f>
        <v>0</v>
      </c>
      <c r="CK71" s="12">
        <f>SUM(CK66:CK70)</f>
        <v>0</v>
      </c>
      <c r="CL71" s="18">
        <f t="shared" si="203"/>
        <v>0</v>
      </c>
      <c r="CM71" s="17">
        <f t="shared" si="203"/>
        <v>0</v>
      </c>
      <c r="CN71" s="12">
        <f t="shared" si="203"/>
        <v>0</v>
      </c>
      <c r="CO71" s="12">
        <f t="shared" si="203"/>
        <v>0</v>
      </c>
      <c r="CP71" s="12">
        <f t="shared" si="203"/>
        <v>0</v>
      </c>
      <c r="CQ71" s="59">
        <f t="shared" si="203"/>
        <v>0</v>
      </c>
      <c r="CR71" s="12">
        <f t="shared" si="203"/>
        <v>0</v>
      </c>
      <c r="CS71" s="18">
        <f t="shared" si="203"/>
        <v>0</v>
      </c>
      <c r="CT71" s="17">
        <f t="shared" si="201"/>
        <v>0</v>
      </c>
      <c r="CU71" s="12">
        <f t="shared" si="201"/>
        <v>0</v>
      </c>
      <c r="CV71" s="12">
        <f t="shared" si="201"/>
        <v>0</v>
      </c>
      <c r="CW71" s="12">
        <f t="shared" si="201"/>
        <v>0</v>
      </c>
      <c r="CX71" s="59">
        <f t="shared" si="201"/>
        <v>0</v>
      </c>
      <c r="CY71" s="12">
        <f t="shared" si="201"/>
        <v>0</v>
      </c>
      <c r="CZ71" s="18">
        <f t="shared" si="201"/>
        <v>0</v>
      </c>
      <c r="DA71" s="17">
        <f t="shared" si="201"/>
        <v>0</v>
      </c>
      <c r="DB71" s="12">
        <f t="shared" si="201"/>
        <v>0</v>
      </c>
      <c r="DC71" s="12">
        <f t="shared" si="201"/>
        <v>0</v>
      </c>
      <c r="DD71" s="12">
        <f t="shared" si="201"/>
        <v>0</v>
      </c>
      <c r="DE71" s="59">
        <f t="shared" si="201"/>
        <v>0</v>
      </c>
      <c r="DF71" s="12">
        <f t="shared" si="201"/>
        <v>0</v>
      </c>
      <c r="DG71" s="18">
        <f t="shared" si="201"/>
        <v>0</v>
      </c>
      <c r="DH71" s="17">
        <f t="shared" si="201"/>
        <v>0</v>
      </c>
      <c r="DI71" s="12">
        <f t="shared" si="201"/>
        <v>0</v>
      </c>
      <c r="DJ71" s="12">
        <f t="shared" si="201"/>
        <v>0</v>
      </c>
      <c r="DK71" s="12">
        <f t="shared" si="201"/>
        <v>0</v>
      </c>
      <c r="DL71" s="59">
        <f t="shared" si="201"/>
        <v>0</v>
      </c>
      <c r="DM71" s="12">
        <f t="shared" si="201"/>
        <v>0</v>
      </c>
      <c r="DN71" s="18">
        <f t="shared" si="201"/>
        <v>0</v>
      </c>
      <c r="DO71" s="17">
        <f t="shared" si="201"/>
        <v>0</v>
      </c>
      <c r="DP71" s="12">
        <f t="shared" si="201"/>
        <v>0</v>
      </c>
      <c r="DQ71" s="12">
        <f t="shared" ref="DQ71:GG71" si="204">SUM(DQ66:DQ70)</f>
        <v>0</v>
      </c>
      <c r="DR71" s="12">
        <f t="shared" si="204"/>
        <v>0</v>
      </c>
      <c r="DS71" s="59">
        <f t="shared" si="204"/>
        <v>0</v>
      </c>
      <c r="DT71" s="12">
        <f t="shared" si="204"/>
        <v>0</v>
      </c>
      <c r="DU71" s="18">
        <f t="shared" si="204"/>
        <v>0</v>
      </c>
      <c r="DV71" s="17">
        <f t="shared" si="204"/>
        <v>0</v>
      </c>
      <c r="DW71" s="12">
        <f t="shared" si="204"/>
        <v>0</v>
      </c>
      <c r="DX71" s="12">
        <f t="shared" si="204"/>
        <v>0</v>
      </c>
      <c r="DY71" s="12">
        <f t="shared" si="204"/>
        <v>0</v>
      </c>
      <c r="DZ71" s="59">
        <f t="shared" si="204"/>
        <v>0</v>
      </c>
      <c r="EA71" s="12">
        <f t="shared" si="204"/>
        <v>0</v>
      </c>
      <c r="EB71" s="18">
        <f t="shared" si="204"/>
        <v>0</v>
      </c>
      <c r="EC71" s="17">
        <f t="shared" si="204"/>
        <v>0</v>
      </c>
      <c r="ED71" s="12">
        <f t="shared" si="204"/>
        <v>0</v>
      </c>
      <c r="EE71" s="12">
        <f t="shared" si="204"/>
        <v>0</v>
      </c>
      <c r="EF71" s="12">
        <f t="shared" si="204"/>
        <v>0</v>
      </c>
      <c r="EG71" s="59">
        <f t="shared" si="204"/>
        <v>0</v>
      </c>
      <c r="EH71" s="12">
        <f t="shared" si="204"/>
        <v>0</v>
      </c>
      <c r="EI71" s="18">
        <f t="shared" si="204"/>
        <v>0</v>
      </c>
      <c r="EJ71" s="17">
        <f t="shared" si="204"/>
        <v>0</v>
      </c>
      <c r="EK71" s="12">
        <f t="shared" si="204"/>
        <v>0</v>
      </c>
      <c r="EL71" s="12">
        <f t="shared" si="204"/>
        <v>0</v>
      </c>
      <c r="EM71" s="12">
        <f t="shared" si="204"/>
        <v>0</v>
      </c>
      <c r="EN71" s="59">
        <f t="shared" si="204"/>
        <v>0</v>
      </c>
      <c r="EO71" s="12">
        <f t="shared" si="204"/>
        <v>0</v>
      </c>
      <c r="EP71" s="18">
        <f t="shared" si="204"/>
        <v>0</v>
      </c>
      <c r="EQ71" s="17">
        <f t="shared" si="204"/>
        <v>0</v>
      </c>
      <c r="ER71" s="12">
        <f t="shared" si="204"/>
        <v>0</v>
      </c>
      <c r="ES71" s="12">
        <f t="shared" si="204"/>
        <v>0</v>
      </c>
      <c r="ET71" s="12">
        <f t="shared" si="204"/>
        <v>0</v>
      </c>
      <c r="EU71" s="59">
        <f t="shared" si="204"/>
        <v>0</v>
      </c>
      <c r="EV71" s="12">
        <f t="shared" si="204"/>
        <v>0</v>
      </c>
      <c r="EW71" s="18">
        <f t="shared" si="204"/>
        <v>0</v>
      </c>
      <c r="EX71" s="17">
        <f t="shared" si="204"/>
        <v>0</v>
      </c>
      <c r="EY71" s="12">
        <f t="shared" si="204"/>
        <v>0</v>
      </c>
      <c r="EZ71" s="12">
        <f t="shared" si="204"/>
        <v>0</v>
      </c>
      <c r="FA71" s="12">
        <f t="shared" si="204"/>
        <v>0</v>
      </c>
      <c r="FB71" s="59">
        <f t="shared" si="204"/>
        <v>0</v>
      </c>
      <c r="FC71" s="12">
        <f>SUM(FC66:FC70)</f>
        <v>0</v>
      </c>
      <c r="FD71" s="18">
        <f t="shared" si="204"/>
        <v>0</v>
      </c>
      <c r="FE71" s="17">
        <f t="shared" si="204"/>
        <v>0</v>
      </c>
      <c r="FF71" s="12">
        <f t="shared" si="204"/>
        <v>0</v>
      </c>
      <c r="FG71" s="12">
        <f t="shared" si="204"/>
        <v>0</v>
      </c>
      <c r="FH71" s="12">
        <f t="shared" si="204"/>
        <v>0</v>
      </c>
      <c r="FI71" s="59">
        <f t="shared" si="204"/>
        <v>0</v>
      </c>
      <c r="FJ71" s="12">
        <f t="shared" si="204"/>
        <v>0</v>
      </c>
      <c r="FK71" s="18">
        <f t="shared" si="204"/>
        <v>0</v>
      </c>
      <c r="FL71" s="17">
        <f t="shared" si="204"/>
        <v>0</v>
      </c>
      <c r="FM71" s="12">
        <f t="shared" si="204"/>
        <v>0</v>
      </c>
      <c r="FN71" s="12">
        <f t="shared" si="204"/>
        <v>0</v>
      </c>
      <c r="FO71" s="12">
        <f t="shared" si="204"/>
        <v>0</v>
      </c>
      <c r="FP71" s="59">
        <f t="shared" si="204"/>
        <v>0</v>
      </c>
      <c r="FQ71" s="12">
        <f t="shared" si="204"/>
        <v>0</v>
      </c>
      <c r="FR71" s="18">
        <f t="shared" si="204"/>
        <v>0</v>
      </c>
      <c r="FS71" s="17">
        <f t="shared" si="204"/>
        <v>0</v>
      </c>
      <c r="FT71" s="12">
        <f t="shared" si="204"/>
        <v>0</v>
      </c>
      <c r="FU71" s="12">
        <f t="shared" si="204"/>
        <v>0</v>
      </c>
      <c r="FV71" s="12">
        <f t="shared" si="204"/>
        <v>0</v>
      </c>
      <c r="FW71" s="59">
        <f t="shared" si="204"/>
        <v>0</v>
      </c>
      <c r="FX71" s="12">
        <f>SUM(FX66:FX70)</f>
        <v>0</v>
      </c>
      <c r="FY71" s="18">
        <f t="shared" si="204"/>
        <v>0</v>
      </c>
      <c r="FZ71" s="17">
        <f t="shared" si="204"/>
        <v>0</v>
      </c>
      <c r="GA71" s="12">
        <f t="shared" si="204"/>
        <v>0</v>
      </c>
      <c r="GB71" s="12">
        <f t="shared" si="204"/>
        <v>0</v>
      </c>
      <c r="GC71" s="12">
        <f t="shared" si="204"/>
        <v>0</v>
      </c>
      <c r="GD71" s="59">
        <f t="shared" si="204"/>
        <v>0</v>
      </c>
      <c r="GE71" s="12">
        <f t="shared" si="204"/>
        <v>0</v>
      </c>
      <c r="GF71" s="18">
        <f t="shared" si="204"/>
        <v>0</v>
      </c>
      <c r="GG71" s="17">
        <f t="shared" si="204"/>
        <v>0</v>
      </c>
      <c r="GH71" s="12">
        <f t="shared" ref="GH71:IX71" si="205">SUM(GH66:GH70)</f>
        <v>0</v>
      </c>
      <c r="GI71" s="12">
        <f t="shared" si="205"/>
        <v>0</v>
      </c>
      <c r="GJ71" s="12">
        <f t="shared" si="205"/>
        <v>0</v>
      </c>
      <c r="GK71" s="59">
        <f t="shared" si="205"/>
        <v>0</v>
      </c>
      <c r="GL71" s="12">
        <f t="shared" si="205"/>
        <v>0</v>
      </c>
      <c r="GM71" s="18">
        <f t="shared" si="205"/>
        <v>0</v>
      </c>
      <c r="GN71" s="17">
        <f t="shared" si="205"/>
        <v>0</v>
      </c>
      <c r="GO71" s="12">
        <f t="shared" si="205"/>
        <v>0</v>
      </c>
      <c r="GP71" s="12">
        <f t="shared" si="205"/>
        <v>0</v>
      </c>
      <c r="GQ71" s="12">
        <f t="shared" si="205"/>
        <v>0</v>
      </c>
      <c r="GR71" s="59">
        <f t="shared" si="205"/>
        <v>0</v>
      </c>
      <c r="GS71" s="12">
        <f t="shared" si="205"/>
        <v>0</v>
      </c>
      <c r="GT71" s="18">
        <f t="shared" si="205"/>
        <v>0</v>
      </c>
      <c r="GU71" s="17">
        <f t="shared" si="205"/>
        <v>0</v>
      </c>
      <c r="GV71" s="12">
        <f t="shared" si="205"/>
        <v>0</v>
      </c>
      <c r="GW71" s="12">
        <f t="shared" si="205"/>
        <v>0</v>
      </c>
      <c r="GX71" s="12">
        <f t="shared" si="205"/>
        <v>0</v>
      </c>
      <c r="GY71" s="59">
        <f t="shared" si="205"/>
        <v>0</v>
      </c>
      <c r="GZ71" s="12">
        <f>SUM(GZ66:GZ70)</f>
        <v>0</v>
      </c>
      <c r="HA71" s="18">
        <f t="shared" si="205"/>
        <v>0</v>
      </c>
      <c r="HB71" s="17">
        <f t="shared" si="205"/>
        <v>0</v>
      </c>
      <c r="HC71" s="12">
        <f t="shared" si="205"/>
        <v>0</v>
      </c>
      <c r="HD71" s="12">
        <f t="shared" si="205"/>
        <v>0</v>
      </c>
      <c r="HE71" s="12">
        <f t="shared" si="205"/>
        <v>0</v>
      </c>
      <c r="HF71" s="59">
        <f t="shared" si="205"/>
        <v>0</v>
      </c>
      <c r="HG71" s="12">
        <f>SUM(HG66:HG70)</f>
        <v>0</v>
      </c>
      <c r="HH71" s="18">
        <f t="shared" si="205"/>
        <v>0</v>
      </c>
      <c r="HI71" s="17">
        <f t="shared" si="205"/>
        <v>0</v>
      </c>
      <c r="HJ71" s="12">
        <f t="shared" si="205"/>
        <v>0</v>
      </c>
      <c r="HK71" s="12">
        <f t="shared" si="205"/>
        <v>0</v>
      </c>
      <c r="HL71" s="12">
        <f t="shared" si="205"/>
        <v>0</v>
      </c>
      <c r="HM71" s="59">
        <f t="shared" si="205"/>
        <v>0</v>
      </c>
      <c r="HN71" s="12">
        <f>SUM(HN66:HN70)</f>
        <v>0</v>
      </c>
      <c r="HO71" s="18">
        <f t="shared" si="205"/>
        <v>0</v>
      </c>
      <c r="HP71" s="17">
        <f t="shared" si="205"/>
        <v>0</v>
      </c>
      <c r="HQ71" s="12">
        <f t="shared" si="205"/>
        <v>0</v>
      </c>
      <c r="HR71" s="12">
        <f t="shared" si="205"/>
        <v>0</v>
      </c>
      <c r="HS71" s="12">
        <f t="shared" si="205"/>
        <v>0</v>
      </c>
      <c r="HT71" s="59">
        <f t="shared" si="205"/>
        <v>0</v>
      </c>
      <c r="HU71" s="12">
        <f>SUM(HU66:HU70)</f>
        <v>0</v>
      </c>
      <c r="HV71" s="18">
        <f t="shared" si="205"/>
        <v>0</v>
      </c>
      <c r="HW71" s="17">
        <f t="shared" si="205"/>
        <v>0</v>
      </c>
      <c r="HX71" s="12">
        <f t="shared" si="205"/>
        <v>0</v>
      </c>
      <c r="HY71" s="12">
        <f t="shared" si="205"/>
        <v>0</v>
      </c>
      <c r="HZ71" s="12">
        <f t="shared" si="205"/>
        <v>0</v>
      </c>
      <c r="IA71" s="59">
        <f t="shared" si="205"/>
        <v>0</v>
      </c>
      <c r="IB71" s="12">
        <f>SUM(IB66:IB70)</f>
        <v>0</v>
      </c>
      <c r="IC71" s="18">
        <f t="shared" si="205"/>
        <v>0</v>
      </c>
      <c r="ID71" s="17">
        <f t="shared" si="205"/>
        <v>0</v>
      </c>
      <c r="IE71" s="12">
        <f t="shared" si="205"/>
        <v>0</v>
      </c>
      <c r="IF71" s="12">
        <f t="shared" si="205"/>
        <v>0</v>
      </c>
      <c r="IG71" s="12">
        <f t="shared" si="205"/>
        <v>0</v>
      </c>
      <c r="IH71" s="59">
        <f t="shared" si="205"/>
        <v>0</v>
      </c>
      <c r="II71" s="12">
        <f>SUM(II66:II70)</f>
        <v>0</v>
      </c>
      <c r="IJ71" s="18">
        <f t="shared" si="205"/>
        <v>0</v>
      </c>
      <c r="IK71" s="17">
        <f t="shared" si="205"/>
        <v>0</v>
      </c>
      <c r="IL71" s="12">
        <f t="shared" si="205"/>
        <v>0</v>
      </c>
      <c r="IM71" s="12">
        <f t="shared" si="205"/>
        <v>0</v>
      </c>
      <c r="IN71" s="12">
        <f t="shared" si="205"/>
        <v>0</v>
      </c>
      <c r="IO71" s="59">
        <f t="shared" si="205"/>
        <v>0</v>
      </c>
      <c r="IP71" s="12">
        <f>SUM(IP66:IP70)</f>
        <v>0</v>
      </c>
      <c r="IQ71" s="18">
        <f t="shared" si="205"/>
        <v>0</v>
      </c>
      <c r="IR71" s="17">
        <f t="shared" si="205"/>
        <v>0</v>
      </c>
      <c r="IS71" s="12">
        <f t="shared" si="205"/>
        <v>0</v>
      </c>
      <c r="IT71" s="12">
        <f t="shared" si="205"/>
        <v>0</v>
      </c>
      <c r="IU71" s="12">
        <f t="shared" si="205"/>
        <v>0</v>
      </c>
      <c r="IV71" s="59">
        <f t="shared" si="205"/>
        <v>0</v>
      </c>
      <c r="IW71" s="12">
        <f>SUM(IW66:IW70)</f>
        <v>0</v>
      </c>
      <c r="IX71" s="18">
        <f t="shared" si="205"/>
        <v>0</v>
      </c>
      <c r="IY71" s="40"/>
    </row>
    <row r="72" spans="1:259" s="94" customFormat="1" ht="36.950000000000003" customHeight="1" thickBot="1" x14ac:dyDescent="0.25">
      <c r="A72" s="73" t="s">
        <v>6</v>
      </c>
      <c r="B72" s="76"/>
      <c r="C72" s="77"/>
      <c r="D72" s="128">
        <f>+D71+D64</f>
        <v>20522361</v>
      </c>
      <c r="E72" s="31">
        <f>+E71+E64</f>
        <v>55354644</v>
      </c>
      <c r="F72" s="31">
        <f t="shared" ref="F72:L72" si="206">F64+F71</f>
        <v>0</v>
      </c>
      <c r="G72" s="31"/>
      <c r="H72" s="31">
        <f>+H71+H64</f>
        <v>60825559</v>
      </c>
      <c r="I72" s="31">
        <f t="shared" si="206"/>
        <v>42109875</v>
      </c>
      <c r="J72" s="31">
        <f t="shared" si="206"/>
        <v>18711904</v>
      </c>
      <c r="K72" s="32">
        <f t="shared" si="206"/>
        <v>3780</v>
      </c>
      <c r="L72" s="30">
        <f t="shared" si="206"/>
        <v>21038967</v>
      </c>
      <c r="M72" s="31">
        <f t="shared" ref="M72:S72" si="207">M64+M71</f>
        <v>48844881</v>
      </c>
      <c r="N72" s="31">
        <f t="shared" si="207"/>
        <v>0</v>
      </c>
      <c r="O72" s="31"/>
      <c r="P72" s="31">
        <f t="shared" si="207"/>
        <v>54439807</v>
      </c>
      <c r="Q72" s="51">
        <f t="shared" si="207"/>
        <v>43959382</v>
      </c>
      <c r="R72" s="31">
        <f t="shared" si="207"/>
        <v>10480425</v>
      </c>
      <c r="S72" s="47">
        <f t="shared" si="207"/>
        <v>0</v>
      </c>
      <c r="T72" s="30">
        <f t="shared" ref="T72:AB72" si="208">T64+T71</f>
        <v>3268812</v>
      </c>
      <c r="U72" s="31">
        <f t="shared" si="208"/>
        <v>7440701</v>
      </c>
      <c r="V72" s="31">
        <f t="shared" si="208"/>
        <v>0</v>
      </c>
      <c r="W72" s="31"/>
      <c r="X72" s="31">
        <f t="shared" si="208"/>
        <v>7954962</v>
      </c>
      <c r="Y72" s="51">
        <f t="shared" si="208"/>
        <v>7408734</v>
      </c>
      <c r="Z72" s="31">
        <f>Z64+Z71</f>
        <v>542448</v>
      </c>
      <c r="AA72" s="32">
        <f t="shared" si="208"/>
        <v>3780</v>
      </c>
      <c r="AB72" s="30">
        <f t="shared" si="208"/>
        <v>2506157</v>
      </c>
      <c r="AC72" s="31">
        <f t="shared" ref="AC72:DP72" si="209">AC64+AC71</f>
        <v>7190902</v>
      </c>
      <c r="AD72" s="31">
        <f t="shared" si="209"/>
        <v>0</v>
      </c>
      <c r="AE72" s="31"/>
      <c r="AF72" s="31">
        <f t="shared" si="209"/>
        <v>6905948</v>
      </c>
      <c r="AG72" s="51">
        <f t="shared" si="209"/>
        <v>1353318</v>
      </c>
      <c r="AH72" s="31">
        <f>AH64+AH71</f>
        <v>5552630</v>
      </c>
      <c r="AI72" s="32">
        <f t="shared" si="209"/>
        <v>0</v>
      </c>
      <c r="AJ72" s="30">
        <f t="shared" si="209"/>
        <v>508984</v>
      </c>
      <c r="AK72" s="31">
        <f t="shared" si="209"/>
        <v>0</v>
      </c>
      <c r="AL72" s="31">
        <f t="shared" si="209"/>
        <v>0</v>
      </c>
      <c r="AM72" s="31">
        <f t="shared" si="209"/>
        <v>0</v>
      </c>
      <c r="AN72" s="51">
        <f t="shared" si="209"/>
        <v>0</v>
      </c>
      <c r="AO72" s="31">
        <f>AO64+AO71</f>
        <v>0</v>
      </c>
      <c r="AP72" s="32">
        <f t="shared" si="209"/>
        <v>0</v>
      </c>
      <c r="AQ72" s="30">
        <f t="shared" si="209"/>
        <v>339237</v>
      </c>
      <c r="AR72" s="31">
        <f t="shared" si="209"/>
        <v>833648</v>
      </c>
      <c r="AS72" s="31">
        <f t="shared" si="209"/>
        <v>0</v>
      </c>
      <c r="AT72" s="31"/>
      <c r="AU72" s="31">
        <f t="shared" si="209"/>
        <v>912214</v>
      </c>
      <c r="AV72" s="51">
        <f t="shared" si="209"/>
        <v>884913</v>
      </c>
      <c r="AW72" s="31">
        <f>AW64+AW71</f>
        <v>27301</v>
      </c>
      <c r="AX72" s="32">
        <f t="shared" si="209"/>
        <v>0</v>
      </c>
      <c r="AY72" s="45">
        <f t="shared" ref="AY72:BF72" si="210">AY64+AY71</f>
        <v>2586125</v>
      </c>
      <c r="AZ72" s="31">
        <f t="shared" si="210"/>
        <v>5502510</v>
      </c>
      <c r="BA72" s="31">
        <f t="shared" si="210"/>
        <v>0</v>
      </c>
      <c r="BB72" s="31"/>
      <c r="BC72" s="31">
        <f t="shared" si="210"/>
        <v>5922356</v>
      </c>
      <c r="BD72" s="31">
        <f>BD64+BD71</f>
        <v>5148412</v>
      </c>
      <c r="BE72" s="31">
        <f>BE64+BE71</f>
        <v>773944</v>
      </c>
      <c r="BF72" s="47">
        <f t="shared" si="210"/>
        <v>0</v>
      </c>
      <c r="BG72" s="30">
        <f t="shared" si="209"/>
        <v>1561322</v>
      </c>
      <c r="BH72" s="31">
        <f t="shared" si="209"/>
        <v>3533776</v>
      </c>
      <c r="BI72" s="31">
        <f t="shared" si="209"/>
        <v>0</v>
      </c>
      <c r="BJ72" s="31"/>
      <c r="BK72" s="31">
        <f t="shared" si="209"/>
        <v>3873379</v>
      </c>
      <c r="BL72" s="51">
        <f t="shared" si="209"/>
        <v>3515325</v>
      </c>
      <c r="BM72" s="31">
        <f>BM64+BM71</f>
        <v>358054</v>
      </c>
      <c r="BN72" s="32">
        <f t="shared" si="209"/>
        <v>0</v>
      </c>
      <c r="BO72" s="30">
        <f t="shared" si="209"/>
        <v>339903</v>
      </c>
      <c r="BP72" s="31">
        <f t="shared" si="209"/>
        <v>690382</v>
      </c>
      <c r="BQ72" s="31">
        <f t="shared" si="209"/>
        <v>0</v>
      </c>
      <c r="BR72" s="31"/>
      <c r="BS72" s="31">
        <f t="shared" si="209"/>
        <v>763291</v>
      </c>
      <c r="BT72" s="51">
        <f t="shared" si="209"/>
        <v>621043</v>
      </c>
      <c r="BU72" s="31">
        <f>BU64+BU71</f>
        <v>142248</v>
      </c>
      <c r="BV72" s="32">
        <f t="shared" si="209"/>
        <v>0</v>
      </c>
      <c r="BW72" s="30">
        <f t="shared" si="209"/>
        <v>684900</v>
      </c>
      <c r="BX72" s="31">
        <f t="shared" si="209"/>
        <v>1278352</v>
      </c>
      <c r="BY72" s="31">
        <f t="shared" si="209"/>
        <v>0</v>
      </c>
      <c r="BZ72" s="31"/>
      <c r="CA72" s="31">
        <f t="shared" si="209"/>
        <v>1285686</v>
      </c>
      <c r="CB72" s="51">
        <f t="shared" si="209"/>
        <v>1012044</v>
      </c>
      <c r="CC72" s="31">
        <f>CC64+CC71</f>
        <v>273642</v>
      </c>
      <c r="CD72" s="32">
        <f t="shared" si="209"/>
        <v>0</v>
      </c>
      <c r="CE72" s="30">
        <f t="shared" ref="CE72:CS72" si="211">CE64+CE71</f>
        <v>0</v>
      </c>
      <c r="CF72" s="31">
        <f t="shared" si="211"/>
        <v>6183259</v>
      </c>
      <c r="CG72" s="31">
        <f t="shared" si="211"/>
        <v>0</v>
      </c>
      <c r="CH72" s="31"/>
      <c r="CI72" s="31">
        <f t="shared" si="211"/>
        <v>6792146</v>
      </c>
      <c r="CJ72" s="31">
        <f>CJ64+CJ71</f>
        <v>5456990</v>
      </c>
      <c r="CK72" s="31">
        <f>CK64+CK71</f>
        <v>1335156</v>
      </c>
      <c r="CL72" s="32">
        <f t="shared" si="211"/>
        <v>0</v>
      </c>
      <c r="CM72" s="30">
        <f t="shared" si="211"/>
        <v>0</v>
      </c>
      <c r="CN72" s="31">
        <f t="shared" si="211"/>
        <v>0</v>
      </c>
      <c r="CO72" s="31">
        <f t="shared" si="211"/>
        <v>0</v>
      </c>
      <c r="CP72" s="31">
        <f t="shared" si="211"/>
        <v>0</v>
      </c>
      <c r="CQ72" s="51">
        <f t="shared" si="211"/>
        <v>0</v>
      </c>
      <c r="CR72" s="31">
        <f>CR64+CR71</f>
        <v>0</v>
      </c>
      <c r="CS72" s="32">
        <f t="shared" si="211"/>
        <v>0</v>
      </c>
      <c r="CT72" s="30">
        <f t="shared" si="209"/>
        <v>0</v>
      </c>
      <c r="CU72" s="31">
        <f t="shared" si="209"/>
        <v>0</v>
      </c>
      <c r="CV72" s="31">
        <f t="shared" si="209"/>
        <v>0</v>
      </c>
      <c r="CW72" s="31">
        <f t="shared" si="209"/>
        <v>0</v>
      </c>
      <c r="CX72" s="51">
        <f t="shared" si="209"/>
        <v>0</v>
      </c>
      <c r="CY72" s="31">
        <f>CY64+CY71</f>
        <v>0</v>
      </c>
      <c r="CZ72" s="32">
        <f t="shared" si="209"/>
        <v>0</v>
      </c>
      <c r="DA72" s="30">
        <f t="shared" si="209"/>
        <v>0</v>
      </c>
      <c r="DB72" s="31">
        <f t="shared" si="209"/>
        <v>0</v>
      </c>
      <c r="DC72" s="31">
        <f t="shared" si="209"/>
        <v>0</v>
      </c>
      <c r="DD72" s="31">
        <f t="shared" si="209"/>
        <v>0</v>
      </c>
      <c r="DE72" s="51">
        <f t="shared" si="209"/>
        <v>0</v>
      </c>
      <c r="DF72" s="31">
        <f>DF64+DF71</f>
        <v>0</v>
      </c>
      <c r="DG72" s="32">
        <f t="shared" si="209"/>
        <v>0</v>
      </c>
      <c r="DH72" s="30">
        <f t="shared" si="209"/>
        <v>0</v>
      </c>
      <c r="DI72" s="31">
        <f t="shared" si="209"/>
        <v>0</v>
      </c>
      <c r="DJ72" s="31">
        <f t="shared" si="209"/>
        <v>0</v>
      </c>
      <c r="DK72" s="31">
        <f t="shared" si="209"/>
        <v>0</v>
      </c>
      <c r="DL72" s="51">
        <f t="shared" si="209"/>
        <v>0</v>
      </c>
      <c r="DM72" s="31">
        <f>DM64+DM71</f>
        <v>0</v>
      </c>
      <c r="DN72" s="32">
        <f t="shared" si="209"/>
        <v>0</v>
      </c>
      <c r="DO72" s="30">
        <f t="shared" si="209"/>
        <v>0</v>
      </c>
      <c r="DP72" s="31">
        <f t="shared" si="209"/>
        <v>0</v>
      </c>
      <c r="DQ72" s="31">
        <f t="shared" ref="DQ72:GG72" si="212">DQ64+DQ71</f>
        <v>0</v>
      </c>
      <c r="DR72" s="31">
        <f t="shared" si="212"/>
        <v>0</v>
      </c>
      <c r="DS72" s="51">
        <f t="shared" si="212"/>
        <v>0</v>
      </c>
      <c r="DT72" s="31">
        <f>DT64+DT71</f>
        <v>0</v>
      </c>
      <c r="DU72" s="32">
        <f t="shared" si="212"/>
        <v>0</v>
      </c>
      <c r="DV72" s="30">
        <f t="shared" si="212"/>
        <v>0</v>
      </c>
      <c r="DW72" s="31">
        <f t="shared" si="212"/>
        <v>0</v>
      </c>
      <c r="DX72" s="31">
        <f t="shared" si="212"/>
        <v>0</v>
      </c>
      <c r="DY72" s="31">
        <f t="shared" si="212"/>
        <v>0</v>
      </c>
      <c r="DZ72" s="51">
        <f t="shared" si="212"/>
        <v>0</v>
      </c>
      <c r="EA72" s="31">
        <f>EA64+EA71</f>
        <v>0</v>
      </c>
      <c r="EB72" s="32">
        <f t="shared" si="212"/>
        <v>0</v>
      </c>
      <c r="EC72" s="30">
        <f t="shared" si="212"/>
        <v>0</v>
      </c>
      <c r="ED72" s="31">
        <f t="shared" si="212"/>
        <v>0</v>
      </c>
      <c r="EE72" s="31">
        <f t="shared" si="212"/>
        <v>0</v>
      </c>
      <c r="EF72" s="31">
        <f t="shared" si="212"/>
        <v>0</v>
      </c>
      <c r="EG72" s="51">
        <f t="shared" si="212"/>
        <v>0</v>
      </c>
      <c r="EH72" s="31">
        <f>EH64+EH71</f>
        <v>0</v>
      </c>
      <c r="EI72" s="32">
        <f t="shared" si="212"/>
        <v>0</v>
      </c>
      <c r="EJ72" s="30">
        <f t="shared" si="212"/>
        <v>0</v>
      </c>
      <c r="EK72" s="31">
        <f t="shared" si="212"/>
        <v>0</v>
      </c>
      <c r="EL72" s="31">
        <f t="shared" si="212"/>
        <v>0</v>
      </c>
      <c r="EM72" s="31">
        <f t="shared" si="212"/>
        <v>0</v>
      </c>
      <c r="EN72" s="51">
        <f t="shared" si="212"/>
        <v>0</v>
      </c>
      <c r="EO72" s="31">
        <f>EO64+EO71</f>
        <v>0</v>
      </c>
      <c r="EP72" s="32">
        <f t="shared" si="212"/>
        <v>0</v>
      </c>
      <c r="EQ72" s="30">
        <f t="shared" si="212"/>
        <v>0</v>
      </c>
      <c r="ER72" s="31">
        <f t="shared" si="212"/>
        <v>0</v>
      </c>
      <c r="ES72" s="31">
        <f t="shared" si="212"/>
        <v>0</v>
      </c>
      <c r="ET72" s="31">
        <f t="shared" si="212"/>
        <v>0</v>
      </c>
      <c r="EU72" s="51">
        <f t="shared" si="212"/>
        <v>0</v>
      </c>
      <c r="EV72" s="31">
        <f>EV64+EV71</f>
        <v>0</v>
      </c>
      <c r="EW72" s="32">
        <f t="shared" si="212"/>
        <v>0</v>
      </c>
      <c r="EX72" s="30">
        <f t="shared" si="212"/>
        <v>0</v>
      </c>
      <c r="EY72" s="31">
        <f t="shared" si="212"/>
        <v>0</v>
      </c>
      <c r="EZ72" s="31">
        <f t="shared" si="212"/>
        <v>0</v>
      </c>
      <c r="FA72" s="31">
        <f t="shared" si="212"/>
        <v>0</v>
      </c>
      <c r="FB72" s="51">
        <f t="shared" si="212"/>
        <v>0</v>
      </c>
      <c r="FC72" s="31">
        <f>FC64+FC71</f>
        <v>0</v>
      </c>
      <c r="FD72" s="32">
        <f t="shared" si="212"/>
        <v>0</v>
      </c>
      <c r="FE72" s="30">
        <f t="shared" si="212"/>
        <v>0</v>
      </c>
      <c r="FF72" s="31">
        <f t="shared" si="212"/>
        <v>0</v>
      </c>
      <c r="FG72" s="31">
        <f t="shared" si="212"/>
        <v>0</v>
      </c>
      <c r="FH72" s="31">
        <f t="shared" si="212"/>
        <v>0</v>
      </c>
      <c r="FI72" s="51">
        <f t="shared" si="212"/>
        <v>0</v>
      </c>
      <c r="FJ72" s="31">
        <f>FJ64+FJ71</f>
        <v>0</v>
      </c>
      <c r="FK72" s="32">
        <f t="shared" si="212"/>
        <v>0</v>
      </c>
      <c r="FL72" s="30">
        <f t="shared" si="212"/>
        <v>0</v>
      </c>
      <c r="FM72" s="31">
        <f t="shared" si="212"/>
        <v>0</v>
      </c>
      <c r="FN72" s="31">
        <f t="shared" si="212"/>
        <v>0</v>
      </c>
      <c r="FO72" s="31">
        <f t="shared" si="212"/>
        <v>0</v>
      </c>
      <c r="FP72" s="51">
        <f t="shared" si="212"/>
        <v>0</v>
      </c>
      <c r="FQ72" s="31">
        <f>FQ64+FQ71</f>
        <v>0</v>
      </c>
      <c r="FR72" s="32">
        <f t="shared" si="212"/>
        <v>0</v>
      </c>
      <c r="FS72" s="30">
        <f t="shared" si="212"/>
        <v>0</v>
      </c>
      <c r="FT72" s="31">
        <f t="shared" si="212"/>
        <v>0</v>
      </c>
      <c r="FU72" s="31">
        <f t="shared" si="212"/>
        <v>0</v>
      </c>
      <c r="FV72" s="31">
        <f t="shared" si="212"/>
        <v>0</v>
      </c>
      <c r="FW72" s="51">
        <f t="shared" si="212"/>
        <v>0</v>
      </c>
      <c r="FX72" s="31">
        <f>FX64+FX71</f>
        <v>0</v>
      </c>
      <c r="FY72" s="32">
        <f t="shared" si="212"/>
        <v>0</v>
      </c>
      <c r="FZ72" s="30">
        <f t="shared" si="212"/>
        <v>0</v>
      </c>
      <c r="GA72" s="31">
        <f t="shared" si="212"/>
        <v>0</v>
      </c>
      <c r="GB72" s="31">
        <f t="shared" si="212"/>
        <v>0</v>
      </c>
      <c r="GC72" s="31">
        <f t="shared" si="212"/>
        <v>0</v>
      </c>
      <c r="GD72" s="51">
        <f t="shared" si="212"/>
        <v>0</v>
      </c>
      <c r="GE72" s="31">
        <f>GE64+GE71</f>
        <v>0</v>
      </c>
      <c r="GF72" s="32">
        <f t="shared" si="212"/>
        <v>0</v>
      </c>
      <c r="GG72" s="30">
        <f t="shared" si="212"/>
        <v>0</v>
      </c>
      <c r="GH72" s="31">
        <f t="shared" ref="GH72:IX72" si="213">GH64+GH71</f>
        <v>0</v>
      </c>
      <c r="GI72" s="31">
        <f t="shared" si="213"/>
        <v>0</v>
      </c>
      <c r="GJ72" s="31">
        <f t="shared" si="213"/>
        <v>0</v>
      </c>
      <c r="GK72" s="51">
        <f t="shared" si="213"/>
        <v>0</v>
      </c>
      <c r="GL72" s="31">
        <f>GL64+GL71</f>
        <v>0</v>
      </c>
      <c r="GM72" s="32">
        <f t="shared" si="213"/>
        <v>0</v>
      </c>
      <c r="GN72" s="30">
        <f t="shared" si="213"/>
        <v>0</v>
      </c>
      <c r="GO72" s="31">
        <f t="shared" si="213"/>
        <v>0</v>
      </c>
      <c r="GP72" s="31">
        <f t="shared" si="213"/>
        <v>0</v>
      </c>
      <c r="GQ72" s="31">
        <f t="shared" si="213"/>
        <v>0</v>
      </c>
      <c r="GR72" s="51">
        <f t="shared" si="213"/>
        <v>0</v>
      </c>
      <c r="GS72" s="31">
        <f>GS64+GS71</f>
        <v>0</v>
      </c>
      <c r="GT72" s="32">
        <f t="shared" si="213"/>
        <v>0</v>
      </c>
      <c r="GU72" s="30">
        <f t="shared" si="213"/>
        <v>0</v>
      </c>
      <c r="GV72" s="31">
        <f t="shared" si="213"/>
        <v>0</v>
      </c>
      <c r="GW72" s="31">
        <f t="shared" si="213"/>
        <v>0</v>
      </c>
      <c r="GX72" s="31">
        <f t="shared" si="213"/>
        <v>0</v>
      </c>
      <c r="GY72" s="51">
        <f t="shared" si="213"/>
        <v>0</v>
      </c>
      <c r="GZ72" s="31">
        <f>GZ64+GZ71</f>
        <v>0</v>
      </c>
      <c r="HA72" s="32">
        <f t="shared" si="213"/>
        <v>0</v>
      </c>
      <c r="HB72" s="30">
        <f t="shared" si="213"/>
        <v>0</v>
      </c>
      <c r="HC72" s="31">
        <f t="shared" si="213"/>
        <v>0</v>
      </c>
      <c r="HD72" s="31">
        <f t="shared" si="213"/>
        <v>0</v>
      </c>
      <c r="HE72" s="31">
        <f t="shared" si="213"/>
        <v>0</v>
      </c>
      <c r="HF72" s="51">
        <f t="shared" si="213"/>
        <v>0</v>
      </c>
      <c r="HG72" s="31">
        <f>HG64+HG71</f>
        <v>0</v>
      </c>
      <c r="HH72" s="32">
        <f t="shared" si="213"/>
        <v>0</v>
      </c>
      <c r="HI72" s="30">
        <f t="shared" si="213"/>
        <v>0</v>
      </c>
      <c r="HJ72" s="31">
        <f t="shared" si="213"/>
        <v>0</v>
      </c>
      <c r="HK72" s="31">
        <f t="shared" si="213"/>
        <v>0</v>
      </c>
      <c r="HL72" s="31">
        <f t="shared" si="213"/>
        <v>0</v>
      </c>
      <c r="HM72" s="51">
        <f t="shared" si="213"/>
        <v>0</v>
      </c>
      <c r="HN72" s="31">
        <f>HN64+HN71</f>
        <v>0</v>
      </c>
      <c r="HO72" s="32">
        <f t="shared" si="213"/>
        <v>0</v>
      </c>
      <c r="HP72" s="30">
        <f t="shared" si="213"/>
        <v>0</v>
      </c>
      <c r="HQ72" s="31">
        <f t="shared" si="213"/>
        <v>0</v>
      </c>
      <c r="HR72" s="31">
        <f t="shared" si="213"/>
        <v>0</v>
      </c>
      <c r="HS72" s="31">
        <f t="shared" si="213"/>
        <v>0</v>
      </c>
      <c r="HT72" s="51">
        <f t="shared" si="213"/>
        <v>0</v>
      </c>
      <c r="HU72" s="31">
        <f>HU64+HU71</f>
        <v>0</v>
      </c>
      <c r="HV72" s="32">
        <f t="shared" si="213"/>
        <v>0</v>
      </c>
      <c r="HW72" s="30">
        <f t="shared" si="213"/>
        <v>0</v>
      </c>
      <c r="HX72" s="31">
        <f t="shared" si="213"/>
        <v>0</v>
      </c>
      <c r="HY72" s="31">
        <f t="shared" si="213"/>
        <v>0</v>
      </c>
      <c r="HZ72" s="31">
        <f t="shared" si="213"/>
        <v>0</v>
      </c>
      <c r="IA72" s="51">
        <f t="shared" si="213"/>
        <v>0</v>
      </c>
      <c r="IB72" s="31">
        <f>IB64+IB71</f>
        <v>0</v>
      </c>
      <c r="IC72" s="32">
        <f t="shared" si="213"/>
        <v>0</v>
      </c>
      <c r="ID72" s="30">
        <f t="shared" si="213"/>
        <v>0</v>
      </c>
      <c r="IE72" s="31">
        <f t="shared" si="213"/>
        <v>0</v>
      </c>
      <c r="IF72" s="31">
        <f t="shared" si="213"/>
        <v>0</v>
      </c>
      <c r="IG72" s="31">
        <f t="shared" si="213"/>
        <v>0</v>
      </c>
      <c r="IH72" s="51">
        <f t="shared" si="213"/>
        <v>0</v>
      </c>
      <c r="II72" s="31">
        <f>II64+II71</f>
        <v>0</v>
      </c>
      <c r="IJ72" s="32">
        <f t="shared" si="213"/>
        <v>0</v>
      </c>
      <c r="IK72" s="30">
        <f t="shared" si="213"/>
        <v>0</v>
      </c>
      <c r="IL72" s="31">
        <f t="shared" si="213"/>
        <v>0</v>
      </c>
      <c r="IM72" s="31">
        <f t="shared" si="213"/>
        <v>0</v>
      </c>
      <c r="IN72" s="31">
        <f t="shared" si="213"/>
        <v>0</v>
      </c>
      <c r="IO72" s="51">
        <f t="shared" si="213"/>
        <v>0</v>
      </c>
      <c r="IP72" s="31">
        <f>IP64+IP71</f>
        <v>0</v>
      </c>
      <c r="IQ72" s="32">
        <f t="shared" si="213"/>
        <v>0</v>
      </c>
      <c r="IR72" s="30">
        <f t="shared" si="213"/>
        <v>0</v>
      </c>
      <c r="IS72" s="31">
        <f t="shared" si="213"/>
        <v>0</v>
      </c>
      <c r="IT72" s="31">
        <f t="shared" si="213"/>
        <v>0</v>
      </c>
      <c r="IU72" s="31">
        <f t="shared" si="213"/>
        <v>0</v>
      </c>
      <c r="IV72" s="51">
        <f t="shared" si="213"/>
        <v>0</v>
      </c>
      <c r="IW72" s="31">
        <f>IW64+IW71</f>
        <v>0</v>
      </c>
      <c r="IX72" s="32">
        <f t="shared" si="213"/>
        <v>0</v>
      </c>
      <c r="IY72" s="41"/>
    </row>
    <row r="73" spans="1:259" x14ac:dyDescent="0.2">
      <c r="D73" s="95"/>
      <c r="E73" s="95"/>
      <c r="F73" s="95"/>
      <c r="G73" s="95"/>
      <c r="H73" s="95"/>
      <c r="I73" s="95"/>
      <c r="J73" s="95"/>
      <c r="K73" s="95"/>
      <c r="P73" s="95"/>
    </row>
    <row r="75" spans="1:259" x14ac:dyDescent="0.2">
      <c r="H75" s="96"/>
      <c r="I75" s="95"/>
      <c r="J75" s="95"/>
      <c r="K75" s="95"/>
      <c r="L75" s="95"/>
      <c r="M75" s="95"/>
      <c r="P75" s="96"/>
      <c r="Q75" s="95"/>
      <c r="R75" s="95"/>
      <c r="S75" s="95"/>
    </row>
    <row r="78" spans="1:259" x14ac:dyDescent="0.2">
      <c r="H78" s="95"/>
    </row>
    <row r="79" spans="1:259" x14ac:dyDescent="0.2">
      <c r="H79" s="95"/>
    </row>
    <row r="80" spans="1:259" x14ac:dyDescent="0.2">
      <c r="H80" s="95"/>
    </row>
    <row r="81" spans="8:8" x14ac:dyDescent="0.2">
      <c r="H81" s="95"/>
    </row>
    <row r="82" spans="8:8" x14ac:dyDescent="0.2">
      <c r="H82" s="95"/>
    </row>
    <row r="83" spans="8:8" x14ac:dyDescent="0.2">
      <c r="H83" s="95"/>
    </row>
    <row r="84" spans="8:8" x14ac:dyDescent="0.2">
      <c r="H84" s="95"/>
    </row>
    <row r="85" spans="8:8" x14ac:dyDescent="0.2">
      <c r="H85" s="95"/>
    </row>
    <row r="86" spans="8:8" x14ac:dyDescent="0.2">
      <c r="H86" s="95"/>
    </row>
    <row r="87" spans="8:8" x14ac:dyDescent="0.2">
      <c r="H87" s="95"/>
    </row>
    <row r="88" spans="8:8" x14ac:dyDescent="0.2">
      <c r="H88" s="95"/>
    </row>
    <row r="89" spans="8:8" x14ac:dyDescent="0.2">
      <c r="H89" s="95"/>
    </row>
    <row r="90" spans="8:8" x14ac:dyDescent="0.2">
      <c r="H90" s="95"/>
    </row>
    <row r="91" spans="8:8" x14ac:dyDescent="0.2">
      <c r="H91" s="95"/>
    </row>
    <row r="92" spans="8:8" x14ac:dyDescent="0.2">
      <c r="H92" s="95"/>
    </row>
    <row r="93" spans="8:8" x14ac:dyDescent="0.2">
      <c r="H93" s="95"/>
    </row>
    <row r="94" spans="8:8" x14ac:dyDescent="0.2">
      <c r="H94" s="95"/>
    </row>
    <row r="95" spans="8:8" x14ac:dyDescent="0.2">
      <c r="H95" s="95"/>
    </row>
    <row r="96" spans="8:8" x14ac:dyDescent="0.2">
      <c r="H96" s="95"/>
    </row>
    <row r="97" spans="8:8" x14ac:dyDescent="0.2">
      <c r="H97" s="95"/>
    </row>
    <row r="98" spans="8:8" x14ac:dyDescent="0.2">
      <c r="H98" s="95"/>
    </row>
    <row r="99" spans="8:8" x14ac:dyDescent="0.2">
      <c r="H99" s="95"/>
    </row>
    <row r="100" spans="8:8" x14ac:dyDescent="0.2">
      <c r="H100" s="95"/>
    </row>
    <row r="101" spans="8:8" x14ac:dyDescent="0.2">
      <c r="H101" s="95"/>
    </row>
    <row r="102" spans="8:8" x14ac:dyDescent="0.2">
      <c r="H102" s="95"/>
    </row>
    <row r="103" spans="8:8" x14ac:dyDescent="0.2">
      <c r="H103" s="95"/>
    </row>
    <row r="104" spans="8:8" x14ac:dyDescent="0.2">
      <c r="H104" s="95"/>
    </row>
    <row r="105" spans="8:8" x14ac:dyDescent="0.2">
      <c r="H105" s="95"/>
    </row>
    <row r="106" spans="8:8" x14ac:dyDescent="0.2">
      <c r="H106" s="95"/>
    </row>
    <row r="107" spans="8:8" x14ac:dyDescent="0.2">
      <c r="H107" s="95"/>
    </row>
    <row r="108" spans="8:8" x14ac:dyDescent="0.2">
      <c r="H108" s="95"/>
    </row>
    <row r="109" spans="8:8" x14ac:dyDescent="0.2">
      <c r="H109" s="95"/>
    </row>
    <row r="110" spans="8:8" x14ac:dyDescent="0.2">
      <c r="H110" s="95"/>
    </row>
    <row r="111" spans="8:8" x14ac:dyDescent="0.2">
      <c r="H111" s="95"/>
    </row>
    <row r="112" spans="8:8" x14ac:dyDescent="0.2">
      <c r="H112" s="95"/>
    </row>
    <row r="113" spans="8:8" x14ac:dyDescent="0.2">
      <c r="H113" s="95"/>
    </row>
    <row r="114" spans="8:8" x14ac:dyDescent="0.2">
      <c r="H114" s="95"/>
    </row>
    <row r="115" spans="8:8" x14ac:dyDescent="0.2">
      <c r="H115" s="95"/>
    </row>
    <row r="116" spans="8:8" x14ac:dyDescent="0.2">
      <c r="H116" s="95"/>
    </row>
    <row r="117" spans="8:8" x14ac:dyDescent="0.2">
      <c r="H117" s="95"/>
    </row>
    <row r="118" spans="8:8" x14ac:dyDescent="0.2">
      <c r="H118" s="95"/>
    </row>
    <row r="119" spans="8:8" x14ac:dyDescent="0.2">
      <c r="H119" s="95"/>
    </row>
    <row r="120" spans="8:8" x14ac:dyDescent="0.2">
      <c r="H120" s="95"/>
    </row>
    <row r="121" spans="8:8" x14ac:dyDescent="0.2">
      <c r="H121" s="95"/>
    </row>
    <row r="122" spans="8:8" x14ac:dyDescent="0.2">
      <c r="H122" s="95"/>
    </row>
    <row r="123" spans="8:8" x14ac:dyDescent="0.2">
      <c r="H123" s="95"/>
    </row>
    <row r="124" spans="8:8" x14ac:dyDescent="0.2">
      <c r="H124" s="95"/>
    </row>
    <row r="125" spans="8:8" x14ac:dyDescent="0.2">
      <c r="H125" s="95"/>
    </row>
    <row r="126" spans="8:8" x14ac:dyDescent="0.2">
      <c r="H126" s="95"/>
    </row>
    <row r="127" spans="8:8" x14ac:dyDescent="0.2">
      <c r="H127" s="95"/>
    </row>
    <row r="128" spans="8:8" x14ac:dyDescent="0.2">
      <c r="H128" s="95"/>
    </row>
    <row r="129" spans="8:8" x14ac:dyDescent="0.2">
      <c r="H129" s="95"/>
    </row>
    <row r="130" spans="8:8" x14ac:dyDescent="0.2">
      <c r="H130" s="95"/>
    </row>
    <row r="131" spans="8:8" x14ac:dyDescent="0.2">
      <c r="H131" s="95"/>
    </row>
    <row r="132" spans="8:8" x14ac:dyDescent="0.2">
      <c r="H132" s="95"/>
    </row>
    <row r="133" spans="8:8" x14ac:dyDescent="0.2">
      <c r="H133" s="95"/>
    </row>
    <row r="134" spans="8:8" x14ac:dyDescent="0.2">
      <c r="H134" s="95"/>
    </row>
    <row r="135" spans="8:8" x14ac:dyDescent="0.2">
      <c r="H135" s="95"/>
    </row>
    <row r="136" spans="8:8" x14ac:dyDescent="0.2">
      <c r="H136" s="95"/>
    </row>
    <row r="137" spans="8:8" x14ac:dyDescent="0.2">
      <c r="H137" s="95"/>
    </row>
    <row r="138" spans="8:8" x14ac:dyDescent="0.2">
      <c r="H138" s="95"/>
    </row>
    <row r="139" spans="8:8" x14ac:dyDescent="0.2">
      <c r="H139" s="95"/>
    </row>
    <row r="140" spans="8:8" x14ac:dyDescent="0.2">
      <c r="H140" s="95"/>
    </row>
    <row r="141" spans="8:8" x14ac:dyDescent="0.2">
      <c r="H141" s="95"/>
    </row>
    <row r="142" spans="8:8" x14ac:dyDescent="0.2">
      <c r="H142" s="95"/>
    </row>
    <row r="143" spans="8:8" x14ac:dyDescent="0.2">
      <c r="H143" s="95"/>
    </row>
    <row r="144" spans="8:8" x14ac:dyDescent="0.2">
      <c r="H144" s="95"/>
    </row>
    <row r="145" spans="8:8" x14ac:dyDescent="0.2">
      <c r="H145" s="95"/>
    </row>
    <row r="146" spans="8:8" x14ac:dyDescent="0.2">
      <c r="H146" s="95"/>
    </row>
    <row r="147" spans="8:8" x14ac:dyDescent="0.2">
      <c r="H147" s="95"/>
    </row>
    <row r="148" spans="8:8" x14ac:dyDescent="0.2">
      <c r="H148" s="95"/>
    </row>
    <row r="149" spans="8:8" x14ac:dyDescent="0.2">
      <c r="H149" s="95"/>
    </row>
    <row r="150" spans="8:8" x14ac:dyDescent="0.2">
      <c r="H150" s="95"/>
    </row>
    <row r="151" spans="8:8" x14ac:dyDescent="0.2">
      <c r="H151" s="95"/>
    </row>
    <row r="152" spans="8:8" x14ac:dyDescent="0.2">
      <c r="H152" s="95"/>
    </row>
    <row r="153" spans="8:8" x14ac:dyDescent="0.2">
      <c r="H153" s="95"/>
    </row>
    <row r="154" spans="8:8" x14ac:dyDescent="0.2">
      <c r="H154" s="95"/>
    </row>
    <row r="155" spans="8:8" x14ac:dyDescent="0.2">
      <c r="H155" s="95"/>
    </row>
    <row r="156" spans="8:8" x14ac:dyDescent="0.2">
      <c r="H156" s="95"/>
    </row>
    <row r="157" spans="8:8" x14ac:dyDescent="0.2">
      <c r="H157" s="95"/>
    </row>
    <row r="158" spans="8:8" x14ac:dyDescent="0.2">
      <c r="H158" s="95"/>
    </row>
    <row r="159" spans="8:8" x14ac:dyDescent="0.2">
      <c r="H159" s="95"/>
    </row>
    <row r="160" spans="8:8" x14ac:dyDescent="0.2">
      <c r="H160" s="95"/>
    </row>
    <row r="161" spans="8:8" x14ac:dyDescent="0.2">
      <c r="H161" s="95"/>
    </row>
    <row r="162" spans="8:8" x14ac:dyDescent="0.2">
      <c r="H162" s="95"/>
    </row>
    <row r="163" spans="8:8" x14ac:dyDescent="0.2">
      <c r="H163" s="95"/>
    </row>
    <row r="164" spans="8:8" x14ac:dyDescent="0.2">
      <c r="H164" s="95"/>
    </row>
    <row r="165" spans="8:8" x14ac:dyDescent="0.2">
      <c r="H165" s="95"/>
    </row>
    <row r="166" spans="8:8" x14ac:dyDescent="0.2">
      <c r="H166" s="95"/>
    </row>
    <row r="167" spans="8:8" x14ac:dyDescent="0.2">
      <c r="H167" s="95"/>
    </row>
    <row r="168" spans="8:8" x14ac:dyDescent="0.2">
      <c r="H168" s="95"/>
    </row>
    <row r="169" spans="8:8" x14ac:dyDescent="0.2">
      <c r="H169" s="95"/>
    </row>
    <row r="170" spans="8:8" x14ac:dyDescent="0.2">
      <c r="H170" s="95"/>
    </row>
    <row r="171" spans="8:8" x14ac:dyDescent="0.2">
      <c r="H171" s="95"/>
    </row>
    <row r="172" spans="8:8" x14ac:dyDescent="0.2">
      <c r="H172" s="95"/>
    </row>
    <row r="173" spans="8:8" x14ac:dyDescent="0.2">
      <c r="H173" s="95"/>
    </row>
    <row r="174" spans="8:8" x14ac:dyDescent="0.2">
      <c r="H174" s="95"/>
    </row>
    <row r="175" spans="8:8" x14ac:dyDescent="0.2">
      <c r="H175" s="95"/>
    </row>
    <row r="176" spans="8:8" x14ac:dyDescent="0.2">
      <c r="H176" s="95"/>
    </row>
    <row r="177" spans="8:8" x14ac:dyDescent="0.2">
      <c r="H177" s="95"/>
    </row>
    <row r="178" spans="8:8" x14ac:dyDescent="0.2">
      <c r="H178" s="95"/>
    </row>
    <row r="179" spans="8:8" x14ac:dyDescent="0.2">
      <c r="H179" s="95"/>
    </row>
  </sheetData>
  <mergeCells count="235">
    <mergeCell ref="EQ6:EW6"/>
    <mergeCell ref="DO6:DU6"/>
    <mergeCell ref="CM6:CS6"/>
    <mergeCell ref="IK5:IQ5"/>
    <mergeCell ref="FZ5:GF5"/>
    <mergeCell ref="FL5:FR5"/>
    <mergeCell ref="EX5:FD5"/>
    <mergeCell ref="DH5:DN5"/>
    <mergeCell ref="DA5:DG5"/>
    <mergeCell ref="CT5:CZ5"/>
    <mergeCell ref="EC5:EI5"/>
    <mergeCell ref="EJ5:EP5"/>
    <mergeCell ref="CM5:CS5"/>
    <mergeCell ref="CT6:CZ6"/>
    <mergeCell ref="DA6:DG6"/>
    <mergeCell ref="DO5:DU5"/>
    <mergeCell ref="DV5:EB5"/>
    <mergeCell ref="DH6:DN6"/>
    <mergeCell ref="ID5:IJ5"/>
    <mergeCell ref="GN5:GT5"/>
    <mergeCell ref="GU5:HA5"/>
    <mergeCell ref="HB5:HH5"/>
    <mergeCell ref="HW6:IC6"/>
    <mergeCell ref="HB6:HH6"/>
    <mergeCell ref="CO7:CO8"/>
    <mergeCell ref="CN7:CN8"/>
    <mergeCell ref="CM7:CM8"/>
    <mergeCell ref="IK6:IQ6"/>
    <mergeCell ref="ID6:IJ6"/>
    <mergeCell ref="HP6:HV6"/>
    <mergeCell ref="FZ6:GF6"/>
    <mergeCell ref="FL6:FR6"/>
    <mergeCell ref="FE6:FK6"/>
    <mergeCell ref="EX6:FD6"/>
    <mergeCell ref="HC7:HC8"/>
    <mergeCell ref="HD7:HD8"/>
    <mergeCell ref="HE7:HH7"/>
    <mergeCell ref="HI7:HI8"/>
    <mergeCell ref="HJ7:HJ8"/>
    <mergeCell ref="GP7:GP8"/>
    <mergeCell ref="GQ7:GT7"/>
    <mergeCell ref="GU7:GU8"/>
    <mergeCell ref="GV7:GV8"/>
    <mergeCell ref="GW7:GW8"/>
    <mergeCell ref="GX7:HA7"/>
    <mergeCell ref="GG7:GG8"/>
    <mergeCell ref="GH7:GH8"/>
    <mergeCell ref="GI7:GI8"/>
    <mergeCell ref="IU7:IX7"/>
    <mergeCell ref="IF7:IF8"/>
    <mergeCell ref="IG7:IJ7"/>
    <mergeCell ref="IK7:IK8"/>
    <mergeCell ref="IL7:IL8"/>
    <mergeCell ref="IM7:IM8"/>
    <mergeCell ref="HK7:HK8"/>
    <mergeCell ref="HL7:HO7"/>
    <mergeCell ref="L5:S5"/>
    <mergeCell ref="IR7:IR8"/>
    <mergeCell ref="IS7:IS8"/>
    <mergeCell ref="IT7:IT8"/>
    <mergeCell ref="IN7:IQ7"/>
    <mergeCell ref="HW7:HW8"/>
    <mergeCell ref="HX7:HX8"/>
    <mergeCell ref="HY7:HY8"/>
    <mergeCell ref="HZ7:IC7"/>
    <mergeCell ref="ID7:ID8"/>
    <mergeCell ref="IE7:IE8"/>
    <mergeCell ref="HP7:HP8"/>
    <mergeCell ref="HQ7:HQ8"/>
    <mergeCell ref="HR7:HR8"/>
    <mergeCell ref="HS7:HV7"/>
    <mergeCell ref="HB7:HB8"/>
    <mergeCell ref="FO7:FR7"/>
    <mergeCell ref="FE7:FE8"/>
    <mergeCell ref="GJ7:GM7"/>
    <mergeCell ref="GN7:GN8"/>
    <mergeCell ref="GO7:GO8"/>
    <mergeCell ref="FU7:FU8"/>
    <mergeCell ref="FV7:FY7"/>
    <mergeCell ref="FZ7:FZ8"/>
    <mergeCell ref="GA7:GA8"/>
    <mergeCell ref="GB7:GB8"/>
    <mergeCell ref="GC7:GF7"/>
    <mergeCell ref="CV7:CV8"/>
    <mergeCell ref="CW7:CZ7"/>
    <mergeCell ref="FS7:FS8"/>
    <mergeCell ref="FT7:FT8"/>
    <mergeCell ref="DO7:DO8"/>
    <mergeCell ref="DP7:DP8"/>
    <mergeCell ref="DQ7:DQ8"/>
    <mergeCell ref="DR7:DU7"/>
    <mergeCell ref="DH7:DH8"/>
    <mergeCell ref="DI7:DI8"/>
    <mergeCell ref="DJ7:DJ8"/>
    <mergeCell ref="DK7:DN7"/>
    <mergeCell ref="EC7:EC8"/>
    <mergeCell ref="ED7:ED8"/>
    <mergeCell ref="EE7:EE8"/>
    <mergeCell ref="EF7:EI7"/>
    <mergeCell ref="DV7:DV8"/>
    <mergeCell ref="DW7:DW8"/>
    <mergeCell ref="DX7:DX8"/>
    <mergeCell ref="DY7:EB7"/>
    <mergeCell ref="EQ7:EQ8"/>
    <mergeCell ref="ER7:ER8"/>
    <mergeCell ref="FM7:FM8"/>
    <mergeCell ref="FN7:FN8"/>
    <mergeCell ref="BC7:BF7"/>
    <mergeCell ref="BG7:BG8"/>
    <mergeCell ref="AK7:AK8"/>
    <mergeCell ref="AL7:AL8"/>
    <mergeCell ref="FL7:FL8"/>
    <mergeCell ref="EX7:EX8"/>
    <mergeCell ref="EY7:EY8"/>
    <mergeCell ref="EZ7:EZ8"/>
    <mergeCell ref="FA7:FD7"/>
    <mergeCell ref="ES7:ES8"/>
    <mergeCell ref="ET7:EW7"/>
    <mergeCell ref="EJ7:EJ8"/>
    <mergeCell ref="EK7:EK8"/>
    <mergeCell ref="EL7:EL8"/>
    <mergeCell ref="EM7:EP7"/>
    <mergeCell ref="FF7:FF8"/>
    <mergeCell ref="FG7:FG8"/>
    <mergeCell ref="FH7:FK7"/>
    <mergeCell ref="DA7:DA8"/>
    <mergeCell ref="DB7:DB8"/>
    <mergeCell ref="DC7:DC8"/>
    <mergeCell ref="DD7:DG7"/>
    <mergeCell ref="CP7:CS7"/>
    <mergeCell ref="CT7:CT8"/>
    <mergeCell ref="E7:E8"/>
    <mergeCell ref="F7:F8"/>
    <mergeCell ref="H7:K7"/>
    <mergeCell ref="L7:L8"/>
    <mergeCell ref="AF7:AI7"/>
    <mergeCell ref="AJ7:AJ8"/>
    <mergeCell ref="AQ6:AX6"/>
    <mergeCell ref="AJ6:AP6"/>
    <mergeCell ref="AB6:AI6"/>
    <mergeCell ref="M7:M8"/>
    <mergeCell ref="N7:N8"/>
    <mergeCell ref="P7:S7"/>
    <mergeCell ref="T5:AA5"/>
    <mergeCell ref="AU7:AX7"/>
    <mergeCell ref="AY7:AY8"/>
    <mergeCell ref="AZ7:AZ8"/>
    <mergeCell ref="AM7:AP7"/>
    <mergeCell ref="AQ7:AQ8"/>
    <mergeCell ref="AR7:AR8"/>
    <mergeCell ref="AS7:AS8"/>
    <mergeCell ref="A6:C6"/>
    <mergeCell ref="A7:C8"/>
    <mergeCell ref="T7:T8"/>
    <mergeCell ref="G7:G8"/>
    <mergeCell ref="O7:O8"/>
    <mergeCell ref="W7:W8"/>
    <mergeCell ref="AE7:AE8"/>
    <mergeCell ref="AT7:AT8"/>
    <mergeCell ref="X7:AA7"/>
    <mergeCell ref="AB7:AB8"/>
    <mergeCell ref="AC7:AC8"/>
    <mergeCell ref="AD7:AD8"/>
    <mergeCell ref="D6:K6"/>
    <mergeCell ref="AB5:AI5"/>
    <mergeCell ref="AJ5:AP5"/>
    <mergeCell ref="AQ5:AX5"/>
    <mergeCell ref="BG5:BN5"/>
    <mergeCell ref="BO5:BV5"/>
    <mergeCell ref="BW5:CD5"/>
    <mergeCell ref="BH7:BH8"/>
    <mergeCell ref="BI7:BI8"/>
    <mergeCell ref="BK7:BN7"/>
    <mergeCell ref="BO7:BO8"/>
    <mergeCell ref="BP7:BP8"/>
    <mergeCell ref="CF7:CF8"/>
    <mergeCell ref="B57:C57"/>
    <mergeCell ref="B63:C63"/>
    <mergeCell ref="A64:C64"/>
    <mergeCell ref="A41:C41"/>
    <mergeCell ref="A42:C42"/>
    <mergeCell ref="B43:C43"/>
    <mergeCell ref="B44:C44"/>
    <mergeCell ref="B45:C45"/>
    <mergeCell ref="B47:C47"/>
    <mergeCell ref="B46:C46"/>
    <mergeCell ref="B56:C56"/>
    <mergeCell ref="IR5:IX5"/>
    <mergeCell ref="IR6:IX6"/>
    <mergeCell ref="AY5:BF5"/>
    <mergeCell ref="AY6:BF6"/>
    <mergeCell ref="CE5:CL5"/>
    <mergeCell ref="CE7:CE8"/>
    <mergeCell ref="HI5:HO5"/>
    <mergeCell ref="EQ5:EW5"/>
    <mergeCell ref="GN6:GT6"/>
    <mergeCell ref="FS5:FY5"/>
    <mergeCell ref="GU6:HA6"/>
    <mergeCell ref="DV6:EB6"/>
    <mergeCell ref="EC6:EI6"/>
    <mergeCell ref="EJ6:EP6"/>
    <mergeCell ref="CE6:CL6"/>
    <mergeCell ref="HI6:HO6"/>
    <mergeCell ref="HP5:HV5"/>
    <mergeCell ref="HW5:IC5"/>
    <mergeCell ref="CA7:CD7"/>
    <mergeCell ref="GG5:GM5"/>
    <mergeCell ref="GG6:GM6"/>
    <mergeCell ref="FE5:FK5"/>
    <mergeCell ref="BG6:BN6"/>
    <mergeCell ref="BO6:BV6"/>
    <mergeCell ref="BB7:BB8"/>
    <mergeCell ref="BJ7:BJ8"/>
    <mergeCell ref="BR7:BR8"/>
    <mergeCell ref="BZ7:BZ8"/>
    <mergeCell ref="CH7:CH8"/>
    <mergeCell ref="A9:C9"/>
    <mergeCell ref="B22:C22"/>
    <mergeCell ref="B55:C55"/>
    <mergeCell ref="FS6:FY6"/>
    <mergeCell ref="T6:AA6"/>
    <mergeCell ref="L6:S6"/>
    <mergeCell ref="BW6:CD6"/>
    <mergeCell ref="BQ7:BQ8"/>
    <mergeCell ref="BS7:BV7"/>
    <mergeCell ref="BW7:BW8"/>
    <mergeCell ref="BX7:BX8"/>
    <mergeCell ref="BY7:BY8"/>
    <mergeCell ref="CG7:CG8"/>
    <mergeCell ref="CI7:CL7"/>
    <mergeCell ref="CU7:CU8"/>
    <mergeCell ref="BA7:BA8"/>
    <mergeCell ref="U7:U8"/>
    <mergeCell ref="V7:V8"/>
    <mergeCell ref="D7:D8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6" firstPageNumber="22" fitToWidth="0" orientation="portrait" r:id="rId1"/>
  <headerFooter alignWithMargins="0">
    <oddHeader xml:space="preserve">&amp;C&amp;"Arial,Félkövér"&amp;20
Budapest Főváros XIV. Kerület Zugló Önkormányzata 
2026. évi bevételei és kiadásai intézményenként&amp;R&amp;"Times New Roman,Normál"
</oddHeader>
    <oddFooter>&amp;C&amp;"Times New Roman,Normál"&amp;P</oddFooter>
  </headerFooter>
  <colBreaks count="33" manualBreakCount="33">
    <brk id="11" max="75" man="1"/>
    <brk id="19" max="71" man="1"/>
    <brk id="28" max="71" man="1"/>
    <brk id="35" max="71" man="1"/>
    <brk id="51" max="71" man="1"/>
    <brk id="59" max="71" man="1"/>
    <brk id="66" max="71" man="1"/>
    <brk id="75" max="71" man="1"/>
    <brk id="83" max="71" man="1"/>
    <brk id="91" max="75" man="1"/>
    <brk id="104" max="75" man="1"/>
    <brk id="105" max="75" man="1"/>
    <brk id="111" max="75" man="1"/>
    <brk id="118" max="75" man="1"/>
    <brk id="126" max="75" man="1"/>
    <brk id="132" max="75" man="1"/>
    <brk id="140" max="75" man="1"/>
    <brk id="146" max="75" man="1"/>
    <brk id="154" max="75" man="1"/>
    <brk id="161" max="75" man="1"/>
    <brk id="168" max="75" man="1"/>
    <brk id="174" max="75" man="1"/>
    <brk id="182" max="75" man="1"/>
    <brk id="189" max="75" man="1"/>
    <brk id="195" max="75" man="1"/>
    <brk id="202" max="75" man="1"/>
    <brk id="210" max="75" man="1"/>
    <brk id="216" max="75" man="1"/>
    <brk id="223" max="75" man="1"/>
    <brk id="230" max="75" man="1"/>
    <brk id="238" max="75" man="1"/>
    <brk id="244" max="75" man="1"/>
    <brk id="252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KIADÁSOK_BEVÉTELEK kerület össz</vt:lpstr>
      <vt:lpstr>KIADÁSOK_BEVÉTELEK intézményenk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2026-01-28T16:11:13Z</cp:lastPrinted>
  <dcterms:created xsi:type="dcterms:W3CDTF">2009-12-14T10:24:33Z</dcterms:created>
  <dcterms:modified xsi:type="dcterms:W3CDTF">2026-01-28T16:11:20Z</dcterms:modified>
</cp:coreProperties>
</file>