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ier.robert\Desktop\tanker\tanker2\"/>
    </mc:Choice>
  </mc:AlternateContent>
  <bookViews>
    <workbookView xWindow="0" yWindow="0" windowWidth="28800" windowHeight="11670"/>
  </bookViews>
  <sheets>
    <sheet name="1-a melléklet" sheetId="1" r:id="rId1"/>
  </sheets>
  <definedNames>
    <definedName name="_xlnm._FilterDatabase" localSheetId="0" hidden="1">'1-a melléklet'!$A$1:$P$26</definedName>
  </definedName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H2" i="1" s="1"/>
  <c r="P2" i="1" s="1"/>
  <c r="O2" i="1" s="1"/>
  <c r="N2" i="1"/>
  <c r="F3" i="1"/>
  <c r="H3" i="1" s="1"/>
  <c r="N3" i="1"/>
  <c r="F4" i="1"/>
  <c r="H4" i="1" s="1"/>
  <c r="N4" i="1"/>
  <c r="P4" i="1" s="1"/>
  <c r="O4" i="1" s="1"/>
  <c r="F5" i="1"/>
  <c r="H5" i="1" s="1"/>
  <c r="N5" i="1"/>
  <c r="F6" i="1"/>
  <c r="H6" i="1" s="1"/>
  <c r="N6" i="1"/>
  <c r="F7" i="1"/>
  <c r="H7" i="1"/>
  <c r="P7" i="1" s="1"/>
  <c r="O7" i="1" s="1"/>
  <c r="N7" i="1"/>
  <c r="F8" i="1"/>
  <c r="H8" i="1" s="1"/>
  <c r="P8" i="1" s="1"/>
  <c r="O8" i="1" s="1"/>
  <c r="N8" i="1"/>
  <c r="F9" i="1"/>
  <c r="G9" i="1"/>
  <c r="N9" i="1" s="1"/>
  <c r="D10" i="1"/>
  <c r="F10" i="1"/>
  <c r="H10" i="1" s="1"/>
  <c r="N10" i="1"/>
  <c r="D11" i="1"/>
  <c r="N11" i="1" s="1"/>
  <c r="F11" i="1"/>
  <c r="H11" i="1" s="1"/>
  <c r="D12" i="1"/>
  <c r="F12" i="1" s="1"/>
  <c r="H12" i="1" s="1"/>
  <c r="N12" i="1"/>
  <c r="F13" i="1"/>
  <c r="H13" i="1"/>
  <c r="N13" i="1"/>
  <c r="F14" i="1"/>
  <c r="H14" i="1" s="1"/>
  <c r="P14" i="1" s="1"/>
  <c r="O14" i="1" s="1"/>
  <c r="N14" i="1"/>
  <c r="F15" i="1"/>
  <c r="H15" i="1" s="1"/>
  <c r="N15" i="1"/>
  <c r="F16" i="1"/>
  <c r="H16" i="1" s="1"/>
  <c r="P16" i="1" s="1"/>
  <c r="O16" i="1" s="1"/>
  <c r="N16" i="1"/>
  <c r="F17" i="1"/>
  <c r="H17" i="1" s="1"/>
  <c r="N17" i="1"/>
  <c r="F18" i="1"/>
  <c r="H18" i="1" s="1"/>
  <c r="N18" i="1"/>
  <c r="F19" i="1"/>
  <c r="H19" i="1" s="1"/>
  <c r="P19" i="1" s="1"/>
  <c r="O19" i="1" s="1"/>
  <c r="N19" i="1"/>
  <c r="F20" i="1"/>
  <c r="H20" i="1" s="1"/>
  <c r="M20" i="1"/>
  <c r="N20" i="1" s="1"/>
  <c r="F22" i="1"/>
  <c r="H22" i="1" s="1"/>
  <c r="N22" i="1"/>
  <c r="F23" i="1"/>
  <c r="H23" i="1" s="1"/>
  <c r="N23" i="1"/>
  <c r="F25" i="1"/>
  <c r="H25" i="1" s="1"/>
  <c r="N25" i="1"/>
  <c r="F26" i="1"/>
  <c r="H26" i="1" s="1"/>
  <c r="N26" i="1"/>
  <c r="P3" i="1" l="1"/>
  <c r="O3" i="1" s="1"/>
  <c r="P26" i="1"/>
  <c r="O26" i="1" s="1"/>
  <c r="P5" i="1"/>
  <c r="O5" i="1" s="1"/>
  <c r="P22" i="1"/>
  <c r="O22" i="1" s="1"/>
  <c r="P10" i="1"/>
  <c r="O10" i="1" s="1"/>
  <c r="P25" i="1"/>
  <c r="P12" i="1"/>
  <c r="O12" i="1" s="1"/>
  <c r="H9" i="1"/>
  <c r="P9" i="1" s="1"/>
  <c r="O9" i="1" s="1"/>
  <c r="P15" i="1"/>
  <c r="O15" i="1" s="1"/>
  <c r="P13" i="1"/>
  <c r="O13" i="1" s="1"/>
  <c r="P6" i="1"/>
  <c r="O6" i="1" s="1"/>
  <c r="P17" i="1"/>
  <c r="O17" i="1" s="1"/>
  <c r="P18" i="1"/>
  <c r="O18" i="1" s="1"/>
  <c r="P23" i="1"/>
  <c r="O23" i="1" s="1"/>
  <c r="P20" i="1"/>
  <c r="O20" i="1" s="1"/>
  <c r="P11" i="1"/>
  <c r="O11" i="1" s="1"/>
</calcChain>
</file>

<file path=xl/sharedStrings.xml><?xml version="1.0" encoding="utf-8"?>
<sst xmlns="http://schemas.openxmlformats.org/spreadsheetml/2006/main" count="84" uniqueCount="83">
  <si>
    <t>1/1</t>
  </si>
  <si>
    <t>39221/11</t>
  </si>
  <si>
    <t>25.</t>
  </si>
  <si>
    <t>24.</t>
  </si>
  <si>
    <t>Az ingatlan rész egy helyrajzi számon szerepel a Hunyadi János Ének-zenei Nyelvi Általános Iskolával. A Fővárosi Pedagógiai Szakszolgálat 3.számú Szakértői Bizottsági Tagintézménye által használt terület a Hunyadi Iskolánál szerepel.</t>
  </si>
  <si>
    <t>31905/13</t>
  </si>
  <si>
    <t>23.</t>
  </si>
  <si>
    <t>29973/316</t>
  </si>
  <si>
    <t>22.</t>
  </si>
  <si>
    <t>39470/82</t>
  </si>
  <si>
    <t>21.</t>
  </si>
  <si>
    <t xml:space="preserve">Városligeti Magyar-Angol K.T.NY.Általános Iskola     </t>
  </si>
  <si>
    <t>20.</t>
  </si>
  <si>
    <t>19.</t>
  </si>
  <si>
    <t>18.</t>
  </si>
  <si>
    <t>32205/1</t>
  </si>
  <si>
    <t>17.</t>
  </si>
  <si>
    <t xml:space="preserve">Szent István Gimnázium </t>
  </si>
  <si>
    <t>16.</t>
  </si>
  <si>
    <t>39952/6</t>
  </si>
  <si>
    <t>15.</t>
  </si>
  <si>
    <t>29978/166</t>
  </si>
  <si>
    <t>14.</t>
  </si>
  <si>
    <t>39470/74</t>
  </si>
  <si>
    <t>13.</t>
  </si>
  <si>
    <t>39221/36</t>
  </si>
  <si>
    <t>Dr. Mező Ferenc Általános Iskola</t>
  </si>
  <si>
    <t>12.</t>
  </si>
  <si>
    <t>31670/2</t>
  </si>
  <si>
    <t>11.</t>
  </si>
  <si>
    <t>10.</t>
  </si>
  <si>
    <t>9.</t>
  </si>
  <si>
    <t>8.</t>
  </si>
  <si>
    <t>7.</t>
  </si>
  <si>
    <t>31928/3</t>
  </si>
  <si>
    <t>6.</t>
  </si>
  <si>
    <t>5.</t>
  </si>
  <si>
    <t>39585/9</t>
  </si>
  <si>
    <t>4.</t>
  </si>
  <si>
    <t>39221/52</t>
  </si>
  <si>
    <t>3.</t>
  </si>
  <si>
    <t>39221/25</t>
  </si>
  <si>
    <t xml:space="preserve">Álmos Vezér Gimnázium és Általános Iskola  </t>
  </si>
  <si>
    <t>2.</t>
  </si>
  <si>
    <t>32171/6</t>
  </si>
  <si>
    <t>D*N/H</t>
  </si>
  <si>
    <t>Tulajdoni hányad, melyre a bejegyzendő vagyonkezelési jog vonatkozik   a földhivatali nyilvántartás szerinti m2-re vetítve         ((D*N/H) /D)</t>
  </si>
  <si>
    <t>Átadásra kerülő bruttó hasznos alapterület
(m2)                           (D-E+G-I-J-K-L-M)</t>
  </si>
  <si>
    <t>Orvosi szoba mérete (m2)</t>
  </si>
  <si>
    <t>Egyéb
(m2)</t>
  </si>
  <si>
    <t>Műfüves pálya területe
(m2)</t>
  </si>
  <si>
    <t>Gondnoki lakás
(m2)</t>
  </si>
  <si>
    <t>Konyha, étkezde (m2)</t>
  </si>
  <si>
    <t>Az ingatlan teljes hasznos alapterülete (m2)</t>
  </si>
  <si>
    <t>Az épület hasznos bruttó alapterülete
(m2)</t>
  </si>
  <si>
    <t>Az ingatlan nem beépített alapterülete (m2)</t>
  </si>
  <si>
    <t>Az ingatlan beépített területe
(m2)</t>
  </si>
  <si>
    <t>Ingatlan területe
(földhivatali nyt. szerint)
(m2)</t>
  </si>
  <si>
    <t>Helyrajzi szám</t>
  </si>
  <si>
    <t>Intézmények</t>
  </si>
  <si>
    <t>No</t>
  </si>
  <si>
    <t>Az ingatlan rész egy helyrajzi számon szerepel a Teleki Blanka Gimnáziummal. A Városligeti Magyar-Angol K.T.NY.Általános Iskola  által használt terület a Teleki Blanka Gimnáziumnál szerepel.</t>
  </si>
  <si>
    <t>Zuglói Heltai Gáspár Általános Iskola</t>
  </si>
  <si>
    <t>Budapest XIV. Kerületi Jókai Mór Általános Iskola</t>
  </si>
  <si>
    <t>Zuglói Arany János Általános Iskola és Alapfokú Művészeti Iskola</t>
  </si>
  <si>
    <t>Álmos Vezér Gimnázium,
Pedagógiai Szakgimnázium és Általános Iskola (Kántorné sétány)</t>
  </si>
  <si>
    <t>Zuglói Benedek Elek Óvoda, Általános Iskola, Egységes Gyógypedagógiai Módszertani Intézmény</t>
  </si>
  <si>
    <t>Csanádi Árpád Sportiskola, Általános Iskola és Gimnázium</t>
  </si>
  <si>
    <t>Zuglói Herman Ottó Tudásközpont Általános Iskola</t>
  </si>
  <si>
    <t>Hunyadi János Ének-zenei Nyelvi Általános Iskola</t>
  </si>
  <si>
    <t>Budapest XIV. Kerületi Kaffka Margit Általános Iskola</t>
  </si>
  <si>
    <t>Budapest XIV. Kerületi Liszt Ferenc Általános Iskola</t>
  </si>
  <si>
    <t xml:space="preserve">Budapest XIV. Kerületi Móra Ferenc Általános Iskola   </t>
  </si>
  <si>
    <t>Zuglói Munkácsy Mihály 
Általános Iskola és Alapfokú Művészeti Iskola</t>
  </si>
  <si>
    <t xml:space="preserve">Budapest XIV. Kerületi Németh Imre Általános Iskola </t>
  </si>
  <si>
    <t>Szent István Király Zeneművészeti Szakgimnázium és Alapfokú Művészeti Iskola</t>
  </si>
  <si>
    <t>Budapest XIV. Kerületi Széchenyi István Általános Iskola</t>
  </si>
  <si>
    <t>Budapest XIV. Kerületi Teleki Blanka Gimnázium</t>
  </si>
  <si>
    <t>Dr. Török Béla Egységes Gyógypedagógiai Módszertani Intézmény, Óvoda, Általános Iskola, Szakiskola, Készségfejlesztő Iskola, Fejlesztő Nevelést-Oktatást Végző Iskola és Kollégium</t>
  </si>
  <si>
    <t>Zuglói Hajós Alfréd Magyar-Német Két Tanítási Nyelvű Általános Iskola</t>
  </si>
  <si>
    <t>Fővárosi Pedagógiai Szakszolgálat - Nevelési Tanácsadó(Fűrész u. 64-66.)</t>
  </si>
  <si>
    <t>Fővárosi Pedagógiai Szakszolgálat, XIV. Kerületi Tagintézménye (Ond Vezér sétány 9-11.)</t>
  </si>
  <si>
    <t xml:space="preserve">Zuglói Benedek Elek Óvoda, Általános Iskola, Egységes Gyógypedagógiai Módszertani Intézmény Fráter György utcai telephelye (Fráter György u. 15-17.)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</si>
</sst>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5</xdr:col>
      <xdr:colOff>875489</xdr:colOff>
      <xdr:row>49</xdr:row>
      <xdr:rowOff>85190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4B1CAB1F-6989-47F1-AC99-35FA7E3BF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3420725"/>
          <a:ext cx="6485714" cy="4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Normal="100" zoomScaleSheetLayoutView="50" workbookViewId="0">
      <pane ySplit="1" topLeftCell="A20" activePane="bottomLeft" state="frozen"/>
      <selection activeCell="E1" sqref="E1"/>
      <selection pane="bottomLeft" activeCell="B24" sqref="B24"/>
    </sheetView>
  </sheetViews>
  <sheetFormatPr defaultColWidth="9.140625" defaultRowHeight="15" x14ac:dyDescent="0.25"/>
  <cols>
    <col min="1" max="1" width="4.7109375" style="1" bestFit="1" customWidth="1"/>
    <col min="2" max="2" width="36" style="1" customWidth="1"/>
    <col min="3" max="3" width="18.7109375" style="1" bestFit="1" customWidth="1"/>
    <col min="4" max="4" width="15" style="1" customWidth="1"/>
    <col min="5" max="5" width="14.42578125" style="1" customWidth="1"/>
    <col min="6" max="6" width="16.5703125" style="1" customWidth="1"/>
    <col min="7" max="7" width="31.5703125" style="1" customWidth="1"/>
    <col min="8" max="8" width="29.5703125" style="1" customWidth="1"/>
    <col min="9" max="9" width="25.85546875" style="1" customWidth="1"/>
    <col min="10" max="10" width="20.140625" style="1" customWidth="1"/>
    <col min="11" max="11" width="27.28515625" style="3" customWidth="1"/>
    <col min="12" max="12" width="16.7109375" style="1" customWidth="1"/>
    <col min="13" max="13" width="16.5703125" style="2" bestFit="1" customWidth="1"/>
    <col min="14" max="14" width="27.140625" style="1" customWidth="1"/>
    <col min="15" max="15" width="27.7109375" style="1" customWidth="1"/>
    <col min="16" max="16" width="27.7109375" style="1" hidden="1" customWidth="1"/>
    <col min="17" max="16384" width="9.140625" style="1"/>
  </cols>
  <sheetData>
    <row r="1" spans="1:16" ht="150" x14ac:dyDescent="0.25">
      <c r="A1" s="36" t="s">
        <v>60</v>
      </c>
      <c r="B1" s="35" t="s">
        <v>59</v>
      </c>
      <c r="C1" s="35" t="s">
        <v>58</v>
      </c>
      <c r="D1" s="31" t="s">
        <v>57</v>
      </c>
      <c r="E1" s="31" t="s">
        <v>56</v>
      </c>
      <c r="F1" s="31" t="s">
        <v>55</v>
      </c>
      <c r="G1" s="31" t="s">
        <v>54</v>
      </c>
      <c r="H1" s="31" t="s">
        <v>53</v>
      </c>
      <c r="I1" s="31" t="s">
        <v>52</v>
      </c>
      <c r="J1" s="31" t="s">
        <v>51</v>
      </c>
      <c r="K1" s="34" t="s">
        <v>50</v>
      </c>
      <c r="L1" s="31" t="s">
        <v>49</v>
      </c>
      <c r="M1" s="33" t="s">
        <v>48</v>
      </c>
      <c r="N1" s="32" t="s">
        <v>47</v>
      </c>
      <c r="O1" s="38" t="s">
        <v>46</v>
      </c>
      <c r="P1" s="33" t="s">
        <v>45</v>
      </c>
    </row>
    <row r="2" spans="1:16" ht="31.5" x14ac:dyDescent="0.25">
      <c r="A2" s="14">
        <v>1</v>
      </c>
      <c r="B2" s="18" t="s">
        <v>64</v>
      </c>
      <c r="C2" s="10" t="s">
        <v>44</v>
      </c>
      <c r="D2" s="10">
        <v>8801</v>
      </c>
      <c r="E2" s="10">
        <v>1987</v>
      </c>
      <c r="F2" s="10">
        <f t="shared" ref="F2:F20" si="0">D2-E2</f>
        <v>6814</v>
      </c>
      <c r="G2" s="11">
        <v>3950</v>
      </c>
      <c r="H2" s="11">
        <f t="shared" ref="H2:H20" si="1">F2+G2</f>
        <v>10764</v>
      </c>
      <c r="I2" s="10">
        <v>144</v>
      </c>
      <c r="J2" s="10">
        <v>56</v>
      </c>
      <c r="K2" s="9">
        <v>800</v>
      </c>
      <c r="L2" s="10">
        <v>0</v>
      </c>
      <c r="M2" s="17">
        <v>12.83</v>
      </c>
      <c r="N2" s="9">
        <f t="shared" ref="N2:N20" si="2">D2-E2+G2-I2-J2-K2-L2-M2</f>
        <v>9751.17</v>
      </c>
      <c r="O2" s="39" t="str">
        <f t="shared" ref="O2:O20" si="3">CONCATENATE(ROUND(P2,0),"/",D2)</f>
        <v>7973/8801</v>
      </c>
      <c r="P2" s="41">
        <f t="shared" ref="P2:P23" si="4">(D2*N2)/H2</f>
        <v>7972.8769202898557</v>
      </c>
    </row>
    <row r="3" spans="1:16" ht="31.5" x14ac:dyDescent="0.25">
      <c r="A3" s="14" t="s">
        <v>43</v>
      </c>
      <c r="B3" s="18" t="s">
        <v>42</v>
      </c>
      <c r="C3" s="10" t="s">
        <v>41</v>
      </c>
      <c r="D3" s="10">
        <v>6706</v>
      </c>
      <c r="E3" s="10">
        <v>2320</v>
      </c>
      <c r="F3" s="10">
        <f t="shared" si="0"/>
        <v>4386</v>
      </c>
      <c r="G3" s="28">
        <v>4546</v>
      </c>
      <c r="H3" s="11">
        <f t="shared" si="1"/>
        <v>8932</v>
      </c>
      <c r="I3" s="10">
        <v>105.5</v>
      </c>
      <c r="J3" s="10">
        <v>62.1</v>
      </c>
      <c r="K3" s="9">
        <v>0</v>
      </c>
      <c r="L3" s="10">
        <v>0</v>
      </c>
      <c r="M3" s="17">
        <v>17.14</v>
      </c>
      <c r="N3" s="9">
        <f t="shared" si="2"/>
        <v>8747.26</v>
      </c>
      <c r="O3" s="39" t="str">
        <f t="shared" si="3"/>
        <v>6567/6706</v>
      </c>
      <c r="P3" s="41">
        <f t="shared" si="4"/>
        <v>6567.3002194357368</v>
      </c>
    </row>
    <row r="4" spans="1:16" ht="47.25" x14ac:dyDescent="0.25">
      <c r="A4" s="14" t="s">
        <v>40</v>
      </c>
      <c r="B4" s="18" t="s">
        <v>65</v>
      </c>
      <c r="C4" s="10" t="s">
        <v>39</v>
      </c>
      <c r="D4" s="10">
        <v>6377</v>
      </c>
      <c r="E4" s="10">
        <v>1488</v>
      </c>
      <c r="F4" s="10">
        <f t="shared" si="0"/>
        <v>4889</v>
      </c>
      <c r="G4" s="28">
        <v>765</v>
      </c>
      <c r="H4" s="11">
        <f t="shared" si="1"/>
        <v>5654</v>
      </c>
      <c r="I4" s="10">
        <v>82</v>
      </c>
      <c r="J4" s="10">
        <v>59</v>
      </c>
      <c r="K4" s="9">
        <v>0</v>
      </c>
      <c r="L4" s="10">
        <v>0</v>
      </c>
      <c r="M4" s="17">
        <v>7</v>
      </c>
      <c r="N4" s="9">
        <f t="shared" si="2"/>
        <v>5506</v>
      </c>
      <c r="O4" s="39" t="str">
        <f t="shared" si="3"/>
        <v>6210/6377</v>
      </c>
      <c r="P4" s="41">
        <f t="shared" si="4"/>
        <v>6210.074637424832</v>
      </c>
    </row>
    <row r="5" spans="1:16" ht="47.25" x14ac:dyDescent="0.25">
      <c r="A5" s="14" t="s">
        <v>38</v>
      </c>
      <c r="B5" s="18" t="s">
        <v>66</v>
      </c>
      <c r="C5" s="10" t="s">
        <v>37</v>
      </c>
      <c r="D5" s="10">
        <v>8647</v>
      </c>
      <c r="E5" s="10">
        <v>1553</v>
      </c>
      <c r="F5" s="10">
        <f t="shared" si="0"/>
        <v>7094</v>
      </c>
      <c r="G5" s="28">
        <v>2207</v>
      </c>
      <c r="H5" s="11">
        <f t="shared" si="1"/>
        <v>9301</v>
      </c>
      <c r="I5" s="10">
        <v>101.5</v>
      </c>
      <c r="J5" s="10">
        <v>0</v>
      </c>
      <c r="K5" s="9">
        <v>0</v>
      </c>
      <c r="L5" s="10">
        <v>0</v>
      </c>
      <c r="M5" s="17">
        <v>16.670000000000002</v>
      </c>
      <c r="N5" s="9">
        <f t="shared" si="2"/>
        <v>9182.83</v>
      </c>
      <c r="O5" s="39" t="str">
        <f t="shared" si="3"/>
        <v>8537/8647</v>
      </c>
      <c r="P5" s="41">
        <f t="shared" si="4"/>
        <v>8537.1391259004413</v>
      </c>
    </row>
    <row r="6" spans="1:16" ht="31.5" x14ac:dyDescent="0.25">
      <c r="A6" s="14" t="s">
        <v>36</v>
      </c>
      <c r="B6" s="18" t="s">
        <v>67</v>
      </c>
      <c r="C6" s="10">
        <v>32444</v>
      </c>
      <c r="D6" s="10">
        <v>3440</v>
      </c>
      <c r="E6" s="10">
        <v>1389</v>
      </c>
      <c r="F6" s="10">
        <f t="shared" si="0"/>
        <v>2051</v>
      </c>
      <c r="G6" s="28">
        <v>4521</v>
      </c>
      <c r="H6" s="11">
        <f t="shared" si="1"/>
        <v>6572</v>
      </c>
      <c r="I6" s="10">
        <v>187</v>
      </c>
      <c r="J6" s="10">
        <v>65.599999999999994</v>
      </c>
      <c r="K6" s="9">
        <v>0</v>
      </c>
      <c r="L6" s="10">
        <v>0</v>
      </c>
      <c r="M6" s="17">
        <v>19.89</v>
      </c>
      <c r="N6" s="9">
        <f t="shared" si="2"/>
        <v>6299.5099999999993</v>
      </c>
      <c r="O6" s="39" t="str">
        <f t="shared" si="3"/>
        <v>3297/3440</v>
      </c>
      <c r="P6" s="41">
        <f t="shared" si="4"/>
        <v>3297.3698113207547</v>
      </c>
    </row>
    <row r="7" spans="1:16" ht="15.75" x14ac:dyDescent="0.25">
      <c r="A7" s="14" t="s">
        <v>35</v>
      </c>
      <c r="B7" s="18" t="s">
        <v>62</v>
      </c>
      <c r="C7" s="10" t="s">
        <v>34</v>
      </c>
      <c r="D7" s="10">
        <v>5903</v>
      </c>
      <c r="E7" s="10">
        <v>1547</v>
      </c>
      <c r="F7" s="10">
        <f t="shared" si="0"/>
        <v>4356</v>
      </c>
      <c r="G7" s="28">
        <v>5297</v>
      </c>
      <c r="H7" s="11">
        <f t="shared" si="1"/>
        <v>9653</v>
      </c>
      <c r="I7" s="10">
        <v>198</v>
      </c>
      <c r="J7" s="30">
        <v>0</v>
      </c>
      <c r="K7" s="29">
        <v>800</v>
      </c>
      <c r="L7" s="10">
        <v>74</v>
      </c>
      <c r="M7" s="17">
        <v>23.69</v>
      </c>
      <c r="N7" s="9">
        <f t="shared" si="2"/>
        <v>8557.31</v>
      </c>
      <c r="O7" s="39" t="str">
        <f t="shared" si="3"/>
        <v>5233/5903</v>
      </c>
      <c r="P7" s="41">
        <f t="shared" si="4"/>
        <v>5232.963941779758</v>
      </c>
    </row>
    <row r="8" spans="1:16" ht="31.5" x14ac:dyDescent="0.25">
      <c r="A8" s="14" t="s">
        <v>33</v>
      </c>
      <c r="B8" s="18" t="s">
        <v>68</v>
      </c>
      <c r="C8" s="10">
        <v>31896</v>
      </c>
      <c r="D8" s="10">
        <v>13857</v>
      </c>
      <c r="E8" s="10">
        <v>1492</v>
      </c>
      <c r="F8" s="10">
        <f t="shared" si="0"/>
        <v>12365</v>
      </c>
      <c r="G8" s="28">
        <v>5098</v>
      </c>
      <c r="H8" s="11">
        <f t="shared" si="1"/>
        <v>17463</v>
      </c>
      <c r="I8" s="10">
        <v>155</v>
      </c>
      <c r="J8" s="10">
        <v>0</v>
      </c>
      <c r="K8" s="9">
        <v>0</v>
      </c>
      <c r="L8" s="10">
        <v>0</v>
      </c>
      <c r="M8" s="17">
        <v>46.5</v>
      </c>
      <c r="N8" s="9">
        <f t="shared" si="2"/>
        <v>17261.5</v>
      </c>
      <c r="O8" s="39" t="str">
        <f t="shared" si="3"/>
        <v>13697/13857</v>
      </c>
      <c r="P8" s="41">
        <f t="shared" si="4"/>
        <v>13697.108486514344</v>
      </c>
    </row>
    <row r="9" spans="1:16" ht="31.5" x14ac:dyDescent="0.25">
      <c r="A9" s="14" t="s">
        <v>32</v>
      </c>
      <c r="B9" s="37" t="s">
        <v>69</v>
      </c>
      <c r="C9" s="10" t="s">
        <v>5</v>
      </c>
      <c r="D9" s="10">
        <v>15191</v>
      </c>
      <c r="E9" s="10">
        <v>2907</v>
      </c>
      <c r="F9" s="10">
        <f t="shared" si="0"/>
        <v>12284</v>
      </c>
      <c r="G9" s="28">
        <f>5038+408</f>
        <v>5446</v>
      </c>
      <c r="H9" s="11">
        <f t="shared" si="1"/>
        <v>17730</v>
      </c>
      <c r="I9" s="10">
        <v>180</v>
      </c>
      <c r="J9" s="10">
        <v>0</v>
      </c>
      <c r="K9" s="9">
        <v>800</v>
      </c>
      <c r="L9" s="10">
        <v>0</v>
      </c>
      <c r="M9" s="17">
        <v>21.04</v>
      </c>
      <c r="N9" s="9">
        <f t="shared" si="2"/>
        <v>16728.96</v>
      </c>
      <c r="O9" s="39" t="str">
        <f t="shared" si="3"/>
        <v>14333/15191</v>
      </c>
      <c r="P9" s="41">
        <f t="shared" si="4"/>
        <v>14333.31254145516</v>
      </c>
    </row>
    <row r="10" spans="1:16" ht="31.5" x14ac:dyDescent="0.25">
      <c r="A10" s="14" t="s">
        <v>31</v>
      </c>
      <c r="B10" s="37" t="s">
        <v>63</v>
      </c>
      <c r="C10" s="10">
        <v>31529</v>
      </c>
      <c r="D10" s="12">
        <f>8734+4</f>
        <v>8738</v>
      </c>
      <c r="E10" s="10">
        <v>1582</v>
      </c>
      <c r="F10" s="10">
        <f t="shared" si="0"/>
        <v>7156</v>
      </c>
      <c r="G10" s="28">
        <v>3592</v>
      </c>
      <c r="H10" s="11">
        <f t="shared" si="1"/>
        <v>10748</v>
      </c>
      <c r="I10" s="10">
        <v>198</v>
      </c>
      <c r="J10" s="10">
        <v>51</v>
      </c>
      <c r="K10" s="9">
        <v>0</v>
      </c>
      <c r="L10" s="10">
        <v>0</v>
      </c>
      <c r="M10" s="17">
        <v>17.739999999999998</v>
      </c>
      <c r="N10" s="9">
        <f t="shared" si="2"/>
        <v>10481.26</v>
      </c>
      <c r="O10" s="39" t="str">
        <f t="shared" si="3"/>
        <v>8521/8738</v>
      </c>
      <c r="P10" s="41">
        <f t="shared" si="4"/>
        <v>8521.1434573874212</v>
      </c>
    </row>
    <row r="11" spans="1:16" ht="31.5" x14ac:dyDescent="0.25">
      <c r="A11" s="14" t="s">
        <v>30</v>
      </c>
      <c r="B11" s="37" t="s">
        <v>70</v>
      </c>
      <c r="C11" s="10">
        <v>31916</v>
      </c>
      <c r="D11" s="12">
        <f>7874+100</f>
        <v>7974</v>
      </c>
      <c r="E11" s="10">
        <v>1548</v>
      </c>
      <c r="F11" s="10">
        <f t="shared" si="0"/>
        <v>6426</v>
      </c>
      <c r="G11" s="28">
        <v>4094</v>
      </c>
      <c r="H11" s="11">
        <f t="shared" si="1"/>
        <v>10520</v>
      </c>
      <c r="I11" s="10">
        <v>137</v>
      </c>
      <c r="J11" s="10">
        <v>54</v>
      </c>
      <c r="K11" s="9">
        <v>800</v>
      </c>
      <c r="L11" s="10">
        <v>0</v>
      </c>
      <c r="M11" s="17">
        <v>16</v>
      </c>
      <c r="N11" s="9">
        <f t="shared" si="2"/>
        <v>9513</v>
      </c>
      <c r="O11" s="39" t="str">
        <f t="shared" si="3"/>
        <v>7211/7974</v>
      </c>
      <c r="P11" s="41">
        <f t="shared" si="4"/>
        <v>7210.7093155893535</v>
      </c>
    </row>
    <row r="12" spans="1:16" ht="31.5" x14ac:dyDescent="0.25">
      <c r="A12" s="14" t="s">
        <v>29</v>
      </c>
      <c r="B12" s="37" t="s">
        <v>71</v>
      </c>
      <c r="C12" s="10" t="s">
        <v>28</v>
      </c>
      <c r="D12" s="12">
        <f>5111+3</f>
        <v>5114</v>
      </c>
      <c r="E12" s="10">
        <v>1188</v>
      </c>
      <c r="F12" s="10">
        <f t="shared" si="0"/>
        <v>3926</v>
      </c>
      <c r="G12" s="28">
        <v>5006</v>
      </c>
      <c r="H12" s="11">
        <f t="shared" si="1"/>
        <v>8932</v>
      </c>
      <c r="I12" s="10">
        <v>144</v>
      </c>
      <c r="J12" s="10">
        <v>68</v>
      </c>
      <c r="K12" s="9">
        <v>0</v>
      </c>
      <c r="L12" s="10">
        <v>0</v>
      </c>
      <c r="M12" s="17">
        <v>16.899999999999999</v>
      </c>
      <c r="N12" s="9">
        <f t="shared" si="2"/>
        <v>8703.1</v>
      </c>
      <c r="O12" s="39" t="str">
        <f t="shared" si="3"/>
        <v>4983/5114</v>
      </c>
      <c r="P12" s="41">
        <f t="shared" si="4"/>
        <v>4982.9437304075236</v>
      </c>
    </row>
    <row r="13" spans="1:16" ht="15.75" x14ac:dyDescent="0.25">
      <c r="A13" s="14" t="s">
        <v>27</v>
      </c>
      <c r="B13" s="37" t="s">
        <v>26</v>
      </c>
      <c r="C13" s="10" t="s">
        <v>25</v>
      </c>
      <c r="D13" s="10">
        <v>11891</v>
      </c>
      <c r="E13" s="10">
        <v>3084</v>
      </c>
      <c r="F13" s="10">
        <f t="shared" si="0"/>
        <v>8807</v>
      </c>
      <c r="G13" s="28">
        <v>6879</v>
      </c>
      <c r="H13" s="11">
        <f t="shared" si="1"/>
        <v>15686</v>
      </c>
      <c r="I13" s="10">
        <v>280</v>
      </c>
      <c r="J13" s="10">
        <v>62.1</v>
      </c>
      <c r="K13" s="9">
        <v>0</v>
      </c>
      <c r="L13" s="10">
        <v>646</v>
      </c>
      <c r="M13" s="17">
        <v>26.26</v>
      </c>
      <c r="N13" s="9">
        <f t="shared" si="2"/>
        <v>14671.64</v>
      </c>
      <c r="O13" s="39" t="str">
        <f t="shared" si="3"/>
        <v>11122/11891</v>
      </c>
      <c r="P13" s="41">
        <f t="shared" si="4"/>
        <v>11122.049677419354</v>
      </c>
    </row>
    <row r="14" spans="1:16" ht="31.5" x14ac:dyDescent="0.25">
      <c r="A14" s="14" t="s">
        <v>24</v>
      </c>
      <c r="B14" s="18" t="s">
        <v>72</v>
      </c>
      <c r="C14" s="10" t="s">
        <v>23</v>
      </c>
      <c r="D14" s="10">
        <v>13662</v>
      </c>
      <c r="E14" s="10">
        <v>3421</v>
      </c>
      <c r="F14" s="10">
        <f t="shared" si="0"/>
        <v>10241</v>
      </c>
      <c r="G14" s="10">
        <v>5702</v>
      </c>
      <c r="H14" s="11">
        <f t="shared" si="1"/>
        <v>15943</v>
      </c>
      <c r="I14" s="10">
        <v>333</v>
      </c>
      <c r="J14" s="10">
        <v>63</v>
      </c>
      <c r="K14" s="9">
        <v>800</v>
      </c>
      <c r="L14" s="10">
        <v>0</v>
      </c>
      <c r="M14" s="17">
        <v>21.25</v>
      </c>
      <c r="N14" s="9">
        <f t="shared" si="2"/>
        <v>14725.75</v>
      </c>
      <c r="O14" s="39" t="str">
        <f t="shared" si="3"/>
        <v>12619/13662</v>
      </c>
      <c r="P14" s="41">
        <f t="shared" si="4"/>
        <v>12618.90462899078</v>
      </c>
    </row>
    <row r="15" spans="1:16" ht="47.25" x14ac:dyDescent="0.25">
      <c r="A15" s="14" t="s">
        <v>22</v>
      </c>
      <c r="B15" s="18" t="s">
        <v>73</v>
      </c>
      <c r="C15" s="10" t="s">
        <v>21</v>
      </c>
      <c r="D15" s="10">
        <v>6903</v>
      </c>
      <c r="E15" s="10">
        <v>1909</v>
      </c>
      <c r="F15" s="10">
        <f t="shared" si="0"/>
        <v>4994</v>
      </c>
      <c r="G15" s="10">
        <v>4119</v>
      </c>
      <c r="H15" s="11">
        <f t="shared" si="1"/>
        <v>9113</v>
      </c>
      <c r="I15" s="10">
        <v>140</v>
      </c>
      <c r="J15" s="10">
        <v>0</v>
      </c>
      <c r="K15" s="9">
        <v>800</v>
      </c>
      <c r="L15" s="10">
        <v>0</v>
      </c>
      <c r="M15" s="17">
        <v>19.7</v>
      </c>
      <c r="N15" s="9">
        <f t="shared" si="2"/>
        <v>8153.3</v>
      </c>
      <c r="O15" s="39" t="str">
        <f t="shared" si="3"/>
        <v>6176/6903</v>
      </c>
      <c r="P15" s="41">
        <f t="shared" si="4"/>
        <v>6176.037517831669</v>
      </c>
    </row>
    <row r="16" spans="1:16" ht="31.5" x14ac:dyDescent="0.25">
      <c r="A16" s="14" t="s">
        <v>20</v>
      </c>
      <c r="B16" s="18" t="s">
        <v>74</v>
      </c>
      <c r="C16" s="10" t="s">
        <v>19</v>
      </c>
      <c r="D16" s="10">
        <v>14706</v>
      </c>
      <c r="E16" s="10">
        <v>3366</v>
      </c>
      <c r="F16" s="10">
        <f t="shared" si="0"/>
        <v>11340</v>
      </c>
      <c r="G16" s="10">
        <v>5863</v>
      </c>
      <c r="H16" s="11">
        <f t="shared" si="1"/>
        <v>17203</v>
      </c>
      <c r="I16" s="10">
        <v>346</v>
      </c>
      <c r="J16" s="10">
        <v>0</v>
      </c>
      <c r="K16" s="9">
        <v>800</v>
      </c>
      <c r="L16" s="10">
        <v>0</v>
      </c>
      <c r="M16" s="17">
        <v>19.3</v>
      </c>
      <c r="N16" s="9">
        <f t="shared" si="2"/>
        <v>16037.7</v>
      </c>
      <c r="O16" s="39" t="str">
        <f t="shared" si="3"/>
        <v>13710/14706</v>
      </c>
      <c r="P16" s="41">
        <f t="shared" si="4"/>
        <v>13709.84224844504</v>
      </c>
    </row>
    <row r="17" spans="1:16" ht="15.75" x14ac:dyDescent="0.25">
      <c r="A17" s="14" t="s">
        <v>18</v>
      </c>
      <c r="B17" s="18" t="s">
        <v>17</v>
      </c>
      <c r="C17" s="10">
        <v>32708</v>
      </c>
      <c r="D17" s="23">
        <v>10862</v>
      </c>
      <c r="E17" s="10">
        <v>3312</v>
      </c>
      <c r="F17" s="10">
        <f t="shared" si="0"/>
        <v>7550</v>
      </c>
      <c r="G17" s="10">
        <v>12608</v>
      </c>
      <c r="H17" s="11">
        <f>F17+G17</f>
        <v>20158</v>
      </c>
      <c r="I17" s="10">
        <v>176</v>
      </c>
      <c r="J17" s="10">
        <v>61</v>
      </c>
      <c r="K17" s="9">
        <v>0</v>
      </c>
      <c r="L17" s="10">
        <v>0</v>
      </c>
      <c r="M17" s="17">
        <v>41.7</v>
      </c>
      <c r="N17" s="9">
        <f t="shared" si="2"/>
        <v>19879.3</v>
      </c>
      <c r="O17" s="39" t="str">
        <f t="shared" si="3"/>
        <v>10712/10862</v>
      </c>
      <c r="P17" s="41">
        <f t="shared" si="4"/>
        <v>10711.824417104872</v>
      </c>
    </row>
    <row r="18" spans="1:16" ht="47.25" x14ac:dyDescent="0.25">
      <c r="A18" s="14" t="s">
        <v>16</v>
      </c>
      <c r="B18" s="27" t="s">
        <v>75</v>
      </c>
      <c r="C18" s="10" t="s">
        <v>15</v>
      </c>
      <c r="D18" s="23">
        <v>4491</v>
      </c>
      <c r="E18" s="10">
        <v>1825</v>
      </c>
      <c r="F18" s="10">
        <f t="shared" si="0"/>
        <v>2666</v>
      </c>
      <c r="G18" s="10">
        <v>1041</v>
      </c>
      <c r="H18" s="23">
        <f>F18+G18</f>
        <v>3707</v>
      </c>
      <c r="I18" s="10">
        <v>81</v>
      </c>
      <c r="J18" s="10">
        <v>0</v>
      </c>
      <c r="K18" s="9">
        <v>200</v>
      </c>
      <c r="L18" s="10">
        <v>0</v>
      </c>
      <c r="M18" s="17">
        <v>12.14</v>
      </c>
      <c r="N18" s="9">
        <f t="shared" si="2"/>
        <v>3413.86</v>
      </c>
      <c r="O18" s="39" t="str">
        <f t="shared" si="3"/>
        <v>4136/4491</v>
      </c>
      <c r="P18" s="41">
        <f t="shared" si="4"/>
        <v>4135.8633018613436</v>
      </c>
    </row>
    <row r="19" spans="1:16" s="21" customFormat="1" ht="31.5" x14ac:dyDescent="0.25">
      <c r="A19" s="26" t="s">
        <v>14</v>
      </c>
      <c r="B19" s="25" t="s">
        <v>76</v>
      </c>
      <c r="C19" s="23">
        <v>31122</v>
      </c>
      <c r="D19" s="23">
        <v>3011</v>
      </c>
      <c r="E19" s="23">
        <v>1461</v>
      </c>
      <c r="F19" s="23">
        <f t="shared" si="0"/>
        <v>1550</v>
      </c>
      <c r="G19" s="23">
        <v>5804</v>
      </c>
      <c r="H19" s="11">
        <f t="shared" si="1"/>
        <v>7354</v>
      </c>
      <c r="I19" s="23">
        <v>279</v>
      </c>
      <c r="J19" s="23">
        <v>0</v>
      </c>
      <c r="K19" s="24">
        <v>450</v>
      </c>
      <c r="L19" s="23">
        <v>0</v>
      </c>
      <c r="M19" s="22">
        <v>18.91</v>
      </c>
      <c r="N19" s="9">
        <f t="shared" si="2"/>
        <v>6606.09</v>
      </c>
      <c r="O19" s="39" t="str">
        <f t="shared" si="3"/>
        <v>2705/3011</v>
      </c>
      <c r="P19" s="41">
        <f t="shared" si="4"/>
        <v>2704.7779426162633</v>
      </c>
    </row>
    <row r="20" spans="1:16" s="21" customFormat="1" ht="31.5" x14ac:dyDescent="0.25">
      <c r="A20" s="26" t="s">
        <v>13</v>
      </c>
      <c r="B20" s="25" t="s">
        <v>77</v>
      </c>
      <c r="C20" s="23">
        <v>31675</v>
      </c>
      <c r="D20" s="23">
        <v>10785</v>
      </c>
      <c r="E20" s="23">
        <v>3369</v>
      </c>
      <c r="F20" s="23">
        <f t="shared" si="0"/>
        <v>7416</v>
      </c>
      <c r="G20" s="23">
        <v>11488</v>
      </c>
      <c r="H20" s="11">
        <f t="shared" si="1"/>
        <v>18904</v>
      </c>
      <c r="I20" s="23">
        <v>312</v>
      </c>
      <c r="J20" s="23">
        <v>54.5</v>
      </c>
      <c r="K20" s="24">
        <v>0</v>
      </c>
      <c r="L20" s="23">
        <v>0</v>
      </c>
      <c r="M20" s="22">
        <f>13.81+26.32</f>
        <v>40.130000000000003</v>
      </c>
      <c r="N20" s="9">
        <f t="shared" si="2"/>
        <v>18497.37</v>
      </c>
      <c r="O20" s="39" t="str">
        <f t="shared" si="3"/>
        <v>10553/10785</v>
      </c>
      <c r="P20" s="41">
        <f t="shared" si="4"/>
        <v>10553.011820249681</v>
      </c>
    </row>
    <row r="21" spans="1:16" ht="31.5" customHeight="1" x14ac:dyDescent="0.25">
      <c r="A21" s="20" t="s">
        <v>12</v>
      </c>
      <c r="B21" s="16" t="s">
        <v>11</v>
      </c>
      <c r="C21" s="19">
        <v>31675</v>
      </c>
      <c r="D21" s="48" t="s">
        <v>61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50"/>
    </row>
    <row r="22" spans="1:16" ht="94.5" x14ac:dyDescent="0.25">
      <c r="A22" s="14" t="s">
        <v>10</v>
      </c>
      <c r="B22" s="18" t="s">
        <v>78</v>
      </c>
      <c r="C22" s="10" t="s">
        <v>9</v>
      </c>
      <c r="D22" s="10">
        <v>8474</v>
      </c>
      <c r="E22" s="10">
        <v>1912</v>
      </c>
      <c r="F22" s="10">
        <f>D22-E22</f>
        <v>6562</v>
      </c>
      <c r="G22" s="10">
        <v>3364</v>
      </c>
      <c r="H22" s="11">
        <f>F22+G22</f>
        <v>9926</v>
      </c>
      <c r="I22" s="10">
        <v>154</v>
      </c>
      <c r="J22" s="10">
        <v>0</v>
      </c>
      <c r="K22" s="9">
        <v>0</v>
      </c>
      <c r="L22" s="10">
        <v>0</v>
      </c>
      <c r="M22" s="17">
        <v>11.7</v>
      </c>
      <c r="N22" s="9">
        <f>D22-E22+G22-I22-J22-K22-L22-M22</f>
        <v>9760.2999999999993</v>
      </c>
      <c r="O22" s="39" t="str">
        <f>CONCATENATE(ROUND(P22,0),"/",D22)</f>
        <v>8333/8474</v>
      </c>
      <c r="P22" s="41">
        <f t="shared" si="4"/>
        <v>8332.5390086641128</v>
      </c>
    </row>
    <row r="23" spans="1:16" ht="31.5" x14ac:dyDescent="0.25">
      <c r="A23" s="14" t="s">
        <v>8</v>
      </c>
      <c r="B23" s="18" t="s">
        <v>79</v>
      </c>
      <c r="C23" s="10" t="s">
        <v>7</v>
      </c>
      <c r="D23" s="10">
        <v>8457</v>
      </c>
      <c r="E23" s="10">
        <v>1270</v>
      </c>
      <c r="F23" s="10">
        <f>D23-E23</f>
        <v>7187</v>
      </c>
      <c r="G23" s="10">
        <v>3693</v>
      </c>
      <c r="H23" s="11">
        <f>F23+G23</f>
        <v>10880</v>
      </c>
      <c r="I23" s="10">
        <v>231</v>
      </c>
      <c r="J23" s="10">
        <v>48</v>
      </c>
      <c r="K23" s="9">
        <v>800</v>
      </c>
      <c r="L23" s="10">
        <v>0</v>
      </c>
      <c r="M23" s="17">
        <v>12</v>
      </c>
      <c r="N23" s="9">
        <f>D23-E23+G23-I23-J23-K23-L23-M23</f>
        <v>9789</v>
      </c>
      <c r="O23" s="39" t="str">
        <f>CONCATENATE(ROUND(P23,0),"/",D23)</f>
        <v>7609/8457</v>
      </c>
      <c r="P23" s="41">
        <f t="shared" si="4"/>
        <v>7608.9681066176472</v>
      </c>
    </row>
    <row r="24" spans="1:16" ht="78.75" x14ac:dyDescent="0.25">
      <c r="A24" s="14" t="s">
        <v>6</v>
      </c>
      <c r="B24" s="16" t="s">
        <v>82</v>
      </c>
      <c r="C24" s="15" t="s">
        <v>5</v>
      </c>
      <c r="D24" s="45" t="s">
        <v>4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7"/>
    </row>
    <row r="25" spans="1:16" ht="31.5" x14ac:dyDescent="0.25">
      <c r="A25" s="14" t="s">
        <v>3</v>
      </c>
      <c r="B25" s="44" t="s">
        <v>80</v>
      </c>
      <c r="C25" s="12">
        <v>31120</v>
      </c>
      <c r="D25" s="12">
        <v>1450</v>
      </c>
      <c r="E25" s="10">
        <v>120</v>
      </c>
      <c r="F25" s="10">
        <f>D25-E25</f>
        <v>1330</v>
      </c>
      <c r="G25" s="10">
        <v>560</v>
      </c>
      <c r="H25" s="11">
        <f>F25+G25</f>
        <v>1890</v>
      </c>
      <c r="I25" s="10">
        <v>0</v>
      </c>
      <c r="J25" s="10">
        <v>0</v>
      </c>
      <c r="K25" s="9">
        <v>0</v>
      </c>
      <c r="L25" s="10">
        <v>0</v>
      </c>
      <c r="M25" s="10">
        <v>0</v>
      </c>
      <c r="N25" s="10">
        <f>D25-E25+G25-I25-J25-K25-L25</f>
        <v>1890</v>
      </c>
      <c r="O25" s="40" t="s">
        <v>0</v>
      </c>
      <c r="P25" s="41">
        <f>(D25*N25)/H25</f>
        <v>1450</v>
      </c>
    </row>
    <row r="26" spans="1:16" ht="48" thickBot="1" x14ac:dyDescent="0.3">
      <c r="A26" s="8" t="s">
        <v>2</v>
      </c>
      <c r="B26" s="13" t="s">
        <v>81</v>
      </c>
      <c r="C26" s="7" t="s">
        <v>1</v>
      </c>
      <c r="D26" s="7">
        <v>8549</v>
      </c>
      <c r="E26" s="5">
        <v>2937</v>
      </c>
      <c r="F26" s="5">
        <f>D26-E26</f>
        <v>5612</v>
      </c>
      <c r="G26" s="5">
        <v>3481.7</v>
      </c>
      <c r="H26" s="6">
        <f>F26+G26</f>
        <v>9093.7000000000007</v>
      </c>
      <c r="I26" s="5">
        <v>0</v>
      </c>
      <c r="J26" s="5">
        <v>0</v>
      </c>
      <c r="K26" s="4">
        <v>0</v>
      </c>
      <c r="L26" s="5">
        <v>1703.9</v>
      </c>
      <c r="M26" s="5">
        <v>0</v>
      </c>
      <c r="N26" s="4">
        <f>D26-E26+G26-I26-J26-K26-L26</f>
        <v>7389.8000000000011</v>
      </c>
      <c r="O26" s="42" t="str">
        <f>CONCATENATE(ROUND(P26,0),"/",D26)</f>
        <v>6947/8549</v>
      </c>
      <c r="P26" s="43">
        <f>(D26*N26)/H26</f>
        <v>6947.1612434982462</v>
      </c>
    </row>
  </sheetData>
  <autoFilter ref="A1:P26"/>
  <mergeCells count="2">
    <mergeCell ref="D24:P24"/>
    <mergeCell ref="D21:P2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10" orientation="landscape" r:id="rId1"/>
  <headerFooter>
    <oddHeader>&amp;C&amp;"times,Normál"&amp;20Nem kizárólag közoktatási célra használt területek&amp;R&amp;"Times New Roman,Normál"&amp;20 1.a sz. melléklet</oddHeader>
    <oddFooter>&amp;C&amp;P/&amp;N.oldal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1-a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Zoltán</dc:creator>
  <cp:lastModifiedBy>Geier Róbert</cp:lastModifiedBy>
  <dcterms:created xsi:type="dcterms:W3CDTF">2024-11-21T06:40:28Z</dcterms:created>
  <dcterms:modified xsi:type="dcterms:W3CDTF">2024-11-21T13:08:03Z</dcterms:modified>
</cp:coreProperties>
</file>