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5. év dolgai\TEST2 2025\KÉSZ\"/>
    </mc:Choice>
  </mc:AlternateContent>
  <bookViews>
    <workbookView xWindow="0" yWindow="0" windowWidth="28800" windowHeight="11835"/>
  </bookViews>
  <sheets>
    <sheet name="FELÚJÍTÁS" sheetId="5" r:id="rId1"/>
  </sheets>
  <definedNames>
    <definedName name="_xlnm.Print_Titles" localSheetId="0">FELÚJÍTÁS!$3:$4</definedName>
    <definedName name="_xlnm.Print_Area" localSheetId="0">FELÚJÍTÁS!$A$1:$J$113</definedName>
  </definedNames>
  <calcPr calcId="191029"/>
</workbook>
</file>

<file path=xl/calcChain.xml><?xml version="1.0" encoding="utf-8"?>
<calcChain xmlns="http://schemas.openxmlformats.org/spreadsheetml/2006/main">
  <c r="G100" i="5" l="1"/>
  <c r="F89" i="5" l="1"/>
  <c r="H91" i="5"/>
  <c r="H111" i="5" l="1"/>
  <c r="H110" i="5" s="1"/>
  <c r="G110" i="5"/>
  <c r="F110" i="5"/>
  <c r="E110" i="5"/>
  <c r="C110" i="5"/>
  <c r="G109" i="5" l="1"/>
  <c r="G92" i="5" l="1"/>
  <c r="G33" i="5"/>
  <c r="G27" i="5"/>
  <c r="F100" i="5" l="1"/>
  <c r="G89" i="5"/>
  <c r="F109" i="5" l="1"/>
  <c r="F6" i="5" l="1"/>
  <c r="G6" i="5"/>
  <c r="F108" i="5"/>
  <c r="G108" i="5"/>
  <c r="F104" i="5"/>
  <c r="G104" i="5"/>
  <c r="F84" i="5"/>
  <c r="G84" i="5"/>
  <c r="F79" i="5"/>
  <c r="G79" i="5"/>
  <c r="F52" i="5"/>
  <c r="G52" i="5"/>
  <c r="F48" i="5"/>
  <c r="G48" i="5"/>
  <c r="F46" i="5"/>
  <c r="G46" i="5"/>
  <c r="F36" i="5"/>
  <c r="G36" i="5"/>
  <c r="F26" i="5"/>
  <c r="G26" i="5"/>
  <c r="F18" i="5"/>
  <c r="G18" i="5"/>
  <c r="F9" i="5"/>
  <c r="G9" i="5"/>
  <c r="G5" i="5" l="1"/>
  <c r="G112" i="5" s="1"/>
  <c r="F5" i="5"/>
  <c r="F112" i="5" s="1"/>
  <c r="H19" i="5"/>
  <c r="H16" i="5"/>
  <c r="H15" i="5"/>
  <c r="H14" i="5"/>
  <c r="H11" i="5"/>
  <c r="E33" i="5" l="1"/>
  <c r="H33" i="5" s="1"/>
  <c r="E32" i="5"/>
  <c r="H32" i="5" s="1"/>
  <c r="D6" i="5" l="1"/>
  <c r="C6" i="5"/>
  <c r="D9" i="5"/>
  <c r="C9" i="5"/>
  <c r="D18" i="5"/>
  <c r="C18" i="5"/>
  <c r="D26" i="5"/>
  <c r="C26" i="5"/>
  <c r="D36" i="5"/>
  <c r="C36" i="5"/>
  <c r="D46" i="5"/>
  <c r="C46" i="5"/>
  <c r="D48" i="5"/>
  <c r="C48" i="5"/>
  <c r="D52" i="5"/>
  <c r="C52" i="5"/>
  <c r="D79" i="5"/>
  <c r="C79" i="5"/>
  <c r="C84" i="5"/>
  <c r="D89" i="5"/>
  <c r="C89" i="5"/>
  <c r="C5" i="5" l="1"/>
  <c r="D5" i="5"/>
  <c r="E100" i="5"/>
  <c r="H100" i="5" s="1"/>
  <c r="E90" i="5"/>
  <c r="H90" i="5" s="1"/>
  <c r="E82" i="5" l="1"/>
  <c r="H82" i="5" s="1"/>
  <c r="D104" i="5" l="1"/>
  <c r="D112" i="5" s="1"/>
  <c r="C105" i="5"/>
  <c r="E105" i="5" s="1"/>
  <c r="H105" i="5" s="1"/>
  <c r="C106" i="5"/>
  <c r="E106" i="5" s="1"/>
  <c r="H106" i="5" s="1"/>
  <c r="C107" i="5"/>
  <c r="E107" i="5" s="1"/>
  <c r="H107" i="5" s="1"/>
  <c r="H104" i="5" l="1"/>
  <c r="E104" i="5"/>
  <c r="E109" i="5"/>
  <c r="E108" i="5" l="1"/>
  <c r="H109" i="5"/>
  <c r="H108" i="5" s="1"/>
  <c r="E102" i="5"/>
  <c r="H102" i="5" s="1"/>
  <c r="E97" i="5"/>
  <c r="H97" i="5" s="1"/>
  <c r="E95" i="5"/>
  <c r="H95" i="5" s="1"/>
  <c r="E93" i="5"/>
  <c r="H93" i="5" s="1"/>
  <c r="E92" i="5"/>
  <c r="H92" i="5" s="1"/>
  <c r="E94" i="5"/>
  <c r="H94" i="5" s="1"/>
  <c r="E103" i="5"/>
  <c r="H103" i="5" s="1"/>
  <c r="E99" i="5"/>
  <c r="H99" i="5" s="1"/>
  <c r="E96" i="5"/>
  <c r="H96" i="5" s="1"/>
  <c r="E98" i="5"/>
  <c r="H98" i="5" s="1"/>
  <c r="E88" i="5"/>
  <c r="H88" i="5" s="1"/>
  <c r="E87" i="5"/>
  <c r="H87" i="5" s="1"/>
  <c r="E86" i="5"/>
  <c r="H86" i="5" s="1"/>
  <c r="E85" i="5"/>
  <c r="H85" i="5" s="1"/>
  <c r="H84" i="5" s="1"/>
  <c r="E83" i="5"/>
  <c r="H83" i="5" s="1"/>
  <c r="E81" i="5"/>
  <c r="H81" i="5" s="1"/>
  <c r="E80" i="5"/>
  <c r="H80" i="5" s="1"/>
  <c r="E78" i="5"/>
  <c r="H78" i="5" s="1"/>
  <c r="E77" i="5"/>
  <c r="H77" i="5" s="1"/>
  <c r="E76" i="5"/>
  <c r="H76" i="5" s="1"/>
  <c r="E75" i="5"/>
  <c r="H75" i="5" s="1"/>
  <c r="E74" i="5"/>
  <c r="H74" i="5" s="1"/>
  <c r="E73" i="5"/>
  <c r="H73" i="5" s="1"/>
  <c r="E72" i="5"/>
  <c r="H72" i="5" s="1"/>
  <c r="E71" i="5"/>
  <c r="H71" i="5" s="1"/>
  <c r="E70" i="5"/>
  <c r="H70" i="5" s="1"/>
  <c r="E69" i="5"/>
  <c r="H69" i="5" s="1"/>
  <c r="E68" i="5"/>
  <c r="H68" i="5" s="1"/>
  <c r="E67" i="5"/>
  <c r="H67" i="5" s="1"/>
  <c r="E66" i="5"/>
  <c r="H66" i="5" s="1"/>
  <c r="E65" i="5"/>
  <c r="H65" i="5" s="1"/>
  <c r="E64" i="5"/>
  <c r="H64" i="5" s="1"/>
  <c r="E63" i="5"/>
  <c r="H63" i="5" s="1"/>
  <c r="E62" i="5"/>
  <c r="H62" i="5" s="1"/>
  <c r="E61" i="5"/>
  <c r="H61" i="5" s="1"/>
  <c r="E60" i="5"/>
  <c r="H60" i="5" s="1"/>
  <c r="E59" i="5"/>
  <c r="H59" i="5" s="1"/>
  <c r="E58" i="5"/>
  <c r="H58" i="5" s="1"/>
  <c r="E57" i="5"/>
  <c r="H57" i="5" s="1"/>
  <c r="E56" i="5"/>
  <c r="H56" i="5" s="1"/>
  <c r="E55" i="5"/>
  <c r="H55" i="5" s="1"/>
  <c r="E54" i="5"/>
  <c r="H54" i="5" s="1"/>
  <c r="E53" i="5"/>
  <c r="H53" i="5" s="1"/>
  <c r="E51" i="5"/>
  <c r="H51" i="5" s="1"/>
  <c r="E50" i="5"/>
  <c r="H50" i="5" s="1"/>
  <c r="E49" i="5"/>
  <c r="H49" i="5" s="1"/>
  <c r="H48" i="5" s="1"/>
  <c r="E47" i="5"/>
  <c r="E45" i="5"/>
  <c r="H45" i="5" s="1"/>
  <c r="E44" i="5"/>
  <c r="H44" i="5" s="1"/>
  <c r="E43" i="5"/>
  <c r="H43" i="5" s="1"/>
  <c r="E42" i="5"/>
  <c r="H42" i="5" s="1"/>
  <c r="E41" i="5"/>
  <c r="H41" i="5" s="1"/>
  <c r="E40" i="5"/>
  <c r="H40" i="5" s="1"/>
  <c r="E39" i="5"/>
  <c r="H39" i="5" s="1"/>
  <c r="E38" i="5"/>
  <c r="H38" i="5" s="1"/>
  <c r="E37" i="5"/>
  <c r="H37" i="5" s="1"/>
  <c r="E35" i="5"/>
  <c r="H35" i="5" s="1"/>
  <c r="E34" i="5"/>
  <c r="H34" i="5" s="1"/>
  <c r="E31" i="5"/>
  <c r="H31" i="5" s="1"/>
  <c r="E30" i="5"/>
  <c r="H30" i="5" s="1"/>
  <c r="E29" i="5"/>
  <c r="H29" i="5" s="1"/>
  <c r="E28" i="5"/>
  <c r="H28" i="5" s="1"/>
  <c r="E27" i="5"/>
  <c r="H27" i="5" s="1"/>
  <c r="E25" i="5"/>
  <c r="H25" i="5" s="1"/>
  <c r="E24" i="5"/>
  <c r="H24" i="5" s="1"/>
  <c r="E23" i="5"/>
  <c r="H23" i="5" s="1"/>
  <c r="E22" i="5"/>
  <c r="H22" i="5" s="1"/>
  <c r="E21" i="5"/>
  <c r="H21" i="5" s="1"/>
  <c r="E20" i="5"/>
  <c r="H20" i="5" s="1"/>
  <c r="E10" i="5"/>
  <c r="H10" i="5" s="1"/>
  <c r="E17" i="5"/>
  <c r="H17" i="5" s="1"/>
  <c r="E13" i="5"/>
  <c r="H13" i="5" s="1"/>
  <c r="E12" i="5"/>
  <c r="H12" i="5" s="1"/>
  <c r="E8" i="5"/>
  <c r="H8" i="5" s="1"/>
  <c r="E7" i="5"/>
  <c r="H7" i="5" s="1"/>
  <c r="H89" i="5" l="1"/>
  <c r="H6" i="5"/>
  <c r="H9" i="5"/>
  <c r="H18" i="5"/>
  <c r="H52" i="5"/>
  <c r="H79" i="5"/>
  <c r="H36" i="5"/>
  <c r="H26" i="5"/>
  <c r="E46" i="5"/>
  <c r="H47" i="5"/>
  <c r="H46" i="5" s="1"/>
  <c r="E84" i="5"/>
  <c r="E26" i="5"/>
  <c r="E48" i="5"/>
  <c r="E18" i="5"/>
  <c r="E89" i="5"/>
  <c r="E6" i="5"/>
  <c r="E9" i="5"/>
  <c r="E36" i="5"/>
  <c r="E52" i="5"/>
  <c r="E79" i="5"/>
  <c r="C104" i="5"/>
  <c r="C108" i="5"/>
  <c r="H5" i="5" l="1"/>
  <c r="H112" i="5" s="1"/>
  <c r="C112" i="5"/>
  <c r="E5" i="5"/>
  <c r="E112" i="5" s="1"/>
</calcChain>
</file>

<file path=xl/connections.xml><?xml version="1.0" encoding="utf-8"?>
<connections xmlns="http://schemas.openxmlformats.org/spreadsheetml/2006/main">
  <connection id="1" odcFile="http://kontrolling/kemm/adatkapcsolatok/FVIR Főkönyvi adatok.odc" keepAlive="1" name="FVIR Főkönyvi adatok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  <connection id="2" odcFile="http://kontrolling/kemm/adatkapcsolatok/FVIR Főkönyvi adatok.odc" keepAlive="1" name="FVIR Főkönyvi adatok1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<sst xmlns="http://schemas.openxmlformats.org/spreadsheetml/2006/main" count="210" uniqueCount="207">
  <si>
    <t>INTÉZMÉNY/FELADAT MEGNEVEZÉSE</t>
  </si>
  <si>
    <t>MINDÖSSZESEN</t>
  </si>
  <si>
    <t>I.</t>
  </si>
  <si>
    <t>II.</t>
  </si>
  <si>
    <t>Budapest Főváros XIV. kerület Zugló Önkormányzata</t>
  </si>
  <si>
    <t>Budapest Főváros XIV. kerület Zuglói Polgármesteri Hivatal</t>
  </si>
  <si>
    <t>Pályázatokhoz kapcsolódó felújítások feladatai</t>
  </si>
  <si>
    <t>Egyéb felújítások</t>
  </si>
  <si>
    <t>Lakás és lakóház felújítás feladatai</t>
  </si>
  <si>
    <t>P1015126</t>
  </si>
  <si>
    <t>P1015146</t>
  </si>
  <si>
    <t>Út, járda, parksétány és kapcsolódó építmények felújítása</t>
  </si>
  <si>
    <t>O1116153</t>
  </si>
  <si>
    <t>Zelk Zoltán program (óvodai fejlesztések)</t>
  </si>
  <si>
    <t>O1963477</t>
  </si>
  <si>
    <t>Zelk Zoltán program (bölcsődei fejlesztések)</t>
  </si>
  <si>
    <t>O1963478</t>
  </si>
  <si>
    <t>Hivatal villamoshálózat felújítása</t>
  </si>
  <si>
    <t>Pétervárad u. 11-17. épület felújításához kapcsolódó feladatok</t>
  </si>
  <si>
    <t>O3013226</t>
  </si>
  <si>
    <t>PH épületek felújítása</t>
  </si>
  <si>
    <t>O1116151</t>
  </si>
  <si>
    <t>Hivatali személyszállító lift felújítása</t>
  </si>
  <si>
    <t>III.</t>
  </si>
  <si>
    <t>Épület, gép, műszer felújítás</t>
  </si>
  <si>
    <t>Zuglói Egészségügyi Szolgálat</t>
  </si>
  <si>
    <t>Hivatali helyiségek felújítási kiadásai</t>
  </si>
  <si>
    <t>P1015153</t>
  </si>
  <si>
    <t>Budapest Főváros XIV. Kerület Zugló Önkormányzata 2025. évi felújítási kiadásai</t>
  </si>
  <si>
    <t>2025. évi eredeti előirányzat</t>
  </si>
  <si>
    <t>Útburkolat megerősítések I-es ütem (szőnyegezések)</t>
  </si>
  <si>
    <t>Csapadékvíz elvezető és szikkasztó rendszerek felújítása</t>
  </si>
  <si>
    <t>Önkormányzati helyiségek, egyéb épületek felújítása és hozzá kapcsolódó kiadások</t>
  </si>
  <si>
    <t>Önkormányzati lakások felújítása</t>
  </si>
  <si>
    <t>Meseház Bölcsőde víz-szennyvíz és fűtési hálózat felújítása</t>
  </si>
  <si>
    <t>Vadvirág Bölcsőde tetőfedésének felújítása</t>
  </si>
  <si>
    <t>Micimackó Kuckója Bölcsőde HMV keringetőrendszer kiépítése</t>
  </si>
  <si>
    <t>Óperenciás Óvoda magastető felújítása</t>
  </si>
  <si>
    <t>Meseház Óvoda- Őrnagy u. homlokzati függönyfal felújítása</t>
  </si>
  <si>
    <t>Rózsavár Óvoda elektromos hálózat felújítása</t>
  </si>
  <si>
    <t>Radó Dezső park fehér burkolatának cseréje Terrawayre</t>
  </si>
  <si>
    <t>Füredi u. 7/b melletti játszótér felújítása (játszóvár cseréje, gumiburkolatok cseréje)</t>
  </si>
  <si>
    <t>Padlizsán utcai játszótér felújítása (játszóvár és hinták cseréje, gumiburkolat cseréje, napvitorla kihelyezés, ping-pong asztal cseréje)</t>
  </si>
  <si>
    <t>Kombinált játszóvárak (20 évnél idősebb) cseréje 3 db -  Zugló közigazgatási területén</t>
  </si>
  <si>
    <t>Hinták cseréje 5 db - Zugló közigazgatási területén</t>
  </si>
  <si>
    <t>Napvitorlák kihelyezése - Cinkotai út 27. előtt</t>
  </si>
  <si>
    <t>Napvitorlák kihelyezése - Mogyoródi út 112. mögött</t>
  </si>
  <si>
    <t>Napvitorlák kihelyezése - Nagybecskerek tér</t>
  </si>
  <si>
    <t>Napvitorlák kihelyezése - Róna utca 148. mögött</t>
  </si>
  <si>
    <t>Napvitorlák kihelyezése - Újváros park 4. mellett</t>
  </si>
  <si>
    <t>Gumiburkolatok cseréje - Róna utca 148. mögött</t>
  </si>
  <si>
    <t>Sportpálya burkolat felső rétegének cseréje - Kassai tér</t>
  </si>
  <si>
    <t>Homokozó játékok kihelyezése (házikó - Hags Unimini Nebi, homokozó asztal - Hags Sand Table Danny) - Ond Vezér útja 17/d mögött</t>
  </si>
  <si>
    <t>Függeszkedő játék kihelyezése (Hags NRG Cheddar Gorge) - Zsivora park</t>
  </si>
  <si>
    <t>Gumiburkolatok cseréje - Füredi u. 7/b mellett (hinta alatt 45m2)</t>
  </si>
  <si>
    <t>Gumiburkolatok cseréje - Füredi u. 60-62., Tipegő u. 5. (150m2)</t>
  </si>
  <si>
    <t>Gumiburkolatok cseréje - Nagybecskerek tér (120m2)</t>
  </si>
  <si>
    <t>Gumiburkolatok cseréje - Róna utca 106-108. és 110-112. között (70m2)</t>
  </si>
  <si>
    <t>Gumiburkolatok cseréje - Zsivora park (400m2)</t>
  </si>
  <si>
    <t>Zsálya park kutyafuttató palló javítása, ívókút körül vízelvezetés és burkolat kialakítása</t>
  </si>
  <si>
    <t>Kutyafuttatókba játékok beszerzése 5-8 db</t>
  </si>
  <si>
    <t>Újvidék téri sportpálya burkolatának cseréje</t>
  </si>
  <si>
    <t>Örs vezér tere 20. mögötti sportpálya felújítása</t>
  </si>
  <si>
    <t>Útburkolat megerősítések a Mogyoródi út a Szederkény utca és a Vezseny utca között</t>
  </si>
  <si>
    <t>Útburkolat megerősítések a Buzogány utca - Törökőr utca és Fráter György utca között</t>
  </si>
  <si>
    <t>Útburkolat megerősítések a Xantus János utca - a Bolgárkertész utca és Bánki Donát utca között</t>
  </si>
  <si>
    <t>Útburkolat megerősítések a Gödöllői utca (Gvadányi utca és Cinkotai utca között)</t>
  </si>
  <si>
    <t xml:space="preserve">Park, tér, játszótér  rekonstrukció  </t>
  </si>
  <si>
    <t>ZCSK nyílászáró cseréje</t>
  </si>
  <si>
    <t>Őszi Rózsa Idősek Klubja tetőfelújítása</t>
  </si>
  <si>
    <t>Harmónia Idősek klubja lift építése</t>
  </si>
  <si>
    <t>Napraforgó Óvoda - Újvidék tér lapostető felújítása</t>
  </si>
  <si>
    <t>Az új 81-es számú trolibusz vonalon 9 db új trolibusz megállóhely kiépítése</t>
  </si>
  <si>
    <t>MLSZ Országos Pályafelújítási Program Zuglói műfüves pályák</t>
  </si>
  <si>
    <t>Rákosszeg park (Ungvár utca 46.) sportpálya burkolat cseréje</t>
  </si>
  <si>
    <t>Örs vezér tere fejlesztése</t>
  </si>
  <si>
    <t>Zsálya park játszótér felújítása</t>
  </si>
  <si>
    <t>Ond vezér sétányi Százholdas Pagony fejlesztés</t>
  </si>
  <si>
    <t>Parkfejlesztés - Kacsóh Pongrác úti lakótelep - Nezsider park</t>
  </si>
  <si>
    <t>Kerepesi út 50. kazán javítása</t>
  </si>
  <si>
    <t>Járdafelújítás</t>
  </si>
  <si>
    <t>Egressy út -Egressy köz járdák felújítása</t>
  </si>
  <si>
    <t>Óbudai gyermektábor felújítása</t>
  </si>
  <si>
    <t>Sárrét park 4. lift felújítása</t>
  </si>
  <si>
    <t>Örs vezér tere rekonstrukció</t>
  </si>
  <si>
    <t>Sportpálya világítás felújítás</t>
  </si>
  <si>
    <t>Németpróna utca műszaki állapotának javítása (felújítás)</t>
  </si>
  <si>
    <t>Rákospatak u. - Bosnyák köz gyalogos híd</t>
  </si>
  <si>
    <t>Óvodai fejlesztések</t>
  </si>
  <si>
    <t>Bölcsődei fejlesztések</t>
  </si>
  <si>
    <t>Önkormányzati helyiségek, egyéb épületek felújítása</t>
  </si>
  <si>
    <t>Önkormányzati épületek felújítása</t>
  </si>
  <si>
    <t>Kerékgyártó utca II-V. ütem elhasználódott szakasza útépítési engedélyes tervek frissítése</t>
  </si>
  <si>
    <t>Rákosszeg utca (Ungvár utca és Ungvár köz közötti szakaszának) meglévő, de elhasználódott aszfalt burkolatának felújítása</t>
  </si>
  <si>
    <t>Teleki Blanka utca kerületi tulajdonban és kezelésben lévő szakaszának kivitelezése</t>
  </si>
  <si>
    <t>Zsivora parki parkoló kiépítésének és közvilágítás fejlesztésének kivitelezése</t>
  </si>
  <si>
    <t>Egressy út és a Vezér utca kereszteződésében a kerékpárút átvezetés kivitelezése</t>
  </si>
  <si>
    <t>adatok eFt-ban</t>
  </si>
  <si>
    <t>2024. évi áthúzódó előirányzat</t>
  </si>
  <si>
    <t>Sportpályák felújítása</t>
  </si>
  <si>
    <t>2025. évi tervezett előirányzat</t>
  </si>
  <si>
    <t>Erzsébet királyné útja 104. alatti lakóépület külső felújítása homlokzati hőszigeteléssel, a leromlott állapotú homlokzati nyílászárók cseréjével és tetőfedés részleges cseréjével</t>
  </si>
  <si>
    <t>Szugló utca 99. alatti lakóépület elekromos betáplálásának felújítása</t>
  </si>
  <si>
    <t>Sárrét park 4. alatti lakóépület elektromos gerincvezetékének cseréje</t>
  </si>
  <si>
    <t>Sárrét park 4. alatti lakóépület tetőszigetelés felújítása</t>
  </si>
  <si>
    <t>Telepes utca 81. sz. alatti lakóépület homlokzat felújítása hőszigeteléssel és a leromlott állapotú homlokzati nyílászárók cseréjével</t>
  </si>
  <si>
    <t>Nagy Lajos király útja 129. sz. alatti lakóépület homlokzati felújítása hőszigeteléssel és a leromlott állapotú homlokzati nyílászárók cseréjével</t>
  </si>
  <si>
    <t>Az Egressy út páros házszámozású oldalának szervízútja mentén az Egressy köz és a Törökőr utca közötti szakaszon a közvilágítás fejlesztése</t>
  </si>
  <si>
    <t>Egyéb önkormányzati lakás és nem lakás felújítás</t>
  </si>
  <si>
    <t>Egyéb önkormányzati helyiségek, egyéb épületek felújítása</t>
  </si>
  <si>
    <t>Mályva Bölcsőde épületbővítás és SNI udvar kialakítása</t>
  </si>
  <si>
    <t>Meseház bölcsőde mosókonyha felújítása</t>
  </si>
  <si>
    <t>Csibe Bölcsőde homlokzat felújítás hőszigeteléssel</t>
  </si>
  <si>
    <t>Micimackó Kuckója Bölcsőde étellift felújítása</t>
  </si>
  <si>
    <t>Móka-Kacagás Bölcsőde elekt. Mérőhelyek felújítása és óvoda áramkörök leválasztása</t>
  </si>
  <si>
    <t>Tündérkert Óvoda csoportszobák nyílászáróinak cseréje és a tető buborékablakainak cseréje</t>
  </si>
  <si>
    <t>Hétszínvirág Óvoda elektromos hálózat felújítása</t>
  </si>
  <si>
    <t>Hétszínvirág Óvoda 4 db mosóhelyiség felújítása</t>
  </si>
  <si>
    <t>Pöttöm Park Óvoda gépészeti hálózatok felújítása</t>
  </si>
  <si>
    <t>Útfelújítási céltartalék</t>
  </si>
  <si>
    <t>O1112000</t>
  </si>
  <si>
    <t>O1113659</t>
  </si>
  <si>
    <t>O1116146</t>
  </si>
  <si>
    <t>O1116147</t>
  </si>
  <si>
    <t>O1116148</t>
  </si>
  <si>
    <t>O1116150</t>
  </si>
  <si>
    <t>O1116157</t>
  </si>
  <si>
    <t>O1116158</t>
  </si>
  <si>
    <t>O1116159</t>
  </si>
  <si>
    <t>O1116160</t>
  </si>
  <si>
    <t>O1116161</t>
  </si>
  <si>
    <t>O1116162</t>
  </si>
  <si>
    <t>O1116163</t>
  </si>
  <si>
    <t>O1116164</t>
  </si>
  <si>
    <t>O1116243</t>
  </si>
  <si>
    <t>O1116281</t>
  </si>
  <si>
    <t>O1116303</t>
  </si>
  <si>
    <t>O1116305</t>
  </si>
  <si>
    <t>O1116307</t>
  </si>
  <si>
    <t>O1116314</t>
  </si>
  <si>
    <t>O1116318</t>
  </si>
  <si>
    <t>O1116323</t>
  </si>
  <si>
    <t>O1116324</t>
  </si>
  <si>
    <t>O1116325</t>
  </si>
  <si>
    <t>O1116326</t>
  </si>
  <si>
    <t>O1116327</t>
  </si>
  <si>
    <t>O1116328</t>
  </si>
  <si>
    <t>O1116329</t>
  </si>
  <si>
    <t>O1116330</t>
  </si>
  <si>
    <t>O1116331</t>
  </si>
  <si>
    <t>O1116332</t>
  </si>
  <si>
    <t>O1116333</t>
  </si>
  <si>
    <t>O1116334</t>
  </si>
  <si>
    <t>O1116335</t>
  </si>
  <si>
    <t>O1116336</t>
  </si>
  <si>
    <t>O1116337</t>
  </si>
  <si>
    <t>O1116338</t>
  </si>
  <si>
    <t>O1116339</t>
  </si>
  <si>
    <t>O1116340</t>
  </si>
  <si>
    <t>O1116341</t>
  </si>
  <si>
    <t>O1116342</t>
  </si>
  <si>
    <t>O1116343</t>
  </si>
  <si>
    <t>O1116344</t>
  </si>
  <si>
    <t>O1116345</t>
  </si>
  <si>
    <t>O1116346</t>
  </si>
  <si>
    <t>O1116347</t>
  </si>
  <si>
    <t>O1116348</t>
  </si>
  <si>
    <t>O1116349</t>
  </si>
  <si>
    <t>O1116350</t>
  </si>
  <si>
    <t>O1116357</t>
  </si>
  <si>
    <t>O1116359</t>
  </si>
  <si>
    <t>O1116360</t>
  </si>
  <si>
    <t>O1116361</t>
  </si>
  <si>
    <t>O1116362</t>
  </si>
  <si>
    <t>O1116363</t>
  </si>
  <si>
    <t>O1116364</t>
  </si>
  <si>
    <t>O1116365</t>
  </si>
  <si>
    <t>O1116366</t>
  </si>
  <si>
    <t>O1116367</t>
  </si>
  <si>
    <t>O1116407</t>
  </si>
  <si>
    <t>O1116413</t>
  </si>
  <si>
    <t>O1116415</t>
  </si>
  <si>
    <t>O1963480</t>
  </si>
  <si>
    <t>O1963487</t>
  </si>
  <si>
    <t>O1963488</t>
  </si>
  <si>
    <t>O1963489</t>
  </si>
  <si>
    <t>O1963490</t>
  </si>
  <si>
    <t>O1963491</t>
  </si>
  <si>
    <t>O1963492</t>
  </si>
  <si>
    <t>O1963493</t>
  </si>
  <si>
    <t>O1963494</t>
  </si>
  <si>
    <t>O1963495</t>
  </si>
  <si>
    <t>O1963496</t>
  </si>
  <si>
    <t>O1963497</t>
  </si>
  <si>
    <t>O1963498</t>
  </si>
  <si>
    <t>O1963499</t>
  </si>
  <si>
    <t>O1963500</t>
  </si>
  <si>
    <t>O1963501</t>
  </si>
  <si>
    <t>O3351547</t>
  </si>
  <si>
    <t>Módosítás I.</t>
  </si>
  <si>
    <t>Módosítás II.</t>
  </si>
  <si>
    <t>2025. évi módosított előirányzat</t>
  </si>
  <si>
    <t>7. melléklet a .../2025. (…..) önkormányzati rendelethez</t>
  </si>
  <si>
    <t>Zuglói Egyesített Bölcsődék</t>
  </si>
  <si>
    <t>IV.</t>
  </si>
  <si>
    <t>Az 5-ös autóbusz zuglói Korong utcai megállójának járdaszélesítése</t>
  </si>
  <si>
    <t>O1116248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</si>
</sst>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_-* #,##0\ &quot;Ft&quot;_-;\-* #,##0\ &quot;Ft&quot;_-;_-* &quot;-&quot;??\ &quot;Ft&quot;_-;_-@_-"/>
    <numFmt numFmtId="166" formatCode="0_ ;[Red]\-0\ 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color indexed="8"/>
      <name val="Times New Roman"/>
      <family val="2"/>
      <charset val="238"/>
    </font>
    <font>
      <sz val="12"/>
      <name val="Times New Roman CE"/>
      <charset val="238"/>
    </font>
    <font>
      <b/>
      <sz val="1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15">
    <xf numFmtId="0" fontId="0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15" fillId="2" borderId="0" applyNumberFormat="0" applyBorder="0" applyAlignment="0" applyProtection="0"/>
    <xf numFmtId="0" fontId="17" fillId="6" borderId="1" applyNumberFormat="0" applyAlignment="0" applyProtection="0"/>
    <xf numFmtId="0" fontId="23" fillId="17" borderId="2" applyNumberFormat="0" applyAlignment="0" applyProtection="0"/>
    <xf numFmtId="0" fontId="13" fillId="0" borderId="0" applyNumberForma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1" fillId="3" borderId="0" applyNumberFormat="0" applyBorder="0" applyAlignment="0" applyProtection="0"/>
    <xf numFmtId="0" fontId="6" fillId="0" borderId="4" applyNumberFormat="0" applyFill="0" applyAlignment="0" applyProtection="0"/>
    <xf numFmtId="0" fontId="7" fillId="0" borderId="3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4" fillId="5" borderId="1" applyNumberFormat="0" applyAlignment="0" applyProtection="0"/>
    <xf numFmtId="0" fontId="10" fillId="0" borderId="6" applyNumberFormat="0" applyFill="0" applyAlignment="0" applyProtection="0"/>
    <xf numFmtId="0" fontId="16" fillId="11" borderId="0" applyNumberFormat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24" fillId="0" borderId="0"/>
    <xf numFmtId="0" fontId="3" fillId="0" borderId="0"/>
    <xf numFmtId="0" fontId="2" fillId="0" borderId="0"/>
    <xf numFmtId="0" fontId="24" fillId="0" borderId="0"/>
    <xf numFmtId="0" fontId="3" fillId="0" borderId="0"/>
    <xf numFmtId="0" fontId="18" fillId="0" borderId="0"/>
    <xf numFmtId="0" fontId="3" fillId="0" borderId="0"/>
    <xf numFmtId="0" fontId="27" fillId="0" borderId="0"/>
    <xf numFmtId="0" fontId="25" fillId="0" borderId="0"/>
    <xf numFmtId="0" fontId="18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1" fillId="7" borderId="7" applyNumberFormat="0" applyFont="0" applyAlignment="0" applyProtection="0"/>
    <xf numFmtId="0" fontId="12" fillId="6" borderId="8" applyNumberFormat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9" fillId="0" borderId="0" applyNumberFormat="0" applyFill="0" applyBorder="0" applyAlignment="0" applyProtection="0"/>
  </cellStyleXfs>
  <cellXfs count="87">
    <xf numFmtId="0" fontId="0" fillId="0" borderId="0" xfId="0"/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vertical="top"/>
    </xf>
    <xf numFmtId="0" fontId="33" fillId="0" borderId="0" xfId="0" applyFont="1" applyAlignment="1">
      <alignment vertical="center"/>
    </xf>
    <xf numFmtId="0" fontId="32" fillId="0" borderId="0" xfId="0" applyFont="1"/>
    <xf numFmtId="0" fontId="34" fillId="0" borderId="0" xfId="0" applyFont="1" applyAlignment="1">
      <alignment horizontal="center"/>
    </xf>
    <xf numFmtId="0" fontId="35" fillId="0" borderId="0" xfId="0" applyFont="1"/>
    <xf numFmtId="0" fontId="34" fillId="0" borderId="10" xfId="0" applyFont="1" applyBorder="1" applyAlignment="1">
      <alignment horizontal="center"/>
    </xf>
    <xf numFmtId="0" fontId="36" fillId="0" borderId="0" xfId="0" applyFont="1" applyAlignment="1">
      <alignment vertical="center"/>
    </xf>
    <xf numFmtId="165" fontId="28" fillId="0" borderId="0" xfId="687" applyNumberFormat="1" applyFont="1" applyFill="1" applyAlignment="1">
      <alignment horizontal="right"/>
    </xf>
    <xf numFmtId="164" fontId="28" fillId="18" borderId="11" xfId="645" applyNumberFormat="1" applyFont="1" applyFill="1" applyBorder="1" applyAlignment="1">
      <alignment horizontal="center" vertical="center"/>
    </xf>
    <xf numFmtId="0" fontId="36" fillId="0" borderId="0" xfId="0" applyFont="1"/>
    <xf numFmtId="0" fontId="33" fillId="19" borderId="0" xfId="0" applyFont="1" applyFill="1"/>
    <xf numFmtId="164" fontId="29" fillId="0" borderId="12" xfId="645" applyNumberFormat="1" applyFont="1" applyFill="1" applyBorder="1" applyAlignment="1">
      <alignment horizontal="center" vertical="top"/>
    </xf>
    <xf numFmtId="0" fontId="37" fillId="0" borderId="13" xfId="0" applyFont="1" applyBorder="1" applyAlignment="1">
      <alignment horizontal="center" vertical="center"/>
    </xf>
    <xf numFmtId="164" fontId="28" fillId="18" borderId="14" xfId="645" applyNumberFormat="1" applyFont="1" applyFill="1" applyBorder="1" applyAlignment="1">
      <alignment horizontal="center" vertical="center"/>
    </xf>
    <xf numFmtId="0" fontId="36" fillId="20" borderId="10" xfId="0" applyFont="1" applyFill="1" applyBorder="1" applyAlignment="1">
      <alignment horizontal="center" vertical="center" wrapText="1"/>
    </xf>
    <xf numFmtId="0" fontId="38" fillId="21" borderId="13" xfId="0" applyFont="1" applyFill="1" applyBorder="1" applyAlignment="1">
      <alignment horizontal="left" vertical="center" wrapText="1"/>
    </xf>
    <xf numFmtId="0" fontId="38" fillId="21" borderId="15" xfId="0" applyFont="1" applyFill="1" applyBorder="1" applyAlignment="1">
      <alignment horizontal="left" vertical="center" wrapText="1"/>
    </xf>
    <xf numFmtId="0" fontId="36" fillId="18" borderId="13" xfId="0" applyFont="1" applyFill="1" applyBorder="1" applyAlignment="1">
      <alignment horizontal="left" vertical="center" wrapText="1"/>
    </xf>
    <xf numFmtId="0" fontId="38" fillId="21" borderId="15" xfId="0" applyFont="1" applyFill="1" applyBorder="1" applyAlignment="1">
      <alignment horizontal="left" vertical="center"/>
    </xf>
    <xf numFmtId="0" fontId="39" fillId="0" borderId="15" xfId="0" applyFont="1" applyBorder="1" applyAlignment="1">
      <alignment horizontal="left"/>
    </xf>
    <xf numFmtId="0" fontId="37" fillId="0" borderId="16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164" fontId="29" fillId="0" borderId="12" xfId="645" applyNumberFormat="1" applyFont="1" applyFill="1" applyBorder="1" applyAlignment="1">
      <alignment horizontal="right" vertical="center"/>
    </xf>
    <xf numFmtId="0" fontId="37" fillId="0" borderId="18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9" fillId="0" borderId="15" xfId="0" applyFont="1" applyBorder="1" applyAlignment="1">
      <alignment horizontal="left" wrapText="1"/>
    </xf>
    <xf numFmtId="164" fontId="28" fillId="21" borderId="14" xfId="645" applyNumberFormat="1" applyFont="1" applyFill="1" applyBorder="1" applyAlignment="1">
      <alignment horizontal="center" vertical="center"/>
    </xf>
    <xf numFmtId="6" fontId="39" fillId="0" borderId="15" xfId="0" applyNumberFormat="1" applyFont="1" applyBorder="1" applyAlignment="1">
      <alignment horizontal="left"/>
    </xf>
    <xf numFmtId="164" fontId="29" fillId="0" borderId="12" xfId="645" applyNumberFormat="1" applyFont="1" applyFill="1" applyBorder="1" applyAlignment="1">
      <alignment horizontal="center"/>
    </xf>
    <xf numFmtId="164" fontId="30" fillId="21" borderId="11" xfId="645" applyNumberFormat="1" applyFont="1" applyFill="1" applyBorder="1" applyAlignment="1">
      <alignment horizontal="center"/>
    </xf>
    <xf numFmtId="6" fontId="39" fillId="0" borderId="15" xfId="0" applyNumberFormat="1" applyFont="1" applyBorder="1" applyAlignment="1">
      <alignment horizontal="left" wrapText="1"/>
    </xf>
    <xf numFmtId="0" fontId="36" fillId="18" borderId="10" xfId="0" applyFont="1" applyFill="1" applyBorder="1" applyAlignment="1">
      <alignment vertical="center"/>
    </xf>
    <xf numFmtId="0" fontId="36" fillId="21" borderId="10" xfId="0" applyFont="1" applyFill="1" applyBorder="1" applyAlignment="1">
      <alignment horizontal="left" vertical="center"/>
    </xf>
    <xf numFmtId="0" fontId="28" fillId="20" borderId="14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/>
    </xf>
    <xf numFmtId="0" fontId="41" fillId="0" borderId="0" xfId="0" applyFont="1" applyAlignment="1">
      <alignment vertical="top"/>
    </xf>
    <xf numFmtId="0" fontId="39" fillId="0" borderId="0" xfId="0" applyFont="1"/>
    <xf numFmtId="6" fontId="29" fillId="0" borderId="15" xfId="0" applyNumberFormat="1" applyFont="1" applyBorder="1" applyAlignment="1">
      <alignment horizontal="left" wrapText="1"/>
    </xf>
    <xf numFmtId="164" fontId="29" fillId="0" borderId="12" xfId="645" applyNumberFormat="1" applyFont="1" applyFill="1" applyBorder="1" applyAlignment="1">
      <alignment horizontal="center" vertical="center"/>
    </xf>
    <xf numFmtId="0" fontId="29" fillId="0" borderId="15" xfId="0" applyFont="1" applyBorder="1" applyAlignment="1">
      <alignment horizontal="left" wrapText="1"/>
    </xf>
    <xf numFmtId="165" fontId="28" fillId="20" borderId="10" xfId="687" applyNumberFormat="1" applyFont="1" applyFill="1" applyBorder="1" applyAlignment="1">
      <alignment horizontal="center" vertical="center" wrapText="1"/>
    </xf>
    <xf numFmtId="165" fontId="28" fillId="20" borderId="14" xfId="687" applyNumberFormat="1" applyFont="1" applyFill="1" applyBorder="1" applyAlignment="1">
      <alignment horizontal="center" vertical="center" wrapText="1"/>
    </xf>
    <xf numFmtId="164" fontId="30" fillId="21" borderId="12" xfId="645" applyNumberFormat="1" applyFont="1" applyFill="1" applyBorder="1" applyAlignment="1">
      <alignment horizontal="center"/>
    </xf>
    <xf numFmtId="164" fontId="30" fillId="21" borderId="15" xfId="645" applyNumberFormat="1" applyFont="1" applyFill="1" applyBorder="1" applyAlignment="1">
      <alignment horizontal="center"/>
    </xf>
    <xf numFmtId="164" fontId="29" fillId="0" borderId="15" xfId="645" applyNumberFormat="1" applyFont="1" applyFill="1" applyBorder="1" applyAlignment="1">
      <alignment horizontal="center"/>
    </xf>
    <xf numFmtId="164" fontId="29" fillId="0" borderId="15" xfId="645" applyNumberFormat="1" applyFont="1" applyFill="1" applyBorder="1" applyAlignment="1">
      <alignment horizontal="right" vertical="center"/>
    </xf>
    <xf numFmtId="164" fontId="29" fillId="0" borderId="15" xfId="645" applyNumberFormat="1" applyFont="1" applyFill="1" applyBorder="1" applyAlignment="1">
      <alignment horizontal="center" vertical="top"/>
    </xf>
    <xf numFmtId="164" fontId="29" fillId="0" borderId="15" xfId="645" applyNumberFormat="1" applyFont="1" applyFill="1" applyBorder="1" applyAlignment="1">
      <alignment horizontal="center" vertical="center"/>
    </xf>
    <xf numFmtId="164" fontId="28" fillId="18" borderId="10" xfId="645" applyNumberFormat="1" applyFont="1" applyFill="1" applyBorder="1" applyAlignment="1">
      <alignment horizontal="center" vertical="center"/>
    </xf>
    <xf numFmtId="164" fontId="30" fillId="0" borderId="12" xfId="645" applyNumberFormat="1" applyFont="1" applyFill="1" applyBorder="1" applyAlignment="1">
      <alignment horizontal="center"/>
    </xf>
    <xf numFmtId="6" fontId="39" fillId="0" borderId="15" xfId="0" applyNumberFormat="1" applyFont="1" applyBorder="1" applyAlignment="1">
      <alignment vertical="center" wrapText="1"/>
    </xf>
    <xf numFmtId="2" fontId="29" fillId="0" borderId="15" xfId="0" applyNumberFormat="1" applyFont="1" applyBorder="1" applyAlignment="1">
      <alignment horizontal="left" wrapText="1"/>
    </xf>
    <xf numFmtId="3" fontId="39" fillId="0" borderId="0" xfId="0" applyNumberFormat="1" applyFont="1" applyAlignment="1">
      <alignment horizontal="center" vertical="center"/>
    </xf>
    <xf numFmtId="3" fontId="35" fillId="0" borderId="0" xfId="0" applyNumberFormat="1" applyFont="1" applyAlignment="1">
      <alignment horizontal="center" vertical="center"/>
    </xf>
    <xf numFmtId="6" fontId="39" fillId="0" borderId="15" xfId="0" applyNumberFormat="1" applyFont="1" applyBorder="1" applyAlignment="1">
      <alignment horizontal="left" vertical="top"/>
    </xf>
    <xf numFmtId="0" fontId="34" fillId="0" borderId="0" xfId="0" applyFont="1"/>
    <xf numFmtId="164" fontId="30" fillId="21" borderId="15" xfId="645" applyNumberFormat="1" applyFont="1" applyFill="1" applyBorder="1" applyAlignment="1">
      <alignment horizontal="center" vertical="center"/>
    </xf>
    <xf numFmtId="164" fontId="30" fillId="18" borderId="14" xfId="645" applyNumberFormat="1" applyFont="1" applyFill="1" applyBorder="1" applyAlignment="1">
      <alignment horizontal="center" vertical="center"/>
    </xf>
    <xf numFmtId="164" fontId="30" fillId="21" borderId="12" xfId="0" applyNumberFormat="1" applyFont="1" applyFill="1" applyBorder="1" applyAlignment="1">
      <alignment horizontal="left" vertical="center" wrapText="1"/>
    </xf>
    <xf numFmtId="164" fontId="30" fillId="18" borderId="10" xfId="645" applyNumberFormat="1" applyFont="1" applyFill="1" applyBorder="1" applyAlignment="1">
      <alignment horizontal="center" vertical="center"/>
    </xf>
    <xf numFmtId="164" fontId="29" fillId="0" borderId="12" xfId="645" applyNumberFormat="1" applyFont="1" applyFill="1" applyBorder="1" applyAlignment="1">
      <alignment horizontal="right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166" fontId="33" fillId="0" borderId="0" xfId="0" applyNumberFormat="1" applyFont="1" applyAlignment="1">
      <alignment horizontal="left" vertical="center"/>
    </xf>
    <xf numFmtId="166" fontId="41" fillId="0" borderId="0" xfId="0" applyNumberFormat="1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164" fontId="30" fillId="21" borderId="12" xfId="645" applyNumberFormat="1" applyFont="1" applyFill="1" applyBorder="1" applyAlignment="1">
      <alignment horizontal="center" vertical="center"/>
    </xf>
    <xf numFmtId="166" fontId="41" fillId="0" borderId="0" xfId="0" applyNumberFormat="1" applyFont="1" applyAlignment="1">
      <alignment horizontal="left"/>
    </xf>
    <xf numFmtId="0" fontId="36" fillId="20" borderId="14" xfId="0" applyFont="1" applyFill="1" applyBorder="1" applyAlignment="1">
      <alignment horizontal="center" vertical="center" wrapText="1"/>
    </xf>
    <xf numFmtId="6" fontId="29" fillId="0" borderId="20" xfId="0" applyNumberFormat="1" applyFont="1" applyBorder="1" applyAlignment="1">
      <alignment horizontal="left" wrapText="1"/>
    </xf>
    <xf numFmtId="164" fontId="29" fillId="0" borderId="21" xfId="645" applyNumberFormat="1" applyFont="1" applyFill="1" applyBorder="1" applyAlignment="1">
      <alignment horizontal="center"/>
    </xf>
    <xf numFmtId="164" fontId="29" fillId="0" borderId="20" xfId="645" applyNumberFormat="1" applyFont="1" applyFill="1" applyBorder="1" applyAlignment="1">
      <alignment horizontal="center"/>
    </xf>
    <xf numFmtId="164" fontId="29" fillId="0" borderId="21" xfId="645" applyNumberFormat="1" applyFont="1" applyFill="1" applyBorder="1" applyAlignment="1">
      <alignment horizontal="right"/>
    </xf>
    <xf numFmtId="0" fontId="29" fillId="0" borderId="20" xfId="0" applyFont="1" applyBorder="1" applyAlignment="1">
      <alignment horizontal="left" wrapText="1"/>
    </xf>
    <xf numFmtId="164" fontId="29" fillId="0" borderId="21" xfId="645" applyNumberFormat="1" applyFont="1" applyFill="1" applyBorder="1" applyAlignment="1">
      <alignment horizontal="center" vertical="top"/>
    </xf>
    <xf numFmtId="164" fontId="29" fillId="0" borderId="20" xfId="645" applyNumberFormat="1" applyFont="1" applyFill="1" applyBorder="1" applyAlignment="1">
      <alignment horizontal="center" vertical="top"/>
    </xf>
    <xf numFmtId="164" fontId="29" fillId="0" borderId="21" xfId="645" applyNumberFormat="1" applyFont="1" applyFill="1" applyBorder="1" applyAlignment="1">
      <alignment horizontal="right" vertical="center"/>
    </xf>
    <xf numFmtId="0" fontId="38" fillId="21" borderId="22" xfId="0" applyFont="1" applyFill="1" applyBorder="1" applyAlignment="1">
      <alignment horizontal="left" vertical="center" wrapText="1"/>
    </xf>
    <xf numFmtId="164" fontId="30" fillId="21" borderId="23" xfId="645" applyNumberFormat="1" applyFont="1" applyFill="1" applyBorder="1" applyAlignment="1">
      <alignment horizontal="center" vertical="center"/>
    </xf>
    <xf numFmtId="164" fontId="29" fillId="21" borderId="22" xfId="645" applyNumberFormat="1" applyFont="1" applyFill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42" fillId="0" borderId="0" xfId="0" applyFont="1" applyAlignment="1">
      <alignment horizontal="right"/>
    </xf>
    <xf numFmtId="0" fontId="40" fillId="0" borderId="0" xfId="0" applyFont="1" applyAlignment="1">
      <alignment horizontal="center" vertical="center" wrapText="1"/>
    </xf>
  </cellXfs>
  <cellStyles count="715">
    <cellStyle name="_0434BESZ" xfId="1"/>
    <cellStyle name="_0434BESZ_1" xfId="2"/>
    <cellStyle name="_0434BESZ_1 2" xfId="3"/>
    <cellStyle name="_0434BESZ_1 3" xfId="4"/>
    <cellStyle name="_0434BESZ_1 3 2" xfId="5"/>
    <cellStyle name="_0434BESZ_1 4" xfId="6"/>
    <cellStyle name="_0434BESZ_1 5" xfId="7"/>
    <cellStyle name="_0434BESZ_1 5 2" xfId="8"/>
    <cellStyle name="_0434BESZ_1_TartalékKötvényLekötésekEgyebek2014" xfId="9"/>
    <cellStyle name="_0434BESZ_TartalékKötvényLekötésekEgyebek2014" xfId="10"/>
    <cellStyle name="_04FELBEV" xfId="11"/>
    <cellStyle name="_04FELBEV_1" xfId="12"/>
    <cellStyle name="_04FELBEV_1 2" xfId="13"/>
    <cellStyle name="_04FELBEV_1 3" xfId="14"/>
    <cellStyle name="_04FELBEV_1 3 2" xfId="15"/>
    <cellStyle name="_04FELBEV_1 4" xfId="16"/>
    <cellStyle name="_04FELBEV_1 5" xfId="17"/>
    <cellStyle name="_04FELBEV_1 5 2" xfId="18"/>
    <cellStyle name="_04FELBEV_1_TartalékKötvényLekötésekEgyebek2014" xfId="19"/>
    <cellStyle name="_04FELBEV_2" xfId="20"/>
    <cellStyle name="_04FELBEV_2_PH KVI 2014 KV 2014 02 20 elfogadott TEST2" xfId="21"/>
    <cellStyle name="_04FELBEV_2_TartalékKötvényLekötésekEgyebek2014" xfId="22"/>
    <cellStyle name="_04FELBEV_TartalékKötvényLekötésekEgyebek2014" xfId="23"/>
    <cellStyle name="_05FELBE" xfId="24"/>
    <cellStyle name="_05FELBE_1" xfId="25"/>
    <cellStyle name="_05FELBE_1 2" xfId="26"/>
    <cellStyle name="_05FELBE_1 3" xfId="27"/>
    <cellStyle name="_05FELBE_1 3 2" xfId="28"/>
    <cellStyle name="_05FELBE_1 4" xfId="29"/>
    <cellStyle name="_05FELBE_1 5" xfId="30"/>
    <cellStyle name="_05FELBE_1 5 2" xfId="31"/>
    <cellStyle name="_05FELBE_1_TartalékKötvényLekötésekEgyebek2014" xfId="32"/>
    <cellStyle name="_05FELBE_PH KVI 2014 KV 2014 02 20 elfogadott TEST2" xfId="33"/>
    <cellStyle name="_05FELBE_TartalékKötvényLekötésekEgyebek2014" xfId="34"/>
    <cellStyle name="_06FELBE" xfId="35"/>
    <cellStyle name="_06FELBE_1" xfId="36"/>
    <cellStyle name="_06FELBE_1_TartalékKötvényLekötésekEgyebek2014" xfId="37"/>
    <cellStyle name="_06FELBE_TartalékKötvényLekötésekEgyebek2014" xfId="38"/>
    <cellStyle name="_06FELBEküld" xfId="39"/>
    <cellStyle name="_06FELBEküld_1" xfId="40"/>
    <cellStyle name="_06FELBEküld_1_TartalékKötvényLekötésekEgyebek2014" xfId="41"/>
    <cellStyle name="_06FELBEküld_PH KVI 2014 KV 2014 02 20 elfogadott TEST2" xfId="42"/>
    <cellStyle name="_06FELBEküld_TartalékKötvényLekötésekEgyebek2014" xfId="43"/>
    <cellStyle name="_07háromnegyedBesz" xfId="44"/>
    <cellStyle name="_07háromnegyedBesz 2" xfId="45"/>
    <cellStyle name="_07háromnegyedBesz 3" xfId="46"/>
    <cellStyle name="_07háromnegyedBesz 3 2" xfId="47"/>
    <cellStyle name="_07háromnegyedBesz 4" xfId="48"/>
    <cellStyle name="_07háromnegyedBesz 5" xfId="49"/>
    <cellStyle name="_07háromnegyedBesz 5 2" xfId="50"/>
    <cellStyle name="_07háromnegyedBesz_1" xfId="51"/>
    <cellStyle name="_07háromnegyedBesz_1_TartalékKötvényLekötésekEgyebek2014" xfId="52"/>
    <cellStyle name="_07háromnegyedBesz_TartalékKötvényLekötésekEgyebek2014" xfId="53"/>
    <cellStyle name="_08FELBE" xfId="54"/>
    <cellStyle name="_08FELBE 2" xfId="55"/>
    <cellStyle name="_08FELBE 3" xfId="56"/>
    <cellStyle name="_08FELBE 3 2" xfId="57"/>
    <cellStyle name="_08FELBE 4" xfId="58"/>
    <cellStyle name="_08FELBE 5" xfId="59"/>
    <cellStyle name="_08FELBE 5 2" xfId="60"/>
    <cellStyle name="_08FELBE_1" xfId="61"/>
    <cellStyle name="_08FELBE_1_TartalékKötvényLekötésekEgyebek2014" xfId="62"/>
    <cellStyle name="_08FELBE_TartalékKötvényLekötésekEgyebek2014" xfId="63"/>
    <cellStyle name="_09FELBE" xfId="64"/>
    <cellStyle name="_09FELBE_1" xfId="65"/>
    <cellStyle name="_09FELBE_1_TartalékKötvényLekötésekEgyebek2014" xfId="66"/>
    <cellStyle name="_09FELBE_TartalékKötvényLekötésekEgyebek2014" xfId="67"/>
    <cellStyle name="_09FELBEküld" xfId="68"/>
    <cellStyle name="_09FELBEküld_1" xfId="69"/>
    <cellStyle name="_09FELBEküld_1_TartalékKötvényLekötésekEgyebek2014" xfId="70"/>
    <cellStyle name="_09FELBEküld_TartalékKötvényLekötésekEgyebek2014" xfId="71"/>
    <cellStyle name="_09FELBEotthoni" xfId="72"/>
    <cellStyle name="_09FELBEotthoni_1" xfId="73"/>
    <cellStyle name="_09FELBEotthoni_1_TartalékKötvényLekötésekEgyebek2014" xfId="74"/>
    <cellStyle name="_09FELBEotthoni_2" xfId="75"/>
    <cellStyle name="_09FELBEotthoni_2_TartalékKötvényLekötésekEgyebek2014" xfId="76"/>
    <cellStyle name="_09FELBEotthoni_TartalékKötvényLekötésekEgyebek2014" xfId="77"/>
    <cellStyle name="_09háromnegyedBESZ" xfId="78"/>
    <cellStyle name="_09háromnegyedBESZ_1" xfId="79"/>
    <cellStyle name="_09háromnegyedBESZ_1_TartalékKötvényLekötésekEgyebek2014" xfId="80"/>
    <cellStyle name="_09háromnegyedBESZ_TartalékKötvényLekötésekEgyebek2014" xfId="81"/>
    <cellStyle name="_2006.évi első rendelet-módosítás" xfId="82"/>
    <cellStyle name="_2006.évi első rendelet-módosítás_1" xfId="83"/>
    <cellStyle name="_2006.évi első rendelet-módosítás_1_TartalékKötvényLekötésekEgyebek2014" xfId="84"/>
    <cellStyle name="_2006.évi első rendelet-módosítás_2" xfId="85"/>
    <cellStyle name="_2006.évi első rendelet-módosítás_2_TartalékKötvényLekötésekEgyebek2014" xfId="86"/>
    <cellStyle name="_2006.évi első rendelet-módosítás_3" xfId="87"/>
    <cellStyle name="_2006.évi első rendelet-módosítás_3_TartalékKötvényLekötésekEgyebek2014" xfId="88"/>
    <cellStyle name="_2006.évi első rendelet-módosítás_4" xfId="89"/>
    <cellStyle name="_2006.évi első rendelet-módosítás_4_TartalékKötvényLekötésekEgyebek2014" xfId="90"/>
    <cellStyle name="_2006.évi első rendelet-módosítás_TartalékKötvényLekötésekEgyebek2014" xfId="91"/>
    <cellStyle name="_2006.évi hatodik rendelet-módosítás" xfId="92"/>
    <cellStyle name="_2006.évi hatodik rendelet-módosítás_1" xfId="93"/>
    <cellStyle name="_2006.évi hatodik rendelet-módosítás_1_TartalékKötvényLekötésekEgyebek2014" xfId="94"/>
    <cellStyle name="_2006.évi hatodik rendelet-módosítás_2" xfId="95"/>
    <cellStyle name="_2006.évi hatodik rendelet-módosítás_2_TartalékKötvényLekötésekEgyebek2014" xfId="96"/>
    <cellStyle name="_2006.évi hatodik rendelet-módosítás_3" xfId="97"/>
    <cellStyle name="_2006.évi hatodik rendelet-módosítás_3_TartalékKötvényLekötésekEgyebek2014" xfId="98"/>
    <cellStyle name="_2006.évi hatodik rendelet-módosítás_4" xfId="99"/>
    <cellStyle name="_2006.évi hatodik rendelet-módosítás_4_TartalékKötvényLekötésekEgyebek2014" xfId="100"/>
    <cellStyle name="_2006.évi hatodik rendelet-módosítás_TartalékKötvényLekötésekEgyebek2014" xfId="101"/>
    <cellStyle name="_2006.évi második rendelet-módosítás" xfId="102"/>
    <cellStyle name="_2006.évi második rendelet-módosítás_1" xfId="103"/>
    <cellStyle name="_2006.évi második rendelet-módosítás_1_TartalékKötvényLekötésekEgyebek2014" xfId="104"/>
    <cellStyle name="_2006.évi második rendelet-módosítás_2" xfId="105"/>
    <cellStyle name="_2006.évi második rendelet-módosítás_2_TartalékKötvényLekötésekEgyebek2014" xfId="106"/>
    <cellStyle name="_2006.évi második rendelet-módosítás_3" xfId="107"/>
    <cellStyle name="_2006.évi második rendelet-módosítás_3_TartalékKötvényLekötésekEgyebek2014" xfId="108"/>
    <cellStyle name="_2006.évi második rendelet-módosítás_TartalékKötvényLekötésekEgyebek2014" xfId="109"/>
    <cellStyle name="_2006.évi ötödik rendelet-módosítás" xfId="110"/>
    <cellStyle name="_2006.évi ötödik rendelet-módosítás_1" xfId="111"/>
    <cellStyle name="_2006.évi ötödik rendelet-módosítás_1_TartalékKötvényLekötésekEgyebek2014" xfId="112"/>
    <cellStyle name="_2006.évi ötödik rendelet-módosítás_2" xfId="113"/>
    <cellStyle name="_2006.évi ötödik rendelet-módosítás_2_TartalékKötvényLekötésekEgyebek2014" xfId="114"/>
    <cellStyle name="_2006.évi ötödik rendelet-módosítás_3" xfId="115"/>
    <cellStyle name="_2006.évi ötödik rendelet-módosítás_3_TartalékKötvényLekötésekEgyebek2014" xfId="116"/>
    <cellStyle name="_2006.évi ötödik rendelet-módosítás_TartalékKötvényLekötésekEgyebek2014" xfId="117"/>
    <cellStyle name="_2006KVI0307" xfId="118"/>
    <cellStyle name="_2006KVI0307_PH KVI 2014 KV 2014 02 20 elfogadott TEST2" xfId="119"/>
    <cellStyle name="_2006KVI0307_TartalékKötvényLekötésekEgyebek2014" xfId="120"/>
    <cellStyle name="_2006KVI0307alapokÚJ" xfId="121"/>
    <cellStyle name="_2006KVI0307alapokÚJ 2" xfId="122"/>
    <cellStyle name="_2006KVI0307alapokÚJ_ÖNK FORRÁS JELENLEGI 2013 02 11" xfId="123"/>
    <cellStyle name="_2006KVI0307alapokÚJ_ÖNK FORRÁS JELENLEGI 2013 02 11_PH KVI 2014 KV 2014 02 20 elfogadott TEST2" xfId="124"/>
    <cellStyle name="_2006KVI0307alapokÚJ_TartalékKötvényLekötésekEgyebek2014" xfId="125"/>
    <cellStyle name="_2007.évi második rendelet-módosítás" xfId="126"/>
    <cellStyle name="_2007.évi második rendelet-módosítás_1" xfId="127"/>
    <cellStyle name="_2007.évi második rendelet-módosítás_1_TartalékKötvényLekötésekEgyebek2014" xfId="128"/>
    <cellStyle name="_2007.évi második rendelet-módosítás_2" xfId="129"/>
    <cellStyle name="_2007.évi második rendelet-módosítás_2_TartalékKötvényLekötésekEgyebek2014" xfId="130"/>
    <cellStyle name="_2007.évi második rendelet-módosítás_3" xfId="131"/>
    <cellStyle name="_2007.évi második rendelet-módosítás_3_TartalékKötvényLekötésekEgyebek2014" xfId="132"/>
    <cellStyle name="_2007.évi második rendelet-módosítás_TartalékKötvényLekötésekEgyebek2014" xfId="133"/>
    <cellStyle name="_2007.évi negyedik rendelet-módosítás" xfId="134"/>
    <cellStyle name="_2007.évi negyedik rendelet-módosítás_1" xfId="135"/>
    <cellStyle name="_2007.évi negyedik rendelet-módosítás_1_TartalékKötvényLekötésekEgyebek2014" xfId="136"/>
    <cellStyle name="_2007.évi negyedik rendelet-módosítás_2" xfId="137"/>
    <cellStyle name="_2007.évi negyedik rendelet-módosítás_2_TartalékKötvényLekötésekEgyebek2014" xfId="138"/>
    <cellStyle name="_2007.évi negyedik rendelet-módosítás_3" xfId="139"/>
    <cellStyle name="_2007.évi negyedik rendelet-módosítás_3_TartalékKötvényLekötésekEgyebek2014" xfId="140"/>
    <cellStyle name="_2007.évi negyedik rendelet-módosítás_TartalékKötvényLekötésekEgyebek2014" xfId="141"/>
    <cellStyle name="_2007.évi ötödik rendelet-módosítás" xfId="142"/>
    <cellStyle name="_2007.évi ötödik rendelet-módosítás_1" xfId="143"/>
    <cellStyle name="_2007.évi ötödik rendelet-módosítás_1_TartalékKötvényLekötésekEgyebek2014" xfId="144"/>
    <cellStyle name="_2007.évi ötödik rendelet-módosítás_2" xfId="145"/>
    <cellStyle name="_2007.évi ötödik rendelet-módosítás_2_TartalékKötvényLekötésekEgyebek2014" xfId="146"/>
    <cellStyle name="_2007.évi ötödik rendelet-módosítás_3" xfId="147"/>
    <cellStyle name="_2007.évi ötödik rendelet-módosítás_3_TartalékKötvényLekötésekEgyebek2014" xfId="148"/>
    <cellStyle name="_2007.évi ötödik rendelet-módosítás_TartalékKötvényLekötésekEgyebek2014" xfId="149"/>
    <cellStyle name="_2007KVI2" xfId="150"/>
    <cellStyle name="_2007KVI2_TartalékKötvényLekötésekEgyebek2014" xfId="151"/>
    <cellStyle name="_2007KVIvégleges20070306alapok" xfId="152"/>
    <cellStyle name="_2007KVIvégleges20070306alapok_ÖNK FORRÁS JELENLEGI 2013 02 11" xfId="153"/>
    <cellStyle name="_2007KVIvégleges20070306alapok_ÖNK FORRÁS JELENLEGI 2013 02 11_PH KVI 2014 KV 2014 02 20 elfogadott TEST2" xfId="154"/>
    <cellStyle name="_2007KVIvégleges20070306alapok_TartalékKötvényLekötésekEgyebek2014" xfId="155"/>
    <cellStyle name="_2008.évi első rendelet-módosítás" xfId="156"/>
    <cellStyle name="_2008.évi első rendelet-módosítás_1" xfId="157"/>
    <cellStyle name="_2008.évi első rendelet-módosítás_1_TartalékKötvényLekötésekEgyebek2014" xfId="158"/>
    <cellStyle name="_2008.évi első rendelet-módosítás_2" xfId="159"/>
    <cellStyle name="_2008.évi első rendelet-módosítás_2_TartalékKötvényLekötésekEgyebek2014" xfId="160"/>
    <cellStyle name="_2008.évi első rendelet-módosítás_3" xfId="161"/>
    <cellStyle name="_2008.évi első rendelet-módosítás_3_TartalékKötvényLekötésekEgyebek2014" xfId="162"/>
    <cellStyle name="_2008.évi első rendelet-módosítás_TartalékKötvényLekötésekEgyebek2014" xfId="163"/>
    <cellStyle name="_2008.évi első rendelet-módosításküld" xfId="164"/>
    <cellStyle name="_2008.évi első rendelet-módosításküld_1" xfId="165"/>
    <cellStyle name="_2008.évi első rendelet-módosításküld_1_TartalékKötvényLekötésekEgyebek2014" xfId="166"/>
    <cellStyle name="_2008.évi első rendelet-módosításküld_2" xfId="167"/>
    <cellStyle name="_2008.évi első rendelet-módosításküld_2_TartalékKötvényLekötésekEgyebek2014" xfId="168"/>
    <cellStyle name="_2008.évi első rendelet-módosításküld_3" xfId="169"/>
    <cellStyle name="_2008.évi első rendelet-módosításküld_3_TartalékKötvényLekötésekEgyebek2014" xfId="170"/>
    <cellStyle name="_2008.évi első rendelet-módosításküld_TartalékKötvényLekötésekEgyebek2014" xfId="171"/>
    <cellStyle name="_2008.évi harmadik rendelet-módosítás intézményi" xfId="172"/>
    <cellStyle name="_2008.évi harmadik rendelet-módosítás intézményi_1" xfId="173"/>
    <cellStyle name="_2008.évi harmadik rendelet-módosítás intézményi_1_TartalékKötvényLekötésekEgyebek2014" xfId="174"/>
    <cellStyle name="_2008.évi harmadik rendelet-módosítás intézményi_2" xfId="175"/>
    <cellStyle name="_2008.évi harmadik rendelet-módosítás intézményi_2_TartalékKötvényLekötésekEgyebek2014" xfId="176"/>
    <cellStyle name="_2008.évi harmadik rendelet-módosítás intézményi_3" xfId="177"/>
    <cellStyle name="_2008.évi harmadik rendelet-módosítás intézményi_3_TartalékKötvényLekötésekEgyebek2014" xfId="178"/>
    <cellStyle name="_2008.évi harmadik rendelet-módosítás intézményi_4" xfId="179"/>
    <cellStyle name="_2008.évi harmadik rendelet-módosítás intézményi_4_TartalékKötvényLekötésekEgyebek2014" xfId="180"/>
    <cellStyle name="_2008.évi harmadik rendelet-módosítás intézményi_TartalékKötvényLekötésekEgyebek2014" xfId="181"/>
    <cellStyle name="_2008.évi második rendelet-módosítás" xfId="182"/>
    <cellStyle name="_2008.évi második rendelet-módosítás_1" xfId="183"/>
    <cellStyle name="_2008.évi második rendelet-módosítás_1_2008beszküldvégleges" xfId="184"/>
    <cellStyle name="_2008.évi második rendelet-módosítás_1_2008beszküldvégleges_TartalékKötvényLekötésekEgyebek2014" xfId="185"/>
    <cellStyle name="_2008.évi második rendelet-módosítás_1_2009besz" xfId="186"/>
    <cellStyle name="_2008.évi második rendelet-módosítás_1_2009besz_TartalékKötvényLekötésekEgyebek2014" xfId="187"/>
    <cellStyle name="_2008.évi második rendelet-módosítás_1_2010besz" xfId="188"/>
    <cellStyle name="_2008.évi második rendelet-módosítás_1_2010besz_TartalékKötvényLekötésekEgyebek2014" xfId="189"/>
    <cellStyle name="_2008.évi második rendelet-módosítás_1_2010FELBEküld" xfId="190"/>
    <cellStyle name="_2008.évi második rendelet-módosítás_1_2010FELBEküld_TartalékKötvényLekötésekEgyebek2014" xfId="191"/>
    <cellStyle name="_2008.évi második rendelet-módosítás_1_2011. évi második rendelet-módosítás" xfId="192"/>
    <cellStyle name="_2008.évi második rendelet-módosítás_1_2011. évi második rendelet-módosítás_TartalékKötvényLekötésekEgyebek2014" xfId="193"/>
    <cellStyle name="_2008.évi második rendelet-módosítás_1_2011besz" xfId="194"/>
    <cellStyle name="_2008.évi második rendelet-módosítás_1_2011besz_TartalékKötvényLekötésekEgyebek2014" xfId="195"/>
    <cellStyle name="_2008.évi második rendelet-módosítás_1_2012KVI változat 20120223" xfId="196"/>
    <cellStyle name="_2008.évi második rendelet-módosítás_1_2012KVI változat 20120223_TartalékKötvényLekötésekEgyebek2014" xfId="197"/>
    <cellStyle name="_2008.évi második rendelet-módosítás_1_2012KVI változat 3" xfId="198"/>
    <cellStyle name="_2008.évi második rendelet-módosítás_1_2012KVI változat 3_TartalékKötvényLekötésekEgyebek2014" xfId="199"/>
    <cellStyle name="_2008.évi második rendelet-módosítás_1_8. melléklet tartalékok" xfId="200"/>
    <cellStyle name="_2008.évi második rendelet-módosítás_1_8. melléklet tartalékok_TartalékKötvényLekötésekEgyebek2014" xfId="201"/>
    <cellStyle name="_2008.évi második rendelet-módosítás_1_adósságszolgálat 2013 05 06" xfId="202"/>
    <cellStyle name="_2008.évi második rendelet-módosítás_1_adósságszolgálat 2013 05 06_TartalékKötvényLekötésekEgyebek2014" xfId="203"/>
    <cellStyle name="_2008.évi második rendelet-módosítás_1_adósságszolgálat alakulása" xfId="204"/>
    <cellStyle name="_2008.évi második rendelet-módosítás_1_adósságszolgálatlegújabb 2013 01 09" xfId="205"/>
    <cellStyle name="_2008.évi második rendelet-módosítás_1_adósságszolgálatlegújabb 2013 01 09_TartalékKötvényLekötésekEgyebek2014" xfId="206"/>
    <cellStyle name="_2008.évi második rendelet-módosítás_1_futamidős törlesztés alakulása" xfId="207"/>
    <cellStyle name="_2008.évi második rendelet-módosítás_1_futamidős törlesztés alakulása_TartalékKötvényLekötésekEgyebek2014" xfId="208"/>
    <cellStyle name="_2008.évi második rendelet-módosítás_1_kötvénylekötés és kamatbevétel" xfId="209"/>
    <cellStyle name="_2008.évi második rendelet-módosítás_1_kötvénylekötés és kamatbevétel_TartalékKötvényLekötésekEgyebek2014" xfId="210"/>
    <cellStyle name="_2008.évi második rendelet-módosítás_1_TaralékKötvényLekötésEgyebek2011" xfId="211"/>
    <cellStyle name="_2008.évi második rendelet-módosítás_1_TaralékKötvényLekötésEgyebek2011_TartalékKötvényLekötésekEgyebek2014" xfId="212"/>
    <cellStyle name="_2008.évi második rendelet-módosítás_1_TartalékKötvényLekötésEgyebek2011" xfId="213"/>
    <cellStyle name="_2008.évi második rendelet-módosítás_1_TartalékKötvényLekötésEgyebek2011_TartalékKötvényLekötésekEgyebek2014" xfId="214"/>
    <cellStyle name="_2008.évi második rendelet-módosítás_1_TartalékKötvényLekötésekEgyebek2011" xfId="215"/>
    <cellStyle name="_2008.évi második rendelet-módosítás_1_TartalékKötvényLekötésekEgyebek2011_TartalékKötvényLekötésekEgyebek2014" xfId="216"/>
    <cellStyle name="_2008.évi második rendelet-módosítás_1_TartalékKötvényLekötésekEgyebek2012" xfId="217"/>
    <cellStyle name="_2008.évi második rendelet-módosítás_1_TartalékKötvényLekötésekEgyebek2012_TartalékKötvényLekötésekEgyebek2014" xfId="218"/>
    <cellStyle name="_2008.évi második rendelet-módosítás_1_TartalékKötvényLekötésekEgyebek2013 év végi rendezés" xfId="219"/>
    <cellStyle name="_2008.évi második rendelet-módosítás_1_TartalékKötvényLekötésekEgyebek2014" xfId="220"/>
    <cellStyle name="_2008.évi második rendelet-módosítás_2" xfId="221"/>
    <cellStyle name="_2008.évi második rendelet-módosítás_2_2008beszküldvégleges" xfId="222"/>
    <cellStyle name="_2008.évi második rendelet-módosítás_2_2008beszküldvégleges_TartalékKötvényLekötésekEgyebek2014" xfId="223"/>
    <cellStyle name="_2008.évi második rendelet-módosítás_2_2009besz" xfId="224"/>
    <cellStyle name="_2008.évi második rendelet-módosítás_2_2009besz_TartalékKötvényLekötésekEgyebek2014" xfId="225"/>
    <cellStyle name="_2008.évi második rendelet-módosítás_2_2010besz" xfId="226"/>
    <cellStyle name="_2008.évi második rendelet-módosítás_2_2010besz_TartalékKötvényLekötésekEgyebek2014" xfId="227"/>
    <cellStyle name="_2008.évi második rendelet-módosítás_2_2010FELBEküld" xfId="228"/>
    <cellStyle name="_2008.évi második rendelet-módosítás_2_2010FELBEküld_TartalékKötvényLekötésekEgyebek2014" xfId="229"/>
    <cellStyle name="_2008.évi második rendelet-módosítás_2_2011. évi második rendelet-módosítás" xfId="230"/>
    <cellStyle name="_2008.évi második rendelet-módosítás_2_2011. évi második rendelet-módosítás_TartalékKötvényLekötésekEgyebek2014" xfId="231"/>
    <cellStyle name="_2008.évi második rendelet-módosítás_2_2011besz" xfId="232"/>
    <cellStyle name="_2008.évi második rendelet-módosítás_2_2011besz_TartalékKötvényLekötésekEgyebek2014" xfId="233"/>
    <cellStyle name="_2008.évi második rendelet-módosítás_2_2012KVI változat 20120223" xfId="234"/>
    <cellStyle name="_2008.évi második rendelet-módosítás_2_2012KVI változat 20120223_TartalékKötvényLekötésekEgyebek2014" xfId="235"/>
    <cellStyle name="_2008.évi második rendelet-módosítás_2_2012KVI változat 3" xfId="236"/>
    <cellStyle name="_2008.évi második rendelet-módosítás_2_2012KVI változat 3_TartalékKötvényLekötésekEgyebek2014" xfId="237"/>
    <cellStyle name="_2008.évi második rendelet-módosítás_2_8. melléklet tartalékok" xfId="238"/>
    <cellStyle name="_2008.évi második rendelet-módosítás_2_8. melléklet tartalékok_TartalékKötvényLekötésekEgyebek2014" xfId="239"/>
    <cellStyle name="_2008.évi második rendelet-módosítás_2_adósságszolgálat 2013 05 06" xfId="240"/>
    <cellStyle name="_2008.évi második rendelet-módosítás_2_adósságszolgálat 2013 05 06_TartalékKötvényLekötésekEgyebek2014" xfId="241"/>
    <cellStyle name="_2008.évi második rendelet-módosítás_2_adósságszolgálat alakulása" xfId="242"/>
    <cellStyle name="_2008.évi második rendelet-módosítás_2_adósságszolgálatlegújabb 2013 01 09" xfId="243"/>
    <cellStyle name="_2008.évi második rendelet-módosítás_2_adósságszolgálatlegújabb 2013 01 09_TartalékKötvényLekötésekEgyebek2014" xfId="244"/>
    <cellStyle name="_2008.évi második rendelet-módosítás_2_futamidős törlesztés alakulása" xfId="245"/>
    <cellStyle name="_2008.évi második rendelet-módosítás_2_futamidős törlesztés alakulása_TartalékKötvényLekötésekEgyebek2014" xfId="246"/>
    <cellStyle name="_2008.évi második rendelet-módosítás_2_kötvénylekötés és kamatbevétel" xfId="247"/>
    <cellStyle name="_2008.évi második rendelet-módosítás_2_kötvénylekötés és kamatbevétel_TartalékKötvényLekötésekEgyebek2014" xfId="248"/>
    <cellStyle name="_2008.évi második rendelet-módosítás_2_TaralékKötvényLekötésEgyebek2011" xfId="249"/>
    <cellStyle name="_2008.évi második rendelet-módosítás_2_TaralékKötvényLekötésEgyebek2011_TartalékKötvényLekötésekEgyebek2014" xfId="250"/>
    <cellStyle name="_2008.évi második rendelet-módosítás_2_TartalékKötvényLekötésEgyebek2011" xfId="251"/>
    <cellStyle name="_2008.évi második rendelet-módosítás_2_TartalékKötvényLekötésEgyebek2011_TartalékKötvényLekötésekEgyebek2014" xfId="252"/>
    <cellStyle name="_2008.évi második rendelet-módosítás_2_TartalékKötvényLekötésekEgyebek2011" xfId="253"/>
    <cellStyle name="_2008.évi második rendelet-módosítás_2_TartalékKötvényLekötésekEgyebek2011_TartalékKötvényLekötésekEgyebek2014" xfId="254"/>
    <cellStyle name="_2008.évi második rendelet-módosítás_2_TartalékKötvényLekötésekEgyebek2012" xfId="255"/>
    <cellStyle name="_2008.évi második rendelet-módosítás_2_TartalékKötvényLekötésekEgyebek2012_TartalékKötvényLekötésekEgyebek2014" xfId="256"/>
    <cellStyle name="_2008.évi második rendelet-módosítás_2_TartalékKötvényLekötésekEgyebek2013 év végi rendezés" xfId="257"/>
    <cellStyle name="_2008.évi második rendelet-módosítás_2_TartalékKötvényLekötésekEgyebek2014" xfId="258"/>
    <cellStyle name="_2008.évi második rendelet-módosítás_2008beszküldvégleges" xfId="259"/>
    <cellStyle name="_2008.évi második rendelet-módosítás_2008beszküldvégleges_TartalékKötvényLekötésekEgyebek2014" xfId="260"/>
    <cellStyle name="_2008.évi második rendelet-módosítás_2009besz" xfId="261"/>
    <cellStyle name="_2008.évi második rendelet-módosítás_2009besz_TartalékKötvényLekötésekEgyebek2014" xfId="262"/>
    <cellStyle name="_2008.évi második rendelet-módosítás_2010besz" xfId="263"/>
    <cellStyle name="_2008.évi második rendelet-módosítás_2010besz_TartalékKötvényLekötésekEgyebek2014" xfId="264"/>
    <cellStyle name="_2008.évi második rendelet-módosítás_2010FELBEküld" xfId="265"/>
    <cellStyle name="_2008.évi második rendelet-módosítás_2010FELBEküld_TartalékKötvényLekötésekEgyebek2014" xfId="266"/>
    <cellStyle name="_2008.évi második rendelet-módosítás_2011. évi második rendelet-módosítás" xfId="267"/>
    <cellStyle name="_2008.évi második rendelet-módosítás_2011. évi második rendelet-módosítás_TartalékKötvényLekötésekEgyebek2014" xfId="268"/>
    <cellStyle name="_2008.évi második rendelet-módosítás_2011besz" xfId="269"/>
    <cellStyle name="_2008.évi második rendelet-módosítás_2011besz_TartalékKötvényLekötésekEgyebek2014" xfId="270"/>
    <cellStyle name="_2008.évi második rendelet-módosítás_2012KVI változat 20120223" xfId="271"/>
    <cellStyle name="_2008.évi második rendelet-módosítás_2012KVI változat 20120223_TartalékKötvényLekötésekEgyebek2014" xfId="272"/>
    <cellStyle name="_2008.évi második rendelet-módosítás_2012KVI változat 3" xfId="273"/>
    <cellStyle name="_2008.évi második rendelet-módosítás_2012KVI változat 3_TartalékKötvényLekötésekEgyebek2014" xfId="274"/>
    <cellStyle name="_2008.évi második rendelet-módosítás_3" xfId="275"/>
    <cellStyle name="_2008.évi második rendelet-módosítás_3_2008beszküldvégleges" xfId="276"/>
    <cellStyle name="_2008.évi második rendelet-módosítás_3_2008beszküldvégleges_TartalékKötvényLekötésekEgyebek2014" xfId="277"/>
    <cellStyle name="_2008.évi második rendelet-módosítás_3_2009besz" xfId="278"/>
    <cellStyle name="_2008.évi második rendelet-módosítás_3_2009besz_TartalékKötvényLekötésekEgyebek2014" xfId="279"/>
    <cellStyle name="_2008.évi második rendelet-módosítás_3_2010besz" xfId="280"/>
    <cellStyle name="_2008.évi második rendelet-módosítás_3_2010besz_TartalékKötvényLekötésekEgyebek2014" xfId="281"/>
    <cellStyle name="_2008.évi második rendelet-módosítás_3_2010FELBEküld" xfId="282"/>
    <cellStyle name="_2008.évi második rendelet-módosítás_3_2010FELBEküld_TartalékKötvényLekötésekEgyebek2014" xfId="283"/>
    <cellStyle name="_2008.évi második rendelet-módosítás_3_2011. évi második rendelet-módosítás" xfId="284"/>
    <cellStyle name="_2008.évi második rendelet-módosítás_3_2011. évi második rendelet-módosítás_TartalékKötvényLekötésekEgyebek2014" xfId="285"/>
    <cellStyle name="_2008.évi második rendelet-módosítás_3_2011besz" xfId="286"/>
    <cellStyle name="_2008.évi második rendelet-módosítás_3_2011besz_TartalékKötvényLekötésekEgyebek2014" xfId="287"/>
    <cellStyle name="_2008.évi második rendelet-módosítás_3_2012KVI változat 20120223" xfId="288"/>
    <cellStyle name="_2008.évi második rendelet-módosítás_3_2012KVI változat 20120223_TartalékKötvényLekötésekEgyebek2014" xfId="289"/>
    <cellStyle name="_2008.évi második rendelet-módosítás_3_2012KVI változat 3" xfId="290"/>
    <cellStyle name="_2008.évi második rendelet-módosítás_3_2012KVI változat 3_TartalékKötvényLekötésekEgyebek2014" xfId="291"/>
    <cellStyle name="_2008.évi második rendelet-módosítás_3_8. melléklet tartalékok" xfId="292"/>
    <cellStyle name="_2008.évi második rendelet-módosítás_3_8. melléklet tartalékok_TartalékKötvényLekötésekEgyebek2014" xfId="293"/>
    <cellStyle name="_2008.évi második rendelet-módosítás_3_adósságszolgálat 2013 05 06" xfId="294"/>
    <cellStyle name="_2008.évi második rendelet-módosítás_3_adósságszolgálat 2013 05 06_TartalékKötvényLekötésekEgyebek2014" xfId="295"/>
    <cellStyle name="_2008.évi második rendelet-módosítás_3_adósságszolgálat alakulása" xfId="296"/>
    <cellStyle name="_2008.évi második rendelet-módosítás_3_adósságszolgálatlegújabb 2013 01 09" xfId="297"/>
    <cellStyle name="_2008.évi második rendelet-módosítás_3_adósságszolgálatlegújabb 2013 01 09_TartalékKötvényLekötésekEgyebek2014" xfId="298"/>
    <cellStyle name="_2008.évi második rendelet-módosítás_3_futamidős törlesztés alakulása" xfId="299"/>
    <cellStyle name="_2008.évi második rendelet-módosítás_3_futamidős törlesztés alakulása_TartalékKötvényLekötésekEgyebek2014" xfId="300"/>
    <cellStyle name="_2008.évi második rendelet-módosítás_3_kötvénylekötés és kamatbevétel" xfId="301"/>
    <cellStyle name="_2008.évi második rendelet-módosítás_3_kötvénylekötés és kamatbevétel_TartalékKötvényLekötésekEgyebek2014" xfId="302"/>
    <cellStyle name="_2008.évi második rendelet-módosítás_3_TaralékKötvényLekötésEgyebek2011" xfId="303"/>
    <cellStyle name="_2008.évi második rendelet-módosítás_3_TaralékKötvényLekötésEgyebek2011_TartalékKötvényLekötésekEgyebek2014" xfId="304"/>
    <cellStyle name="_2008.évi második rendelet-módosítás_3_TartalékKötvényLekötésEgyebek2011" xfId="305"/>
    <cellStyle name="_2008.évi második rendelet-módosítás_3_TartalékKötvényLekötésEgyebek2011_TartalékKötvényLekötésekEgyebek2014" xfId="306"/>
    <cellStyle name="_2008.évi második rendelet-módosítás_3_TartalékKötvényLekötésekEgyebek2011" xfId="307"/>
    <cellStyle name="_2008.évi második rendelet-módosítás_3_TartalékKötvényLekötésekEgyebek2011_TartalékKötvényLekötésekEgyebek2014" xfId="308"/>
    <cellStyle name="_2008.évi második rendelet-módosítás_3_TartalékKötvényLekötésekEgyebek2012" xfId="309"/>
    <cellStyle name="_2008.évi második rendelet-módosítás_3_TartalékKötvényLekötésekEgyebek2012_TartalékKötvényLekötésekEgyebek2014" xfId="310"/>
    <cellStyle name="_2008.évi második rendelet-módosítás_3_TartalékKötvényLekötésekEgyebek2013 év végi rendezés" xfId="311"/>
    <cellStyle name="_2008.évi második rendelet-módosítás_3_TartalékKötvényLekötésekEgyebek2014" xfId="312"/>
    <cellStyle name="_2008.évi második rendelet-módosítás_8. melléklet tartalékok" xfId="313"/>
    <cellStyle name="_2008.évi második rendelet-módosítás_8. melléklet tartalékok_TartalékKötvényLekötésekEgyebek2014" xfId="314"/>
    <cellStyle name="_2008.évi második rendelet-módosítás_adósságszolgálat 2013 05 06" xfId="315"/>
    <cellStyle name="_2008.évi második rendelet-módosítás_adósságszolgálat 2013 05 06_TartalékKötvényLekötésekEgyebek2014" xfId="316"/>
    <cellStyle name="_2008.évi második rendelet-módosítás_adósságszolgálat alakulása" xfId="317"/>
    <cellStyle name="_2008.évi második rendelet-módosítás_adósságszolgálatlegújabb 2013 01 09" xfId="318"/>
    <cellStyle name="_2008.évi második rendelet-módosítás_adósságszolgálatlegújabb 2013 01 09_TartalékKötvényLekötésekEgyebek2014" xfId="319"/>
    <cellStyle name="_2008.évi második rendelet-módosítás_futamidős törlesztés alakulása" xfId="320"/>
    <cellStyle name="_2008.évi második rendelet-módosítás_futamidős törlesztés alakulása_TartalékKötvényLekötésekEgyebek2014" xfId="321"/>
    <cellStyle name="_2008.évi második rendelet-módosítás_kötvénylekötés és kamatbevétel" xfId="322"/>
    <cellStyle name="_2008.évi második rendelet-módosítás_kötvénylekötés és kamatbevétel_TartalékKötvényLekötésekEgyebek2014" xfId="323"/>
    <cellStyle name="_2008.évi második rendelet-módosítás_TaralékKötvényLekötésEgyebek2011" xfId="324"/>
    <cellStyle name="_2008.évi második rendelet-módosítás_TaralékKötvényLekötésEgyebek2011_TartalékKötvényLekötésekEgyebek2014" xfId="325"/>
    <cellStyle name="_2008.évi második rendelet-módosítás_TartalékKötvényLekötésEgyebek2011" xfId="326"/>
    <cellStyle name="_2008.évi második rendelet-módosítás_TartalékKötvényLekötésEgyebek2011_TartalékKötvényLekötésekEgyebek2014" xfId="327"/>
    <cellStyle name="_2008.évi második rendelet-módosítás_TartalékKötvényLekötésekEgyebek2011" xfId="328"/>
    <cellStyle name="_2008.évi második rendelet-módosítás_TartalékKötvényLekötésekEgyebek2011_TartalékKötvényLekötésekEgyebek2014" xfId="329"/>
    <cellStyle name="_2008.évi második rendelet-módosítás_TartalékKötvényLekötésekEgyebek2012" xfId="330"/>
    <cellStyle name="_2008.évi második rendelet-módosítás_TartalékKötvényLekötésekEgyebek2012_TartalékKötvényLekötésekEgyebek2014" xfId="331"/>
    <cellStyle name="_2008.évi második rendelet-módosítás_TartalékKötvényLekötésekEgyebek2013 év végi rendezés" xfId="332"/>
    <cellStyle name="_2008.évi második rendelet-módosítás_TartalékKötvényLekötésekEgyebek2014" xfId="333"/>
    <cellStyle name="_2008.évi negyedik rendelet-módosítás" xfId="334"/>
    <cellStyle name="_2008.évi negyedik rendelet-módosítás intézményi" xfId="335"/>
    <cellStyle name="_2008.évi negyedik rendelet-módosítás intézményi_1" xfId="336"/>
    <cellStyle name="_2008.évi negyedik rendelet-módosítás intézményi_1_TartalékKötvényLekötésekEgyebek2014" xfId="337"/>
    <cellStyle name="_2008.évi negyedik rendelet-módosítás intézményi_2" xfId="338"/>
    <cellStyle name="_2008.évi negyedik rendelet-módosítás intézményi_2_TartalékKötvényLekötésekEgyebek2014" xfId="339"/>
    <cellStyle name="_2008.évi negyedik rendelet-módosítás intézményi_3" xfId="340"/>
    <cellStyle name="_2008.évi negyedik rendelet-módosítás intézményi_3_TartalékKötvényLekötésekEgyebek2014" xfId="341"/>
    <cellStyle name="_2008.évi negyedik rendelet-módosítás intézményi_TartalékKötvényLekötésekEgyebek2014" xfId="342"/>
    <cellStyle name="_2008.évi negyedik rendelet-módosítás_1" xfId="343"/>
    <cellStyle name="_2008.évi negyedik rendelet-módosítás_1_TartalékKötvényLekötésekEgyebek2014" xfId="344"/>
    <cellStyle name="_2008.évi negyedik rendelet-módosítás_2" xfId="345"/>
    <cellStyle name="_2008.évi negyedik rendelet-módosítás_2_TartalékKötvényLekötésekEgyebek2014" xfId="346"/>
    <cellStyle name="_2008.évi negyedik rendelet-módosítás_3" xfId="347"/>
    <cellStyle name="_2008.évi negyedik rendelet-módosítás_3_TartalékKötvényLekötésekEgyebek2014" xfId="348"/>
    <cellStyle name="_2008.évi negyedik rendelet-módosítás_4" xfId="349"/>
    <cellStyle name="_2008.évi negyedik rendelet-módosítás_4_PH KVI 2014 KV 2014 02 20 elfogadott TEST2" xfId="350"/>
    <cellStyle name="_2008.évi negyedik rendelet-módosítás_4_TartalékKötvényLekötésekEgyebek2014" xfId="351"/>
    <cellStyle name="_2008.évi negyedik rendelet-módosítás_TartalékKötvényLekötésekEgyebek2014" xfId="352"/>
    <cellStyle name="_2008KVIvégleges20080306alapok" xfId="353"/>
    <cellStyle name="_2008KVIvégleges20080306alapok_PH KVI 2014 KV 2014 02 20 elfogadott TEST2" xfId="354"/>
    <cellStyle name="_2008KVIvégleges20080306alapok_TartalékKötvényLekötésekEgyebek2014" xfId="355"/>
    <cellStyle name="_2009.évi első rendelet-módosítás" xfId="356"/>
    <cellStyle name="_2009.évi első rendelet-módosítás_1" xfId="357"/>
    <cellStyle name="_2009.évi első rendelet-módosítás_1_TartalékKötvényLekötésekEgyebek2014" xfId="358"/>
    <cellStyle name="_2009.évi első rendelet-módosítás_2" xfId="359"/>
    <cellStyle name="_2009.évi első rendelet-módosítás_2_TartalékKötvényLekötésekEgyebek2014" xfId="360"/>
    <cellStyle name="_2009.évi első rendelet-módosítás_3" xfId="361"/>
    <cellStyle name="_2009.évi első rendelet-módosítás_3_TartalékKötvényLekötésekEgyebek2014" xfId="362"/>
    <cellStyle name="_2009.évi első rendelet-módosítás_4" xfId="363"/>
    <cellStyle name="_2009.évi első rendelet-módosítás_4_TartalékKötvényLekötésekEgyebek2014" xfId="364"/>
    <cellStyle name="_2009.évi első rendelet-módosítás_TartalékKötvényLekötésekEgyebek2014" xfId="365"/>
    <cellStyle name="_2009.évi harmadik rendelet-módosítás" xfId="366"/>
    <cellStyle name="_2009.évi harmadik rendelet-módosítás_1" xfId="367"/>
    <cellStyle name="_2009.évi harmadik rendelet-módosítás_1_TartalékKötvényLekötésekEgyebek2014" xfId="368"/>
    <cellStyle name="_2009.évi harmadik rendelet-módosítás_2" xfId="369"/>
    <cellStyle name="_2009.évi harmadik rendelet-módosítás_2_TartalékKötvényLekötésekEgyebek2014" xfId="370"/>
    <cellStyle name="_2009.évi harmadik rendelet-módosítás_3" xfId="371"/>
    <cellStyle name="_2009.évi harmadik rendelet-módosítás_3_TartalékKötvényLekötésekEgyebek2014" xfId="372"/>
    <cellStyle name="_2009.évi harmadik rendelet-módosítás_TartalékKötvényLekötésekEgyebek2014" xfId="373"/>
    <cellStyle name="_2009.évi második rendelet-módosítás" xfId="374"/>
    <cellStyle name="_2009.évi második rendelet-módosítás intézményi" xfId="375"/>
    <cellStyle name="_2009.évi második rendelet-módosítás intézményi_1" xfId="376"/>
    <cellStyle name="_2009.évi második rendelet-módosítás intézményi_1_TartalékKötvényLekötésekEgyebek2014" xfId="377"/>
    <cellStyle name="_2009.évi második rendelet-módosítás intézményi_2" xfId="378"/>
    <cellStyle name="_2009.évi második rendelet-módosítás intézményi_2_TartalékKötvényLekötésekEgyebek2014" xfId="379"/>
    <cellStyle name="_2009.évi második rendelet-módosítás intézményi_3" xfId="380"/>
    <cellStyle name="_2009.évi második rendelet-módosítás intézményi_3_TartalékKötvényLekötésekEgyebek2014" xfId="381"/>
    <cellStyle name="_2009.évi második rendelet-módosítás intézményi_TartalékKötvényLekötésekEgyebek2014" xfId="382"/>
    <cellStyle name="_2009.évi második rendelet-módosítás_1" xfId="383"/>
    <cellStyle name="_2009.évi második rendelet-módosítás_1_TartalékKötvényLekötésekEgyebek2014" xfId="384"/>
    <cellStyle name="_2009.évi második rendelet-módosítás_2" xfId="385"/>
    <cellStyle name="_2009.évi második rendelet-módosítás_2_TartalékKötvényLekötésekEgyebek2014" xfId="386"/>
    <cellStyle name="_2009.évi második rendelet-módosítás_3" xfId="387"/>
    <cellStyle name="_2009.évi második rendelet-módosítás_3_TartalékKötvényLekötésekEgyebek2014" xfId="388"/>
    <cellStyle name="_2009.évi második rendelet-módosítás_4" xfId="389"/>
    <cellStyle name="_2009.évi második rendelet-módosítás_4_TartalékKötvényLekötésekEgyebek2014" xfId="390"/>
    <cellStyle name="_2009.évi második rendelet-módosítás_TartalékKötvényLekötésekEgyebek2014" xfId="391"/>
    <cellStyle name="_2009KVIvéglegesküld" xfId="392"/>
    <cellStyle name="_2009KVIvéglegesküld_TartalékKötvényLekötésekEgyebek2014" xfId="393"/>
    <cellStyle name="_2010. évi ötödik rendelet-módosítás küld" xfId="394"/>
    <cellStyle name="_2010. évi ötödik rendelet-módosítás küld_1" xfId="395"/>
    <cellStyle name="_2010. évi ötödik rendelet-módosítás küld_1_TartalékKötvényLekötésekEgyebek2014" xfId="396"/>
    <cellStyle name="_2010. évi ötödik rendelet-módosítás küld_2" xfId="397"/>
    <cellStyle name="_2010. évi ötödik rendelet-módosítás küld_2_TartalékKötvényLekötésekEgyebek2014" xfId="398"/>
    <cellStyle name="_2010. évi ötödik rendelet-módosítás küld_3" xfId="399"/>
    <cellStyle name="_2010. évi ötödik rendelet-módosítás küld_3_TartalékKötvényLekötésekEgyebek2014" xfId="400"/>
    <cellStyle name="_2010. évi ötödik rendelet-módosítás küld_4" xfId="401"/>
    <cellStyle name="_2010. évi ötödik rendelet-módosítás küld_4_TartalékKötvényLekötésekEgyebek2014" xfId="402"/>
    <cellStyle name="_2010. évi ötödik rendelet-módosítás küld_TartalékKötvényLekötésekEgyebek2014" xfId="403"/>
    <cellStyle name="_2010.évi első rendelet-módosítás" xfId="404"/>
    <cellStyle name="_2010.évi első rendelet-módosítás_1" xfId="405"/>
    <cellStyle name="_2010.évi első rendelet-módosítás_1_TartalékKötvényLekötésekEgyebek2014" xfId="406"/>
    <cellStyle name="_2010.évi első rendelet-módosítás_2" xfId="407"/>
    <cellStyle name="_2010.évi első rendelet-módosítás_2_TartalékKötvényLekötésekEgyebek2014" xfId="408"/>
    <cellStyle name="_2010.évi első rendelet-módosítás_3" xfId="409"/>
    <cellStyle name="_2010.évi első rendelet-módosítás_3_TartalékKötvényLekötésekEgyebek2014" xfId="410"/>
    <cellStyle name="_2010.évi első rendelet-módosítás_TartalékKötvényLekötésekEgyebek2014" xfId="411"/>
    <cellStyle name="_2010.évi harmadik rendelet-módosítás" xfId="412"/>
    <cellStyle name="_2010.évi harmadik rendelet-módosítás_1" xfId="413"/>
    <cellStyle name="_2010.évi harmadik rendelet-módosítás_1_TartalékKötvényLekötésekEgyebek2014" xfId="414"/>
    <cellStyle name="_2010.évi harmadik rendelet-módosítás_2" xfId="415"/>
    <cellStyle name="_2010.évi harmadik rendelet-módosítás_2_TartalékKötvényLekötésekEgyebek2014" xfId="416"/>
    <cellStyle name="_2010.évi harmadik rendelet-módosítás_3" xfId="417"/>
    <cellStyle name="_2010.évi harmadik rendelet-módosítás_3_TartalékKötvényLekötésekEgyebek2014" xfId="418"/>
    <cellStyle name="_2010.évi harmadik rendelet-módosítás_TartalékKötvényLekötésekEgyebek2014" xfId="419"/>
    <cellStyle name="_2010.évi második rendelet-módosítás küld" xfId="420"/>
    <cellStyle name="_2010.évi második rendelet-módosítás küld_1" xfId="421"/>
    <cellStyle name="_2010.évi második rendelet-módosítás küld_1_TartalékKötvényLekötésekEgyebek2014" xfId="422"/>
    <cellStyle name="_2010.évi második rendelet-módosítás küld_2" xfId="423"/>
    <cellStyle name="_2010.évi második rendelet-módosítás küld_2_TartalékKötvényLekötésekEgyebek2014" xfId="424"/>
    <cellStyle name="_2010.évi második rendelet-módosítás küld_3" xfId="425"/>
    <cellStyle name="_2010.évi második rendelet-módosítás küld_3_TartalékKötvényLekötésekEgyebek2014" xfId="426"/>
    <cellStyle name="_2010.évi második rendelet-módosítás küld_TartalékKötvényLekötésekEgyebek2014" xfId="427"/>
    <cellStyle name="_2010FELBE" xfId="428"/>
    <cellStyle name="_2010FELBE_1" xfId="429"/>
    <cellStyle name="_2010FELBE_1_TartalékKötvényLekötésekEgyebek2014" xfId="430"/>
    <cellStyle name="_2010FELBE_TartalékKötvényLekötésekEgyebek2014" xfId="431"/>
    <cellStyle name="_2010FELBEküld" xfId="432"/>
    <cellStyle name="_2010FELBEküld_1" xfId="433"/>
    <cellStyle name="_2010FELBEküld_1_TartalékKötvényLekötésekEgyebek2014" xfId="434"/>
    <cellStyle name="_2010FELBEküld_TartalékKötvényLekötésekEgyebek2014" xfId="435"/>
    <cellStyle name="_2010háromnegyedBesz küld" xfId="436"/>
    <cellStyle name="_2010háromnegyedBesz küld_1" xfId="437"/>
    <cellStyle name="_2010háromnegyedBesz küld_1_TartalékKötvényLekötésekEgyebek2014" xfId="438"/>
    <cellStyle name="_2010háromnegyedBesz küld_TartalékKötvényLekötésekEgyebek2014" xfId="439"/>
    <cellStyle name="_2010KVI_végleges küld" xfId="440"/>
    <cellStyle name="_2010KVI_végleges küld_TartalékKötvényLekötésekEgyebek2014" xfId="441"/>
    <cellStyle name="_2011 háromnegyed besz küld" xfId="442"/>
    <cellStyle name="_2011 háromnegyed besz küld_1" xfId="443"/>
    <cellStyle name="_2011 háromnegyed besz küld_1_TartalékKötvényLekötésekEgyebek2014" xfId="444"/>
    <cellStyle name="_2011 háromnegyed besz küld_TartalékKötvényLekötésekEgyebek2014" xfId="445"/>
    <cellStyle name="_2011. évi második rendelet-módosítás" xfId="446"/>
    <cellStyle name="_2011. évi második rendelet-módosítás_1" xfId="447"/>
    <cellStyle name="_2011. évi második rendelet-módosítás_1_TartalékKötvényLekötésekEgyebek2014" xfId="448"/>
    <cellStyle name="_2011. évi második rendelet-módosítás_2" xfId="449"/>
    <cellStyle name="_2011. évi második rendelet-módosítás_2_TartalékKötvényLekötésekEgyebek2014" xfId="450"/>
    <cellStyle name="_2011. évi második rendelet-módosítás_3" xfId="451"/>
    <cellStyle name="_2011. évi második rendelet-módosítás_3_TartalékKötvényLekötésekEgyebek2014" xfId="452"/>
    <cellStyle name="_2011. évi második rendelet-módosítás_TartalékKötvényLekötésekEgyebek2014" xfId="453"/>
    <cellStyle name="_2011FELBEküld" xfId="454"/>
    <cellStyle name="_2011FELBEküld_1" xfId="455"/>
    <cellStyle name="_2011FELBEküld_1_2011besz" xfId="456"/>
    <cellStyle name="_2011FELBEküld_1_2011besz_TartalékKötvényLekötésekEgyebek2014" xfId="457"/>
    <cellStyle name="_2011FELBEküld_1_Kötvényből megvalósúló feladatok 2008-tól Ágika 2012 04 11" xfId="458"/>
    <cellStyle name="_2011FELBEküld_1_Kötvényből megvalósúló feladatok 2008-tól Ágika 2012 04 11_TartalékKötvényLekötésekEgyebek2014" xfId="459"/>
    <cellStyle name="_2011FELBEküld_1_Kötvényből megvalósúló feladatok 2008-tól Ágika 2013 03 20" xfId="460"/>
    <cellStyle name="_2011FELBEküld_1_Kötvényből megvalósúló feladatok 2008-tól Ágika 2013 03 20_TartalékKötvényLekötésekEgyebek2014" xfId="461"/>
    <cellStyle name="_2011FELBEküld_1_Kötvényből megvalósúló feladatok 2008-tól Ágika 2014 01 15" xfId="462"/>
    <cellStyle name="_2011FELBEküld_1_TartalékKötvényLekötésekEgyebek2014" xfId="463"/>
    <cellStyle name="_2011FELBEküld_TartalékKötvényLekötésekEgyebek2014" xfId="464"/>
    <cellStyle name="_2011KVI     2011 03 10" xfId="465"/>
    <cellStyle name="_2011KVI     2011 03 10_TartalékKötvényLekötésekEgyebek2014" xfId="466"/>
    <cellStyle name="_34BESZ2005" xfId="467"/>
    <cellStyle name="_34BESZ2005_1" xfId="468"/>
    <cellStyle name="_34BESZ2005_1 2" xfId="469"/>
    <cellStyle name="_34BESZ2005_1 3" xfId="470"/>
    <cellStyle name="_34BESZ2005_1 3 2" xfId="471"/>
    <cellStyle name="_34BESZ2005_1 4" xfId="472"/>
    <cellStyle name="_34BESZ2005_1 5" xfId="473"/>
    <cellStyle name="_34BESZ2005_1 5 2" xfId="474"/>
    <cellStyle name="_34BESZ2005_1_TartalékKötvényLekötésekEgyebek2014" xfId="475"/>
    <cellStyle name="_34BESZ2005_TartalékKötvényLekötésekEgyebek2014" xfId="476"/>
    <cellStyle name="_34BESZ2006" xfId="477"/>
    <cellStyle name="_34BESZ2006 2" xfId="478"/>
    <cellStyle name="_34BESZ2006 3" xfId="479"/>
    <cellStyle name="_34BESZ2006 3 2" xfId="480"/>
    <cellStyle name="_34BESZ2006 4" xfId="481"/>
    <cellStyle name="_34BESZ2006 5" xfId="482"/>
    <cellStyle name="_34BESZ2006 5 2" xfId="483"/>
    <cellStyle name="_34BESZ2006_1" xfId="484"/>
    <cellStyle name="_34BESZ2006_1_TartalékKötvényLekötésekEgyebek2014" xfId="485"/>
    <cellStyle name="_34BESZ2006_2" xfId="486"/>
    <cellStyle name="_34BESZ2006_2_PH KVI 2014 KV 2014 02 20 elfogadott TEST2" xfId="487"/>
    <cellStyle name="_34BESZ2006_2_TartalékKötvényLekötésekEgyebek2014" xfId="488"/>
    <cellStyle name="_34BESZ2006_TartalékKötvényLekötésekEgyebek2014" xfId="489"/>
    <cellStyle name="_34BESZ2006bőv" xfId="490"/>
    <cellStyle name="_34BESZ2006bőv_1" xfId="491"/>
    <cellStyle name="_34BESZ2006bőv_1_PH KVI 2014 KV 2014 02 20 elfogadott TEST2" xfId="492"/>
    <cellStyle name="_34BESZ2006bőv_1_TartalékKötvényLekötésekEgyebek2014" xfId="493"/>
    <cellStyle name="_34BESZ2006bőv_TartalékKötvényLekötésekEgyebek2014" xfId="494"/>
    <cellStyle name="_34BESZ2006bőv1" xfId="495"/>
    <cellStyle name="_34BESZ2006bőv1_1" xfId="496"/>
    <cellStyle name="_34BESZ2006bőv1_1 2" xfId="497"/>
    <cellStyle name="_34BESZ2006bőv1_1 3" xfId="498"/>
    <cellStyle name="_34BESZ2006bőv1_1 3 2" xfId="499"/>
    <cellStyle name="_34BESZ2006bőv1_1 4" xfId="500"/>
    <cellStyle name="_34BESZ2006bőv1_1 5" xfId="501"/>
    <cellStyle name="_34BESZ2006bőv1_1 5 2" xfId="502"/>
    <cellStyle name="_34BESZ2006bőv1_1_Munkafüzet2" xfId="503"/>
    <cellStyle name="_34BESZ2006bőv1_1_Munkafüzet2_PH KVI 2014 KV 2014 02 20 elfogadott TEST2" xfId="504"/>
    <cellStyle name="_34BESZ2006bőv1_1_Munkafüzet2_TartalékKötvényLekötésekEgyebek2014" xfId="505"/>
    <cellStyle name="_34BESZ2006bőv1_1_TartalékKötvényLekötésekEgyebek2014" xfId="506"/>
    <cellStyle name="_34BESZ2006bőv1_TartalékKötvényLekötésekEgyebek2014" xfId="507"/>
    <cellStyle name="_34BESZ2006otthon" xfId="508"/>
    <cellStyle name="_34BESZ2006otthon 2" xfId="509"/>
    <cellStyle name="_34BESZ2006otthon 3" xfId="510"/>
    <cellStyle name="_34BESZ2006otthon 3 2" xfId="511"/>
    <cellStyle name="_34BESZ2006otthon 4" xfId="512"/>
    <cellStyle name="_34BESZ2006otthon 5" xfId="513"/>
    <cellStyle name="_34BESZ2006otthon 5 2" xfId="514"/>
    <cellStyle name="_34BESZ2006otthon_1" xfId="515"/>
    <cellStyle name="_34BESZ2006otthon_1_TartalékKötvényLekötésekEgyebek2014" xfId="516"/>
    <cellStyle name="_34BESZ2006otthon_TartalékKötvényLekötésekEgyebek2014" xfId="517"/>
    <cellStyle name="_alapokmányok" xfId="518"/>
    <cellStyle name="_alapokmányok_PH KVI 2014 KV 2014 02 20 elfogadott TEST2" xfId="519"/>
    <cellStyle name="_alapokmányok_TartalékKötvényLekötésekEgyebek2014" xfId="520"/>
    <cellStyle name="_EUs pályázatok intézmények felé" xfId="521"/>
    <cellStyle name="_EUs pályázatok intézmények felé_TartalékKötvényLekötésekEgyebek2014" xfId="522"/>
    <cellStyle name="_Kötvény törlesztés éls kamat alakulása" xfId="523"/>
    <cellStyle name="_Kötvény törlesztés éls kamat alakulása_TartalékKötvényLekötésekEgyebek2014" xfId="524"/>
    <cellStyle name="_kötvénylekötés és kamatbevétel" xfId="525"/>
    <cellStyle name="_kötvénylekötés és kamatbevétel_TartalékKötvényLekötésekEgyebek2014" xfId="526"/>
    <cellStyle name="_Másolat eredetije2006.évi harmadik rendelet-módosításO" xfId="527"/>
    <cellStyle name="_Másolat eredetije2006.évi harmadik rendelet-módosításO_1" xfId="528"/>
    <cellStyle name="_Másolat eredetije2006.évi harmadik rendelet-módosításO_1_TartalékKötvényLekötésekEgyebek2014" xfId="529"/>
    <cellStyle name="_Másolat eredetije2006.évi harmadik rendelet-módosításO_2" xfId="530"/>
    <cellStyle name="_Másolat eredetije2006.évi harmadik rendelet-módosításO_2_TartalékKötvényLekötésekEgyebek2014" xfId="531"/>
    <cellStyle name="_Másolat eredetije2006.évi harmadik rendelet-módosításO_3" xfId="532"/>
    <cellStyle name="_Másolat eredetije2006.évi harmadik rendelet-módosításO_3_TartalékKötvényLekötésekEgyebek2014" xfId="533"/>
    <cellStyle name="_Másolat eredetije2006.évi harmadik rendelet-módosításO_4" xfId="534"/>
    <cellStyle name="_Másolat eredetije2006.évi harmadik rendelet-módosításO_4_TartalékKötvényLekötésekEgyebek2014" xfId="535"/>
    <cellStyle name="_Másolat eredetije2006.évi harmadik rendelet-módosításO_TartalékKötvényLekötésekEgyebek2014" xfId="536"/>
    <cellStyle name="_Munkafüzet2" xfId="537"/>
    <cellStyle name="_Munkafüzet2_TartalékKötvényLekötésekEgyebek2014" xfId="538"/>
    <cellStyle name="_TÁMOP félévesGesz" xfId="539"/>
    <cellStyle name="_TÁMOP félévesGesz_TartalékKötvényLekötésekEgyebek2014" xfId="540"/>
    <cellStyle name="_TartalékKötvényLekötésekEgyebek2011" xfId="541"/>
    <cellStyle name="_TartalékKötvényLekötésekEgyebek2011_TartalékKötvényLekötésekEgyebek2014" xfId="542"/>
    <cellStyle name="_TEST1" xfId="543"/>
    <cellStyle name="_TEST1 2" xfId="544"/>
    <cellStyle name="_TEST1 3" xfId="545"/>
    <cellStyle name="_TEST1 3 2" xfId="546"/>
    <cellStyle name="_TEST1 4" xfId="547"/>
    <cellStyle name="_TEST1 5" xfId="548"/>
    <cellStyle name="_TEST1 5 2" xfId="549"/>
    <cellStyle name="_TEST1_1" xfId="550"/>
    <cellStyle name="_TEST1_1_TartalékKötvényLekötésekEgyebek2014" xfId="551"/>
    <cellStyle name="_TEST1_TartalékKötvényLekötésekEgyebek2014" xfId="552"/>
    <cellStyle name="_TEST2" xfId="553"/>
    <cellStyle name="_TEST2 2" xfId="554"/>
    <cellStyle name="_TEST2 3" xfId="555"/>
    <cellStyle name="_TEST2 3 2" xfId="556"/>
    <cellStyle name="_TEST2 4" xfId="557"/>
    <cellStyle name="_TEST2 5" xfId="558"/>
    <cellStyle name="_TEST2 5 2" xfId="559"/>
    <cellStyle name="_TEST2_1" xfId="560"/>
    <cellStyle name="_TEST2_1_TartalékKötvényLekötésekEgyebek2014" xfId="561"/>
    <cellStyle name="_TEST2_2" xfId="562"/>
    <cellStyle name="_TEST2_2_PH KVI 2014 KV 2014 02 20 elfogadott TEST2" xfId="563"/>
    <cellStyle name="_TEST2_2_TartalékKötvényLekötésekEgyebek2014" xfId="564"/>
    <cellStyle name="_TEST2_TartalékKötvényLekötésekEgyebek2014" xfId="565"/>
    <cellStyle name="_TEST3" xfId="566"/>
    <cellStyle name="_TEST3 2" xfId="567"/>
    <cellStyle name="_TEST3 3" xfId="568"/>
    <cellStyle name="_TEST3 3 2" xfId="569"/>
    <cellStyle name="_TEST3 4" xfId="570"/>
    <cellStyle name="_TEST3 5" xfId="571"/>
    <cellStyle name="_TEST3 5 2" xfId="572"/>
    <cellStyle name="_TEST3_1" xfId="573"/>
    <cellStyle name="_TEST3_1_TartalékKötvényLekötésekEgyebek2014" xfId="574"/>
    <cellStyle name="_TEST3_TartalékKötvényLekötésekEgyebek2014" xfId="575"/>
    <cellStyle name="_TEST3V" xfId="576"/>
    <cellStyle name="_TEST3V_1" xfId="577"/>
    <cellStyle name="_TEST3V_1_TartalékKötvényLekötésekEgyebek2014" xfId="578"/>
    <cellStyle name="_TEST3V_2" xfId="579"/>
    <cellStyle name="_TEST3V_2_PH KVI 2014 KV 2014 02 20 elfogadott TEST2" xfId="580"/>
    <cellStyle name="_TEST3V_2_TartalékKötvényLekötésekEgyebek2014" xfId="581"/>
    <cellStyle name="_TEST3V_3" xfId="582"/>
    <cellStyle name="_TEST3V_3_TartalékKötvényLekötésekEgyebek2014" xfId="583"/>
    <cellStyle name="_TEST3V_4" xfId="584"/>
    <cellStyle name="_TEST3V_4 2" xfId="585"/>
    <cellStyle name="_TEST3V_4 3" xfId="586"/>
    <cellStyle name="_TEST3V_4 3 2" xfId="587"/>
    <cellStyle name="_TEST3V_4 4" xfId="588"/>
    <cellStyle name="_TEST3V_4 5" xfId="589"/>
    <cellStyle name="_TEST3V_4 5 2" xfId="590"/>
    <cellStyle name="_TEST3V_4_TartalékKötvényLekötésekEgyebek2014" xfId="591"/>
    <cellStyle name="_TEST3V_TartalékKötvényLekötésekEgyebek2014" xfId="592"/>
    <cellStyle name="_test4" xfId="593"/>
    <cellStyle name="_test4_1" xfId="594"/>
    <cellStyle name="_test4_1_TartalékKötvényLekötésekEgyebek2014" xfId="595"/>
    <cellStyle name="_test4_2" xfId="596"/>
    <cellStyle name="_test4_2_TartalékKötvényLekötésekEgyebek2014" xfId="597"/>
    <cellStyle name="_test4_3" xfId="598"/>
    <cellStyle name="_test4_3_TartalékKötvényLekötésekEgyebek2014" xfId="599"/>
    <cellStyle name="_test4_4" xfId="600"/>
    <cellStyle name="_test4_4_TartalékKötvényLekötésekEgyebek2014" xfId="601"/>
    <cellStyle name="_test4_TartalékKötvényLekötésekEgyebek2014" xfId="602"/>
    <cellStyle name="_TEST5" xfId="603"/>
    <cellStyle name="_TEST5_1" xfId="604"/>
    <cellStyle name="_TEST5_1_TartalékKötvényLekötésekEgyebek2014" xfId="605"/>
    <cellStyle name="_TEST5_2" xfId="606"/>
    <cellStyle name="_TEST5_2 2" xfId="607"/>
    <cellStyle name="_TEST5_2 3" xfId="608"/>
    <cellStyle name="_TEST5_2 3 2" xfId="609"/>
    <cellStyle name="_TEST5_2 4" xfId="610"/>
    <cellStyle name="_TEST5_2 5" xfId="611"/>
    <cellStyle name="_TEST5_2 5 2" xfId="612"/>
    <cellStyle name="_TEST5_2_TartalékKötvényLekötésekEgyebek2014" xfId="613"/>
    <cellStyle name="_TEST5_3" xfId="614"/>
    <cellStyle name="_TEST5_3_TartalékKötvényLekötésekEgyebek2014" xfId="615"/>
    <cellStyle name="_TEST5_TartalékKötvényLekötésekEgyebek2014" xfId="616"/>
    <cellStyle name="20% - Accent1" xfId="617"/>
    <cellStyle name="20% - Accent2" xfId="618"/>
    <cellStyle name="20% - Accent3" xfId="619"/>
    <cellStyle name="20% - Accent4" xfId="620"/>
    <cellStyle name="20% - Accent5" xfId="621"/>
    <cellStyle name="20% - Accent6" xfId="622"/>
    <cellStyle name="40% - Accent1" xfId="623"/>
    <cellStyle name="40% - Accent2" xfId="624"/>
    <cellStyle name="40% - Accent3" xfId="625"/>
    <cellStyle name="40% - Accent4" xfId="626"/>
    <cellStyle name="40% - Accent5" xfId="627"/>
    <cellStyle name="40% - Accent6" xfId="628"/>
    <cellStyle name="60% - Accent1" xfId="629"/>
    <cellStyle name="60% - Accent2" xfId="630"/>
    <cellStyle name="60% - Accent3" xfId="631"/>
    <cellStyle name="60% - Accent4" xfId="632"/>
    <cellStyle name="60% - Accent5" xfId="633"/>
    <cellStyle name="60% - Accent6" xfId="634"/>
    <cellStyle name="Accent1" xfId="635"/>
    <cellStyle name="Accent2" xfId="636"/>
    <cellStyle name="Accent3" xfId="637"/>
    <cellStyle name="Accent4" xfId="638"/>
    <cellStyle name="Accent5" xfId="639"/>
    <cellStyle name="Accent6" xfId="640"/>
    <cellStyle name="Bad" xfId="641"/>
    <cellStyle name="Calculation" xfId="642"/>
    <cellStyle name="Check Cell" xfId="643"/>
    <cellStyle name="Explanatory Text" xfId="644"/>
    <cellStyle name="Ezres" xfId="645" builtinId="3"/>
    <cellStyle name="Ezres 2" xfId="646"/>
    <cellStyle name="Ezres 2 2" xfId="647"/>
    <cellStyle name="Ezres 2 2 2" xfId="648"/>
    <cellStyle name="Ezres 2 3" xfId="649"/>
    <cellStyle name="Ezres 2 4" xfId="650"/>
    <cellStyle name="Ezres 3" xfId="651"/>
    <cellStyle name="Ezres 3 2" xfId="652"/>
    <cellStyle name="Ezres 3 3" xfId="653"/>
    <cellStyle name="Ezres 4" xfId="654"/>
    <cellStyle name="Ezres 4 2" xfId="655"/>
    <cellStyle name="Ezres 5" xfId="656"/>
    <cellStyle name="Ezres 5 2" xfId="657"/>
    <cellStyle name="Ezres 6" xfId="658"/>
    <cellStyle name="Good" xfId="659"/>
    <cellStyle name="Heading 1" xfId="660"/>
    <cellStyle name="Heading 2" xfId="661"/>
    <cellStyle name="Heading 3" xfId="662"/>
    <cellStyle name="Heading 4" xfId="663"/>
    <cellStyle name="Input" xfId="664"/>
    <cellStyle name="Linked Cell" xfId="665"/>
    <cellStyle name="Neutral" xfId="666"/>
    <cellStyle name="Normál" xfId="0" builtinId="0"/>
    <cellStyle name="Normál 2" xfId="667"/>
    <cellStyle name="Normál 2 2" xfId="668"/>
    <cellStyle name="Normál 2 2 2" xfId="669"/>
    <cellStyle name="Normál 2 3" xfId="670"/>
    <cellStyle name="Normál 2 4" xfId="671"/>
    <cellStyle name="Normál 2_melléklet_3_kiadás_9000_121221_penzugy" xfId="672"/>
    <cellStyle name="Normál 3" xfId="673"/>
    <cellStyle name="Normál 3 2" xfId="674"/>
    <cellStyle name="Normál 4" xfId="675"/>
    <cellStyle name="Normál 5" xfId="676"/>
    <cellStyle name="Normál 5 2" xfId="677"/>
    <cellStyle name="Normál 5 3" xfId="678"/>
    <cellStyle name="Normál 6" xfId="679"/>
    <cellStyle name="Normál 6 2" xfId="680"/>
    <cellStyle name="Normál 6 3" xfId="681"/>
    <cellStyle name="Normál 7" xfId="682"/>
    <cellStyle name="Normál 8" xfId="683"/>
    <cellStyle name="Normal_APUT202" xfId="684"/>
    <cellStyle name="Note" xfId="685"/>
    <cellStyle name="Output" xfId="686"/>
    <cellStyle name="Pénznem" xfId="687" builtinId="4"/>
    <cellStyle name="Pénznem 2" xfId="688"/>
    <cellStyle name="Pénznem 2 2" xfId="689"/>
    <cellStyle name="Pénznem 2 3" xfId="690"/>
    <cellStyle name="Pénznem 2 4" xfId="691"/>
    <cellStyle name="Pénznem 3" xfId="692"/>
    <cellStyle name="Pénznem 3 2" xfId="693"/>
    <cellStyle name="Pénznem 3 3" xfId="694"/>
    <cellStyle name="Pénznem 3 4" xfId="695"/>
    <cellStyle name="Pénznem 4" xfId="696"/>
    <cellStyle name="Pénznem 5" xfId="697"/>
    <cellStyle name="Pénznem 6" xfId="698"/>
    <cellStyle name="Pénznem 6 2" xfId="699"/>
    <cellStyle name="Stílus 1" xfId="700"/>
    <cellStyle name="Stílus 1 2" xfId="701"/>
    <cellStyle name="Stílus 4" xfId="702"/>
    <cellStyle name="Százalék 2" xfId="703"/>
    <cellStyle name="Százalék 2 2" xfId="704"/>
    <cellStyle name="Százalék 2 3" xfId="705"/>
    <cellStyle name="Százalék 2 4" xfId="706"/>
    <cellStyle name="Százalék 3" xfId="707"/>
    <cellStyle name="Százalék 3 2" xfId="708"/>
    <cellStyle name="Százalék 4" xfId="709"/>
    <cellStyle name="Százalék 5" xfId="710"/>
    <cellStyle name="Százalék 5 2" xfId="711"/>
    <cellStyle name="Title" xfId="712"/>
    <cellStyle name="Total" xfId="713"/>
    <cellStyle name="Warning Text" xfId="7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AK121"/>
  <sheetViews>
    <sheetView tabSelected="1" zoomScale="70" zoomScaleNormal="70" zoomScaleSheetLayoutView="80" zoomScalePageLayoutView="80" workbookViewId="0">
      <selection activeCell="A2" sqref="A2:H2"/>
    </sheetView>
  </sheetViews>
  <sheetFormatPr defaultColWidth="9.140625" defaultRowHeight="15" x14ac:dyDescent="0.25"/>
  <cols>
    <col min="1" max="1" width="4.85546875" style="5" customWidth="1"/>
    <col min="2" max="2" width="114.140625" style="6" customWidth="1"/>
    <col min="3" max="3" width="26.28515625" style="6" customWidth="1"/>
    <col min="4" max="4" width="25.5703125" style="6" customWidth="1"/>
    <col min="5" max="5" width="24" style="6" customWidth="1"/>
    <col min="6" max="6" width="20.5703125" style="63" customWidth="1"/>
    <col min="7" max="7" width="21.42578125" style="6" bestFit="1" customWidth="1"/>
    <col min="8" max="8" width="25.42578125" style="57" customWidth="1"/>
    <col min="9" max="9" width="12.28515625" style="63" hidden="1" customWidth="1"/>
    <col min="10" max="10" width="5.85546875" style="6" customWidth="1"/>
    <col min="11" max="11" width="9.85546875" style="6" bestFit="1" customWidth="1"/>
    <col min="12" max="16384" width="9.140625" style="6"/>
  </cols>
  <sheetData>
    <row r="1" spans="1:9" ht="22.5" x14ac:dyDescent="0.3">
      <c r="D1" s="9"/>
      <c r="H1" s="9" t="s">
        <v>202</v>
      </c>
    </row>
    <row r="2" spans="1:9" ht="73.5" customHeight="1" x14ac:dyDescent="0.25">
      <c r="A2" s="86" t="s">
        <v>28</v>
      </c>
      <c r="B2" s="86"/>
      <c r="C2" s="86"/>
      <c r="D2" s="86"/>
      <c r="E2" s="86"/>
      <c r="F2" s="86"/>
      <c r="G2" s="86"/>
      <c r="H2" s="86"/>
    </row>
    <row r="3" spans="1:9" ht="22.5" customHeight="1" thickBot="1" x14ac:dyDescent="0.35">
      <c r="B3" s="1"/>
      <c r="C3" s="1"/>
      <c r="D3" s="1"/>
      <c r="G3" s="55"/>
      <c r="H3" s="85" t="s">
        <v>97</v>
      </c>
    </row>
    <row r="4" spans="1:9" s="11" customFormat="1" ht="68.25" thickBot="1" x14ac:dyDescent="0.35">
      <c r="A4" s="7"/>
      <c r="B4" s="16" t="s">
        <v>0</v>
      </c>
      <c r="C4" s="35" t="s">
        <v>100</v>
      </c>
      <c r="D4" s="42" t="s">
        <v>98</v>
      </c>
      <c r="E4" s="43" t="s">
        <v>29</v>
      </c>
      <c r="F4" s="72" t="s">
        <v>199</v>
      </c>
      <c r="G4" s="72" t="s">
        <v>200</v>
      </c>
      <c r="H4" s="35" t="s">
        <v>201</v>
      </c>
      <c r="I4" s="64"/>
    </row>
    <row r="5" spans="1:9" s="8" customFormat="1" ht="44.25" customHeight="1" thickBot="1" x14ac:dyDescent="0.3">
      <c r="A5" s="14" t="s">
        <v>2</v>
      </c>
      <c r="B5" s="19" t="s">
        <v>4</v>
      </c>
      <c r="C5" s="10">
        <f>C6+C9+C18+C26+C46+C48+C52+C79+C84+C89+C36</f>
        <v>3144097</v>
      </c>
      <c r="D5" s="50">
        <f>D6+D9+D18+D26+D36+D46+D48+D52+D79+D84+D89</f>
        <v>564829</v>
      </c>
      <c r="E5" s="50">
        <f>E6+E9+E18+E26+E36+E46+E48+E52+E79+E84+E89</f>
        <v>3708926</v>
      </c>
      <c r="F5" s="50">
        <f>F6+F9+F18+F26+F36+F46+F48+F52+F79+F84+F89</f>
        <v>-69996</v>
      </c>
      <c r="G5" s="50">
        <f>G6+G9+G18+G26+G36+G46+G48+G52+G79+G84+G89</f>
        <v>-40631.199999999997</v>
      </c>
      <c r="H5" s="50">
        <f>H6+H9+H18+H26+H36+H46+H48+H52+H79+H84+H89</f>
        <v>3598298.8</v>
      </c>
      <c r="I5" s="64"/>
    </row>
    <row r="6" spans="1:9" s="4" customFormat="1" ht="33" customHeight="1" x14ac:dyDescent="0.3">
      <c r="A6" s="23"/>
      <c r="B6" s="17" t="s">
        <v>8</v>
      </c>
      <c r="C6" s="31">
        <f>SUM(C7:C8)</f>
        <v>0</v>
      </c>
      <c r="D6" s="45">
        <f>SUM(D7:D8)</f>
        <v>56934</v>
      </c>
      <c r="E6" s="44">
        <f>SUM(E7:E8)</f>
        <v>56934</v>
      </c>
      <c r="F6" s="44">
        <f t="shared" ref="F6:H6" si="0">SUM(F7:F8)</f>
        <v>0</v>
      </c>
      <c r="G6" s="44">
        <f t="shared" si="0"/>
        <v>0</v>
      </c>
      <c r="H6" s="44">
        <f t="shared" si="0"/>
        <v>56934</v>
      </c>
      <c r="I6" s="65"/>
    </row>
    <row r="7" spans="1:9" s="4" customFormat="1" ht="20.25" x14ac:dyDescent="0.3">
      <c r="A7" s="22"/>
      <c r="B7" s="52" t="s">
        <v>79</v>
      </c>
      <c r="C7" s="51"/>
      <c r="D7" s="30">
        <v>31602</v>
      </c>
      <c r="E7" s="30">
        <f>+C7+D7</f>
        <v>31602</v>
      </c>
      <c r="F7" s="24"/>
      <c r="G7" s="24"/>
      <c r="H7" s="24">
        <f>+E7+F7+G7</f>
        <v>31602</v>
      </c>
      <c r="I7" s="66" t="s">
        <v>168</v>
      </c>
    </row>
    <row r="8" spans="1:9" s="4" customFormat="1" ht="20.25" x14ac:dyDescent="0.3">
      <c r="A8" s="22"/>
      <c r="B8" s="52" t="s">
        <v>83</v>
      </c>
      <c r="C8" s="51"/>
      <c r="D8" s="30">
        <v>25332</v>
      </c>
      <c r="E8" s="30">
        <f>+C8+D8</f>
        <v>25332</v>
      </c>
      <c r="F8" s="24"/>
      <c r="G8" s="24"/>
      <c r="H8" s="24">
        <f>+E8+F8+G8</f>
        <v>25332</v>
      </c>
      <c r="I8" s="66" t="s">
        <v>169</v>
      </c>
    </row>
    <row r="9" spans="1:9" s="2" customFormat="1" ht="27.75" customHeight="1" x14ac:dyDescent="0.25">
      <c r="A9" s="22"/>
      <c r="B9" s="20" t="s">
        <v>91</v>
      </c>
      <c r="C9" s="70">
        <f>SUM(C10:C17)</f>
        <v>598000</v>
      </c>
      <c r="D9" s="58">
        <f>SUM(D10:D17)</f>
        <v>63073</v>
      </c>
      <c r="E9" s="70">
        <f>SUM(E10:E17)</f>
        <v>661073</v>
      </c>
      <c r="F9" s="70">
        <f t="shared" ref="F9:H9" si="1">SUM(F10:F17)</f>
        <v>0</v>
      </c>
      <c r="G9" s="70">
        <f t="shared" si="1"/>
        <v>0</v>
      </c>
      <c r="H9" s="70">
        <f t="shared" si="1"/>
        <v>661073</v>
      </c>
      <c r="I9" s="66"/>
    </row>
    <row r="10" spans="1:9" s="2" customFormat="1" ht="20.25" x14ac:dyDescent="0.3">
      <c r="A10" s="22"/>
      <c r="B10" s="29" t="s">
        <v>108</v>
      </c>
      <c r="C10" s="30">
        <v>199000</v>
      </c>
      <c r="D10" s="46"/>
      <c r="E10" s="30">
        <f>+C10+D10</f>
        <v>199000</v>
      </c>
      <c r="F10" s="24"/>
      <c r="G10" s="24"/>
      <c r="H10" s="24">
        <f t="shared" ref="H10:H17" si="2">+E10+F10+G10</f>
        <v>199000</v>
      </c>
      <c r="I10" s="66" t="s">
        <v>122</v>
      </c>
    </row>
    <row r="11" spans="1:9" s="2" customFormat="1" ht="40.5" x14ac:dyDescent="0.3">
      <c r="A11" s="22"/>
      <c r="B11" s="32" t="s">
        <v>101</v>
      </c>
      <c r="C11" s="30">
        <v>83000</v>
      </c>
      <c r="D11" s="46"/>
      <c r="E11" s="30">
        <v>83000</v>
      </c>
      <c r="F11" s="24"/>
      <c r="G11" s="24"/>
      <c r="H11" s="62">
        <f t="shared" si="2"/>
        <v>83000</v>
      </c>
      <c r="I11" s="66" t="s">
        <v>127</v>
      </c>
    </row>
    <row r="12" spans="1:9" s="2" customFormat="1" ht="40.5" x14ac:dyDescent="0.3">
      <c r="A12" s="22"/>
      <c r="B12" s="32" t="s">
        <v>106</v>
      </c>
      <c r="C12" s="30">
        <v>45000</v>
      </c>
      <c r="D12" s="46"/>
      <c r="E12" s="30">
        <f>+C12+D12</f>
        <v>45000</v>
      </c>
      <c r="F12" s="24"/>
      <c r="G12" s="24"/>
      <c r="H12" s="62">
        <f t="shared" si="2"/>
        <v>45000</v>
      </c>
      <c r="I12" s="66" t="s">
        <v>129</v>
      </c>
    </row>
    <row r="13" spans="1:9" s="2" customFormat="1" ht="20.25" x14ac:dyDescent="0.3">
      <c r="A13" s="22"/>
      <c r="B13" s="29" t="s">
        <v>33</v>
      </c>
      <c r="C13" s="30">
        <v>99000</v>
      </c>
      <c r="D13" s="46">
        <v>63073</v>
      </c>
      <c r="E13" s="30">
        <f>+C13+D13</f>
        <v>162073</v>
      </c>
      <c r="F13" s="24"/>
      <c r="G13" s="24"/>
      <c r="H13" s="24">
        <f t="shared" si="2"/>
        <v>162073</v>
      </c>
      <c r="I13" s="66" t="s">
        <v>128</v>
      </c>
    </row>
    <row r="14" spans="1:9" s="2" customFormat="1" ht="20.25" x14ac:dyDescent="0.3">
      <c r="A14" s="22"/>
      <c r="B14" s="32" t="s">
        <v>103</v>
      </c>
      <c r="C14" s="30">
        <v>64000</v>
      </c>
      <c r="D14" s="46"/>
      <c r="E14" s="30">
        <v>64000</v>
      </c>
      <c r="F14" s="24"/>
      <c r="G14" s="24"/>
      <c r="H14" s="24">
        <f t="shared" si="2"/>
        <v>64000</v>
      </c>
      <c r="I14" s="66" t="s">
        <v>126</v>
      </c>
    </row>
    <row r="15" spans="1:9" s="2" customFormat="1" ht="20.25" x14ac:dyDescent="0.3">
      <c r="A15" s="22"/>
      <c r="B15" s="29" t="s">
        <v>104</v>
      </c>
      <c r="C15" s="30">
        <v>25000</v>
      </c>
      <c r="D15" s="46"/>
      <c r="E15" s="30">
        <v>25000</v>
      </c>
      <c r="F15" s="24"/>
      <c r="G15" s="24"/>
      <c r="H15" s="24">
        <f t="shared" si="2"/>
        <v>25000</v>
      </c>
      <c r="I15" s="66" t="s">
        <v>123</v>
      </c>
    </row>
    <row r="16" spans="1:9" s="2" customFormat="1" ht="20.25" x14ac:dyDescent="0.3">
      <c r="A16" s="22"/>
      <c r="B16" s="32" t="s">
        <v>102</v>
      </c>
      <c r="C16" s="30">
        <v>19000</v>
      </c>
      <c r="D16" s="46"/>
      <c r="E16" s="30">
        <v>19000</v>
      </c>
      <c r="F16" s="24"/>
      <c r="G16" s="24"/>
      <c r="H16" s="24">
        <f t="shared" si="2"/>
        <v>19000</v>
      </c>
      <c r="I16" s="66" t="s">
        <v>124</v>
      </c>
    </row>
    <row r="17" spans="1:9" s="2" customFormat="1" ht="40.5" x14ac:dyDescent="0.3">
      <c r="A17" s="22"/>
      <c r="B17" s="32" t="s">
        <v>105</v>
      </c>
      <c r="C17" s="30">
        <v>64000</v>
      </c>
      <c r="D17" s="46"/>
      <c r="E17" s="30">
        <f>+C17+D17</f>
        <v>64000</v>
      </c>
      <c r="F17" s="24"/>
      <c r="G17" s="24"/>
      <c r="H17" s="62">
        <f t="shared" si="2"/>
        <v>64000</v>
      </c>
      <c r="I17" s="66" t="s">
        <v>125</v>
      </c>
    </row>
    <row r="18" spans="1:9" s="2" customFormat="1" ht="33.75" customHeight="1" x14ac:dyDescent="0.25">
      <c r="A18" s="22"/>
      <c r="B18" s="20" t="s">
        <v>90</v>
      </c>
      <c r="C18" s="70">
        <f>SUM(C19:C25)</f>
        <v>380445</v>
      </c>
      <c r="D18" s="58">
        <f>SUM(D19:D25)</f>
        <v>11072</v>
      </c>
      <c r="E18" s="70">
        <f>SUM(E19:E25)</f>
        <v>391517</v>
      </c>
      <c r="F18" s="70">
        <f t="shared" ref="F18:H18" si="3">SUM(F19:F25)</f>
        <v>9379</v>
      </c>
      <c r="G18" s="70">
        <f t="shared" si="3"/>
        <v>-13229</v>
      </c>
      <c r="H18" s="70">
        <f t="shared" si="3"/>
        <v>387667</v>
      </c>
      <c r="I18" s="66"/>
    </row>
    <row r="19" spans="1:9" s="2" customFormat="1" ht="20.25" x14ac:dyDescent="0.3">
      <c r="A19" s="22"/>
      <c r="B19" s="32" t="s">
        <v>109</v>
      </c>
      <c r="C19" s="30">
        <v>44445</v>
      </c>
      <c r="D19" s="47"/>
      <c r="E19" s="30">
        <v>44445</v>
      </c>
      <c r="F19" s="24"/>
      <c r="G19" s="24">
        <v>-13229</v>
      </c>
      <c r="H19" s="24">
        <f t="shared" ref="H19:H25" si="4">+E19+F19+G19</f>
        <v>31216</v>
      </c>
      <c r="I19" s="66" t="s">
        <v>130</v>
      </c>
    </row>
    <row r="20" spans="1:9" s="2" customFormat="1" ht="20.25" x14ac:dyDescent="0.3">
      <c r="A20" s="22"/>
      <c r="B20" s="27" t="s">
        <v>70</v>
      </c>
      <c r="C20" s="30">
        <v>45000</v>
      </c>
      <c r="D20" s="46"/>
      <c r="E20" s="30">
        <f t="shared" ref="E20:E25" si="5">+C20+D20</f>
        <v>45000</v>
      </c>
      <c r="F20" s="24"/>
      <c r="G20" s="24"/>
      <c r="H20" s="24">
        <f t="shared" si="4"/>
        <v>45000</v>
      </c>
      <c r="I20" s="66" t="s">
        <v>133</v>
      </c>
    </row>
    <row r="21" spans="1:9" s="2" customFormat="1" ht="20.25" x14ac:dyDescent="0.3">
      <c r="A21" s="22"/>
      <c r="B21" s="27" t="s">
        <v>32</v>
      </c>
      <c r="C21" s="30"/>
      <c r="D21" s="46">
        <v>2656</v>
      </c>
      <c r="E21" s="30">
        <f t="shared" si="5"/>
        <v>2656</v>
      </c>
      <c r="F21" s="24"/>
      <c r="G21" s="24"/>
      <c r="H21" s="24">
        <f t="shared" si="4"/>
        <v>2656</v>
      </c>
      <c r="I21" s="66" t="s">
        <v>12</v>
      </c>
    </row>
    <row r="22" spans="1:9" s="2" customFormat="1" ht="20.25" x14ac:dyDescent="0.3">
      <c r="A22" s="22"/>
      <c r="B22" s="27" t="s">
        <v>69</v>
      </c>
      <c r="C22" s="30">
        <v>65000</v>
      </c>
      <c r="D22" s="46"/>
      <c r="E22" s="30">
        <f t="shared" si="5"/>
        <v>65000</v>
      </c>
      <c r="F22" s="24"/>
      <c r="G22" s="24"/>
      <c r="H22" s="24">
        <f t="shared" si="4"/>
        <v>65000</v>
      </c>
      <c r="I22" s="66" t="s">
        <v>132</v>
      </c>
    </row>
    <row r="23" spans="1:9" s="2" customFormat="1" ht="19.5" customHeight="1" x14ac:dyDescent="0.3">
      <c r="A23" s="22"/>
      <c r="B23" s="56" t="s">
        <v>18</v>
      </c>
      <c r="C23" s="24">
        <v>80000</v>
      </c>
      <c r="D23" s="46"/>
      <c r="E23" s="30">
        <f t="shared" si="5"/>
        <v>80000</v>
      </c>
      <c r="F23" s="24"/>
      <c r="G23" s="24"/>
      <c r="H23" s="24">
        <f t="shared" si="4"/>
        <v>80000</v>
      </c>
      <c r="I23" s="66" t="s">
        <v>19</v>
      </c>
    </row>
    <row r="24" spans="1:9" s="2" customFormat="1" ht="19.5" customHeight="1" x14ac:dyDescent="0.3">
      <c r="A24" s="22"/>
      <c r="B24" s="32" t="s">
        <v>20</v>
      </c>
      <c r="C24" s="30">
        <v>127000</v>
      </c>
      <c r="D24" s="47">
        <v>8416</v>
      </c>
      <c r="E24" s="30">
        <f t="shared" si="5"/>
        <v>135416</v>
      </c>
      <c r="F24" s="24">
        <v>9379</v>
      </c>
      <c r="G24" s="24"/>
      <c r="H24" s="24">
        <f t="shared" si="4"/>
        <v>144795</v>
      </c>
      <c r="I24" s="66" t="s">
        <v>21</v>
      </c>
    </row>
    <row r="25" spans="1:9" s="2" customFormat="1" ht="19.5" customHeight="1" x14ac:dyDescent="0.3">
      <c r="A25" s="22"/>
      <c r="B25" s="27" t="s">
        <v>68</v>
      </c>
      <c r="C25" s="30">
        <v>19000</v>
      </c>
      <c r="D25" s="46"/>
      <c r="E25" s="30">
        <f t="shared" si="5"/>
        <v>19000</v>
      </c>
      <c r="F25" s="24"/>
      <c r="G25" s="24"/>
      <c r="H25" s="24">
        <f t="shared" si="4"/>
        <v>19000</v>
      </c>
      <c r="I25" s="66" t="s">
        <v>131</v>
      </c>
    </row>
    <row r="26" spans="1:9" s="2" customFormat="1" ht="28.5" customHeight="1" x14ac:dyDescent="0.25">
      <c r="A26" s="22"/>
      <c r="B26" s="20" t="s">
        <v>89</v>
      </c>
      <c r="C26" s="70">
        <f>SUM(C27:C34)</f>
        <v>381000</v>
      </c>
      <c r="D26" s="58">
        <f>SUM(D27:D35)</f>
        <v>40642</v>
      </c>
      <c r="E26" s="70">
        <f>SUM(E27:E35)</f>
        <v>421642</v>
      </c>
      <c r="F26" s="70">
        <f t="shared" ref="F26:H26" si="6">SUM(F27:F35)</f>
        <v>16247</v>
      </c>
      <c r="G26" s="70">
        <f t="shared" si="6"/>
        <v>-3785</v>
      </c>
      <c r="H26" s="70">
        <f t="shared" si="6"/>
        <v>434104</v>
      </c>
      <c r="I26" s="66"/>
    </row>
    <row r="27" spans="1:9" s="2" customFormat="1" ht="20.25" x14ac:dyDescent="0.3">
      <c r="A27" s="22"/>
      <c r="B27" s="21" t="s">
        <v>112</v>
      </c>
      <c r="C27" s="30">
        <v>60000</v>
      </c>
      <c r="D27" s="46"/>
      <c r="E27" s="30">
        <f t="shared" ref="E27:E35" si="7">+C27+D27</f>
        <v>60000</v>
      </c>
      <c r="F27" s="24"/>
      <c r="G27" s="24">
        <f>-5932-1602</f>
        <v>-7534</v>
      </c>
      <c r="H27" s="24">
        <f t="shared" ref="H27:H35" si="8">+E27+F27+G27</f>
        <v>52466</v>
      </c>
      <c r="I27" s="66" t="s">
        <v>193</v>
      </c>
    </row>
    <row r="28" spans="1:9" s="2" customFormat="1" ht="20.25" x14ac:dyDescent="0.3">
      <c r="A28" s="22"/>
      <c r="B28" s="21" t="s">
        <v>34</v>
      </c>
      <c r="C28" s="30">
        <v>20000</v>
      </c>
      <c r="D28" s="46"/>
      <c r="E28" s="30">
        <f t="shared" si="7"/>
        <v>20000</v>
      </c>
      <c r="F28" s="24">
        <v>11412</v>
      </c>
      <c r="G28" s="24"/>
      <c r="H28" s="24">
        <f t="shared" si="8"/>
        <v>31412</v>
      </c>
      <c r="I28" s="66" t="s">
        <v>191</v>
      </c>
    </row>
    <row r="29" spans="1:9" s="2" customFormat="1" ht="20.25" x14ac:dyDescent="0.3">
      <c r="A29" s="22"/>
      <c r="B29" s="21" t="s">
        <v>36</v>
      </c>
      <c r="C29" s="30">
        <v>4000</v>
      </c>
      <c r="D29" s="46"/>
      <c r="E29" s="30">
        <f t="shared" si="7"/>
        <v>4000</v>
      </c>
      <c r="F29" s="24"/>
      <c r="G29" s="24"/>
      <c r="H29" s="24">
        <f t="shared" si="8"/>
        <v>4000</v>
      </c>
      <c r="I29" s="66" t="s">
        <v>196</v>
      </c>
    </row>
    <row r="30" spans="1:9" s="2" customFormat="1" ht="20.25" x14ac:dyDescent="0.3">
      <c r="A30" s="22"/>
      <c r="B30" s="21" t="s">
        <v>113</v>
      </c>
      <c r="C30" s="30">
        <v>6500</v>
      </c>
      <c r="D30" s="46"/>
      <c r="E30" s="30">
        <f t="shared" si="7"/>
        <v>6500</v>
      </c>
      <c r="F30" s="24">
        <v>1554</v>
      </c>
      <c r="G30" s="24"/>
      <c r="H30" s="24">
        <f t="shared" si="8"/>
        <v>8054</v>
      </c>
      <c r="I30" s="66" t="s">
        <v>197</v>
      </c>
    </row>
    <row r="31" spans="1:9" s="2" customFormat="1" ht="20.25" x14ac:dyDescent="0.3">
      <c r="A31" s="22"/>
      <c r="B31" s="21" t="s">
        <v>114</v>
      </c>
      <c r="C31" s="30">
        <v>14500</v>
      </c>
      <c r="D31" s="46"/>
      <c r="E31" s="30">
        <f t="shared" si="7"/>
        <v>14500</v>
      </c>
      <c r="F31" s="24"/>
      <c r="G31" s="24"/>
      <c r="H31" s="24">
        <f t="shared" si="8"/>
        <v>14500</v>
      </c>
      <c r="I31" s="66" t="s">
        <v>182</v>
      </c>
    </row>
    <row r="32" spans="1:9" s="2" customFormat="1" ht="20.25" x14ac:dyDescent="0.3">
      <c r="A32" s="22"/>
      <c r="B32" s="21" t="s">
        <v>110</v>
      </c>
      <c r="C32" s="30">
        <v>216000</v>
      </c>
      <c r="D32" s="46"/>
      <c r="E32" s="30">
        <f t="shared" si="7"/>
        <v>216000</v>
      </c>
      <c r="F32" s="24"/>
      <c r="G32" s="24"/>
      <c r="H32" s="24">
        <f t="shared" si="8"/>
        <v>216000</v>
      </c>
      <c r="I32" s="66" t="s">
        <v>192</v>
      </c>
    </row>
    <row r="33" spans="1:9" s="2" customFormat="1" ht="20.25" x14ac:dyDescent="0.3">
      <c r="A33" s="22"/>
      <c r="B33" s="21" t="s">
        <v>111</v>
      </c>
      <c r="C33" s="30">
        <v>10000</v>
      </c>
      <c r="D33" s="46"/>
      <c r="E33" s="30">
        <f t="shared" si="7"/>
        <v>10000</v>
      </c>
      <c r="F33" s="24">
        <v>3281</v>
      </c>
      <c r="G33" s="24">
        <f>2952+797</f>
        <v>3749</v>
      </c>
      <c r="H33" s="24">
        <f t="shared" si="8"/>
        <v>17030</v>
      </c>
      <c r="I33" s="66" t="s">
        <v>186</v>
      </c>
    </row>
    <row r="34" spans="1:9" s="2" customFormat="1" ht="20.25" x14ac:dyDescent="0.3">
      <c r="A34" s="22"/>
      <c r="B34" s="21" t="s">
        <v>35</v>
      </c>
      <c r="C34" s="30">
        <v>50000</v>
      </c>
      <c r="D34" s="46"/>
      <c r="E34" s="30">
        <f t="shared" si="7"/>
        <v>50000</v>
      </c>
      <c r="F34" s="24"/>
      <c r="G34" s="24"/>
      <c r="H34" s="24">
        <f t="shared" si="8"/>
        <v>50000</v>
      </c>
      <c r="I34" s="66" t="s">
        <v>194</v>
      </c>
    </row>
    <row r="35" spans="1:9" s="2" customFormat="1" ht="20.25" x14ac:dyDescent="0.3">
      <c r="A35" s="22"/>
      <c r="B35" s="21" t="s">
        <v>15</v>
      </c>
      <c r="C35" s="30"/>
      <c r="D35" s="46">
        <v>40642</v>
      </c>
      <c r="E35" s="30">
        <f t="shared" si="7"/>
        <v>40642</v>
      </c>
      <c r="F35" s="24"/>
      <c r="G35" s="24"/>
      <c r="H35" s="24">
        <f t="shared" si="8"/>
        <v>40642</v>
      </c>
      <c r="I35" s="66" t="s">
        <v>16</v>
      </c>
    </row>
    <row r="36" spans="1:9" s="2" customFormat="1" ht="27.75" customHeight="1" x14ac:dyDescent="0.25">
      <c r="A36" s="22"/>
      <c r="B36" s="20" t="s">
        <v>88</v>
      </c>
      <c r="C36" s="70">
        <f>SUM(C37:C44)</f>
        <v>381000</v>
      </c>
      <c r="D36" s="58">
        <f>SUM(D37:D45)</f>
        <v>82392</v>
      </c>
      <c r="E36" s="70">
        <f>SUM(E37:E45)</f>
        <v>463392</v>
      </c>
      <c r="F36" s="70">
        <f t="shared" ref="F36:H36" si="9">SUM(F37:F45)</f>
        <v>0</v>
      </c>
      <c r="G36" s="70">
        <f t="shared" si="9"/>
        <v>0</v>
      </c>
      <c r="H36" s="70">
        <f t="shared" si="9"/>
        <v>463392</v>
      </c>
      <c r="I36" s="66"/>
    </row>
    <row r="37" spans="1:9" s="2" customFormat="1" ht="20.25" x14ac:dyDescent="0.3">
      <c r="A37" s="22"/>
      <c r="B37" s="21" t="s">
        <v>116</v>
      </c>
      <c r="C37" s="30">
        <v>60000</v>
      </c>
      <c r="D37" s="46"/>
      <c r="E37" s="30">
        <f t="shared" ref="E37:E45" si="10">+C37+D37</f>
        <v>60000</v>
      </c>
      <c r="F37" s="24"/>
      <c r="G37" s="24"/>
      <c r="H37" s="24">
        <f t="shared" ref="H37:H45" si="11">+E37+F37+G37</f>
        <v>60000</v>
      </c>
      <c r="I37" s="66" t="s">
        <v>195</v>
      </c>
    </row>
    <row r="38" spans="1:9" s="2" customFormat="1" ht="20.25" x14ac:dyDescent="0.3">
      <c r="A38" s="22"/>
      <c r="B38" s="21" t="s">
        <v>117</v>
      </c>
      <c r="C38" s="30">
        <v>32000</v>
      </c>
      <c r="D38" s="46"/>
      <c r="E38" s="30">
        <f t="shared" si="10"/>
        <v>32000</v>
      </c>
      <c r="F38" s="24"/>
      <c r="G38" s="24"/>
      <c r="H38" s="24">
        <f t="shared" si="11"/>
        <v>32000</v>
      </c>
      <c r="I38" s="66" t="s">
        <v>185</v>
      </c>
    </row>
    <row r="39" spans="1:9" s="2" customFormat="1" ht="20.25" x14ac:dyDescent="0.3">
      <c r="A39" s="22"/>
      <c r="B39" s="21" t="s">
        <v>38</v>
      </c>
      <c r="C39" s="30">
        <v>13000</v>
      </c>
      <c r="D39" s="46"/>
      <c r="E39" s="30">
        <f t="shared" si="10"/>
        <v>13000</v>
      </c>
      <c r="F39" s="24"/>
      <c r="G39" s="24"/>
      <c r="H39" s="24">
        <f t="shared" si="11"/>
        <v>13000</v>
      </c>
      <c r="I39" s="66" t="s">
        <v>187</v>
      </c>
    </row>
    <row r="40" spans="1:9" s="2" customFormat="1" ht="20.25" x14ac:dyDescent="0.3">
      <c r="A40" s="22"/>
      <c r="B40" s="21" t="s">
        <v>71</v>
      </c>
      <c r="C40" s="30">
        <v>25000</v>
      </c>
      <c r="D40" s="46"/>
      <c r="E40" s="30">
        <f t="shared" si="10"/>
        <v>25000</v>
      </c>
      <c r="F40" s="24"/>
      <c r="G40" s="24"/>
      <c r="H40" s="24">
        <f t="shared" si="11"/>
        <v>25000</v>
      </c>
      <c r="I40" s="66" t="s">
        <v>188</v>
      </c>
    </row>
    <row r="41" spans="1:9" s="2" customFormat="1" ht="20.25" x14ac:dyDescent="0.3">
      <c r="A41" s="22"/>
      <c r="B41" s="21" t="s">
        <v>37</v>
      </c>
      <c r="C41" s="30">
        <v>75000</v>
      </c>
      <c r="D41" s="46"/>
      <c r="E41" s="30">
        <f t="shared" si="10"/>
        <v>75000</v>
      </c>
      <c r="F41" s="24"/>
      <c r="G41" s="24"/>
      <c r="H41" s="24">
        <f t="shared" si="11"/>
        <v>75000</v>
      </c>
      <c r="I41" s="66" t="s">
        <v>183</v>
      </c>
    </row>
    <row r="42" spans="1:9" s="2" customFormat="1" ht="20.25" x14ac:dyDescent="0.3">
      <c r="A42" s="22"/>
      <c r="B42" s="21" t="s">
        <v>118</v>
      </c>
      <c r="C42" s="30">
        <v>80000</v>
      </c>
      <c r="D42" s="46"/>
      <c r="E42" s="30">
        <f t="shared" si="10"/>
        <v>80000</v>
      </c>
      <c r="F42" s="24"/>
      <c r="G42" s="24"/>
      <c r="H42" s="24">
        <f t="shared" si="11"/>
        <v>80000</v>
      </c>
      <c r="I42" s="66" t="s">
        <v>189</v>
      </c>
    </row>
    <row r="43" spans="1:9" s="2" customFormat="1" ht="20.25" x14ac:dyDescent="0.3">
      <c r="A43" s="22"/>
      <c r="B43" s="21" t="s">
        <v>39</v>
      </c>
      <c r="C43" s="30">
        <v>50000</v>
      </c>
      <c r="D43" s="46"/>
      <c r="E43" s="30">
        <f t="shared" si="10"/>
        <v>50000</v>
      </c>
      <c r="F43" s="24"/>
      <c r="G43" s="24"/>
      <c r="H43" s="24">
        <f t="shared" si="11"/>
        <v>50000</v>
      </c>
      <c r="I43" s="66" t="s">
        <v>190</v>
      </c>
    </row>
    <row r="44" spans="1:9" s="2" customFormat="1" ht="20.25" x14ac:dyDescent="0.3">
      <c r="A44" s="22"/>
      <c r="B44" s="21" t="s">
        <v>115</v>
      </c>
      <c r="C44" s="30">
        <v>46000</v>
      </c>
      <c r="D44" s="46"/>
      <c r="E44" s="30">
        <f t="shared" si="10"/>
        <v>46000</v>
      </c>
      <c r="F44" s="24"/>
      <c r="G44" s="24"/>
      <c r="H44" s="24">
        <f t="shared" si="11"/>
        <v>46000</v>
      </c>
      <c r="I44" s="66" t="s">
        <v>184</v>
      </c>
    </row>
    <row r="45" spans="1:9" s="2" customFormat="1" ht="20.25" x14ac:dyDescent="0.3">
      <c r="A45" s="22"/>
      <c r="B45" s="21" t="s">
        <v>13</v>
      </c>
      <c r="C45" s="30"/>
      <c r="D45" s="46">
        <v>82392</v>
      </c>
      <c r="E45" s="30">
        <f t="shared" si="10"/>
        <v>82392</v>
      </c>
      <c r="F45" s="24"/>
      <c r="G45" s="24"/>
      <c r="H45" s="24">
        <f t="shared" si="11"/>
        <v>82392</v>
      </c>
      <c r="I45" s="66" t="s">
        <v>14</v>
      </c>
    </row>
    <row r="46" spans="1:9" s="2" customFormat="1" ht="33" customHeight="1" x14ac:dyDescent="0.25">
      <c r="A46" s="22"/>
      <c r="B46" s="18" t="s">
        <v>6</v>
      </c>
      <c r="C46" s="60">
        <f>C47</f>
        <v>0</v>
      </c>
      <c r="D46" s="58">
        <f>D47</f>
        <v>792</v>
      </c>
      <c r="E46" s="70">
        <f>E47</f>
        <v>792</v>
      </c>
      <c r="F46" s="70">
        <f t="shared" ref="F46:H46" si="12">F47</f>
        <v>2535</v>
      </c>
      <c r="G46" s="70">
        <f t="shared" si="12"/>
        <v>0</v>
      </c>
      <c r="H46" s="70">
        <f t="shared" si="12"/>
        <v>3327</v>
      </c>
      <c r="I46" s="66"/>
    </row>
    <row r="47" spans="1:9" s="2" customFormat="1" ht="20.25" x14ac:dyDescent="0.3">
      <c r="A47" s="22"/>
      <c r="B47" s="41" t="s">
        <v>73</v>
      </c>
      <c r="C47" s="30"/>
      <c r="D47" s="48">
        <v>792</v>
      </c>
      <c r="E47" s="30">
        <f t="shared" ref="E47" si="13">+C47+D47</f>
        <v>792</v>
      </c>
      <c r="F47" s="24">
        <v>2535</v>
      </c>
      <c r="G47" s="24"/>
      <c r="H47" s="24">
        <f t="shared" ref="H47" si="14">+E47+F47+G47</f>
        <v>3327</v>
      </c>
      <c r="I47" s="66" t="s">
        <v>198</v>
      </c>
    </row>
    <row r="48" spans="1:9" s="2" customFormat="1" ht="27.75" customHeight="1" x14ac:dyDescent="0.3">
      <c r="A48" s="22"/>
      <c r="B48" s="18" t="s">
        <v>7</v>
      </c>
      <c r="C48" s="44">
        <f>SUM(C49:C51)</f>
        <v>30000</v>
      </c>
      <c r="D48" s="45">
        <f>SUM(D49:D51)</f>
        <v>30397</v>
      </c>
      <c r="E48" s="44">
        <f>SUM(E49:E51)</f>
        <v>60397</v>
      </c>
      <c r="F48" s="44">
        <f t="shared" ref="F48:H48" si="15">SUM(F49:F51)</f>
        <v>0</v>
      </c>
      <c r="G48" s="44">
        <f t="shared" si="15"/>
        <v>0</v>
      </c>
      <c r="H48" s="44">
        <f t="shared" si="15"/>
        <v>60397</v>
      </c>
      <c r="I48" s="66"/>
    </row>
    <row r="49" spans="1:9" s="2" customFormat="1" ht="20.25" x14ac:dyDescent="0.3">
      <c r="A49" s="22"/>
      <c r="B49" s="27" t="s">
        <v>31</v>
      </c>
      <c r="C49" s="13">
        <v>30000</v>
      </c>
      <c r="D49" s="48"/>
      <c r="E49" s="30">
        <f>+C49+D49</f>
        <v>30000</v>
      </c>
      <c r="F49" s="24"/>
      <c r="G49" s="24"/>
      <c r="H49" s="24">
        <f t="shared" ref="H49:H51" si="16">+E49+F49+G49</f>
        <v>30000</v>
      </c>
      <c r="I49" s="67" t="s">
        <v>171</v>
      </c>
    </row>
    <row r="50" spans="1:9" s="2" customFormat="1" ht="20.25" x14ac:dyDescent="0.3">
      <c r="A50" s="22"/>
      <c r="B50" s="32" t="s">
        <v>82</v>
      </c>
      <c r="C50" s="13"/>
      <c r="D50" s="48">
        <v>30100</v>
      </c>
      <c r="E50" s="30">
        <f>+C50+D50</f>
        <v>30100</v>
      </c>
      <c r="F50" s="24"/>
      <c r="G50" s="24"/>
      <c r="H50" s="24">
        <f t="shared" si="16"/>
        <v>30100</v>
      </c>
      <c r="I50" s="67" t="s">
        <v>134</v>
      </c>
    </row>
    <row r="51" spans="1:9" s="2" customFormat="1" ht="20.25" x14ac:dyDescent="0.3">
      <c r="A51" s="22"/>
      <c r="B51" s="32" t="s">
        <v>87</v>
      </c>
      <c r="C51" s="13"/>
      <c r="D51" s="48">
        <v>297</v>
      </c>
      <c r="E51" s="30">
        <f>+C51+D51</f>
        <v>297</v>
      </c>
      <c r="F51" s="24"/>
      <c r="G51" s="24"/>
      <c r="H51" s="24">
        <f t="shared" si="16"/>
        <v>297</v>
      </c>
      <c r="I51" s="67" t="s">
        <v>120</v>
      </c>
    </row>
    <row r="52" spans="1:9" s="37" customFormat="1" ht="30" customHeight="1" x14ac:dyDescent="0.25">
      <c r="A52" s="36"/>
      <c r="B52" s="18" t="s">
        <v>67</v>
      </c>
      <c r="C52" s="70">
        <f>SUM(C53:C78)</f>
        <v>489724</v>
      </c>
      <c r="D52" s="58">
        <f>SUM(D53:D77)</f>
        <v>169843</v>
      </c>
      <c r="E52" s="70">
        <f>SUM(E53:E78)</f>
        <v>659567</v>
      </c>
      <c r="F52" s="70">
        <f>SUM(F53:F78)</f>
        <v>0</v>
      </c>
      <c r="G52" s="70">
        <f>SUM(G53:G78)</f>
        <v>3674</v>
      </c>
      <c r="H52" s="70">
        <f>SUM(H53:H78)</f>
        <v>663241</v>
      </c>
      <c r="I52" s="68"/>
    </row>
    <row r="53" spans="1:9" s="37" customFormat="1" ht="20.25" x14ac:dyDescent="0.3">
      <c r="A53" s="36"/>
      <c r="B53" s="39" t="s">
        <v>53</v>
      </c>
      <c r="C53" s="13">
        <v>2540</v>
      </c>
      <c r="D53" s="48"/>
      <c r="E53" s="30">
        <f t="shared" ref="E53:E78" si="17">+C53+D53</f>
        <v>2540</v>
      </c>
      <c r="F53" s="24"/>
      <c r="G53" s="24">
        <v>1367</v>
      </c>
      <c r="H53" s="24">
        <f t="shared" ref="H53:H78" si="18">+E53+F53+G53</f>
        <v>3907</v>
      </c>
      <c r="I53" s="68" t="s">
        <v>158</v>
      </c>
    </row>
    <row r="54" spans="1:9" s="37" customFormat="1" ht="20.25" x14ac:dyDescent="0.3">
      <c r="A54" s="36"/>
      <c r="B54" s="39" t="s">
        <v>41</v>
      </c>
      <c r="C54" s="13">
        <v>31394</v>
      </c>
      <c r="D54" s="48"/>
      <c r="E54" s="30">
        <f t="shared" si="17"/>
        <v>31394</v>
      </c>
      <c r="F54" s="24"/>
      <c r="G54" s="24"/>
      <c r="H54" s="24">
        <f t="shared" si="18"/>
        <v>31394</v>
      </c>
      <c r="I54" s="68" t="s">
        <v>146</v>
      </c>
    </row>
    <row r="55" spans="1:9" s="37" customFormat="1" ht="20.25" x14ac:dyDescent="0.3">
      <c r="A55" s="36"/>
      <c r="B55" s="39" t="s">
        <v>55</v>
      </c>
      <c r="C55" s="13">
        <v>8573</v>
      </c>
      <c r="D55" s="48"/>
      <c r="E55" s="30">
        <f t="shared" si="17"/>
        <v>8573</v>
      </c>
      <c r="F55" s="24"/>
      <c r="G55" s="24"/>
      <c r="H55" s="24">
        <f t="shared" si="18"/>
        <v>8573</v>
      </c>
      <c r="I55" s="68" t="s">
        <v>160</v>
      </c>
    </row>
    <row r="56" spans="1:9" s="37" customFormat="1" ht="20.25" x14ac:dyDescent="0.3">
      <c r="A56" s="36"/>
      <c r="B56" s="39" t="s">
        <v>54</v>
      </c>
      <c r="C56" s="13">
        <v>2572</v>
      </c>
      <c r="D56" s="48"/>
      <c r="E56" s="30">
        <f t="shared" si="17"/>
        <v>2572</v>
      </c>
      <c r="F56" s="24"/>
      <c r="G56" s="24"/>
      <c r="H56" s="24">
        <f t="shared" si="18"/>
        <v>2572</v>
      </c>
      <c r="I56" s="68" t="s">
        <v>159</v>
      </c>
    </row>
    <row r="57" spans="1:9" s="37" customFormat="1" ht="20.25" x14ac:dyDescent="0.3">
      <c r="A57" s="36"/>
      <c r="B57" s="39" t="s">
        <v>56</v>
      </c>
      <c r="C57" s="13">
        <v>6858</v>
      </c>
      <c r="D57" s="48"/>
      <c r="E57" s="30">
        <f t="shared" si="17"/>
        <v>6858</v>
      </c>
      <c r="F57" s="24"/>
      <c r="G57" s="24"/>
      <c r="H57" s="24">
        <f t="shared" si="18"/>
        <v>6858</v>
      </c>
      <c r="I57" s="68" t="s">
        <v>161</v>
      </c>
    </row>
    <row r="58" spans="1:9" s="37" customFormat="1" ht="20.25" x14ac:dyDescent="0.3">
      <c r="A58" s="36"/>
      <c r="B58" s="39" t="s">
        <v>57</v>
      </c>
      <c r="C58" s="13">
        <v>4001</v>
      </c>
      <c r="D58" s="48"/>
      <c r="E58" s="30">
        <f t="shared" si="17"/>
        <v>4001</v>
      </c>
      <c r="F58" s="24"/>
      <c r="G58" s="24">
        <v>180</v>
      </c>
      <c r="H58" s="24">
        <f t="shared" si="18"/>
        <v>4181</v>
      </c>
      <c r="I58" s="68" t="s">
        <v>162</v>
      </c>
    </row>
    <row r="59" spans="1:9" s="37" customFormat="1" ht="20.25" x14ac:dyDescent="0.3">
      <c r="A59" s="36"/>
      <c r="B59" s="39" t="s">
        <v>50</v>
      </c>
      <c r="C59" s="13">
        <v>8863</v>
      </c>
      <c r="D59" s="48"/>
      <c r="E59" s="30">
        <f t="shared" si="17"/>
        <v>8863</v>
      </c>
      <c r="F59" s="24"/>
      <c r="G59" s="24"/>
      <c r="H59" s="24">
        <f t="shared" si="18"/>
        <v>8863</v>
      </c>
      <c r="I59" s="68" t="s">
        <v>155</v>
      </c>
    </row>
    <row r="60" spans="1:9" s="37" customFormat="1" ht="20.25" x14ac:dyDescent="0.3">
      <c r="A60" s="36"/>
      <c r="B60" s="39" t="s">
        <v>58</v>
      </c>
      <c r="C60" s="13">
        <v>20320</v>
      </c>
      <c r="D60" s="48"/>
      <c r="E60" s="30">
        <f t="shared" si="17"/>
        <v>20320</v>
      </c>
      <c r="F60" s="24"/>
      <c r="G60" s="24"/>
      <c r="H60" s="24">
        <f t="shared" si="18"/>
        <v>20320</v>
      </c>
      <c r="I60" s="68" t="s">
        <v>163</v>
      </c>
    </row>
    <row r="61" spans="1:9" s="37" customFormat="1" ht="20.25" x14ac:dyDescent="0.3">
      <c r="A61" s="36"/>
      <c r="B61" s="39" t="s">
        <v>44</v>
      </c>
      <c r="C61" s="13">
        <v>31750</v>
      </c>
      <c r="D61" s="48"/>
      <c r="E61" s="30">
        <f t="shared" si="17"/>
        <v>31750</v>
      </c>
      <c r="F61" s="24"/>
      <c r="G61" s="24"/>
      <c r="H61" s="24">
        <f t="shared" si="18"/>
        <v>31750</v>
      </c>
      <c r="I61" s="68" t="s">
        <v>149</v>
      </c>
    </row>
    <row r="62" spans="1:9" s="37" customFormat="1" ht="40.5" x14ac:dyDescent="0.3">
      <c r="A62" s="36"/>
      <c r="B62" s="39" t="s">
        <v>52</v>
      </c>
      <c r="C62" s="30">
        <v>4445</v>
      </c>
      <c r="D62" s="49"/>
      <c r="E62" s="30">
        <f t="shared" si="17"/>
        <v>4445</v>
      </c>
      <c r="F62" s="24"/>
      <c r="G62" s="62">
        <v>1533</v>
      </c>
      <c r="H62" s="62">
        <f t="shared" si="18"/>
        <v>5978</v>
      </c>
      <c r="I62" s="71" t="s">
        <v>157</v>
      </c>
    </row>
    <row r="63" spans="1:9" s="37" customFormat="1" ht="20.25" x14ac:dyDescent="0.3">
      <c r="A63" s="36"/>
      <c r="B63" s="39" t="s">
        <v>43</v>
      </c>
      <c r="C63" s="13">
        <v>190500</v>
      </c>
      <c r="D63" s="48"/>
      <c r="E63" s="30">
        <f t="shared" si="17"/>
        <v>190500</v>
      </c>
      <c r="F63" s="24"/>
      <c r="G63" s="24"/>
      <c r="H63" s="24">
        <f t="shared" si="18"/>
        <v>190500</v>
      </c>
      <c r="I63" s="68" t="s">
        <v>148</v>
      </c>
    </row>
    <row r="64" spans="1:9" s="37" customFormat="1" ht="20.25" x14ac:dyDescent="0.3">
      <c r="A64" s="36"/>
      <c r="B64" s="39" t="s">
        <v>60</v>
      </c>
      <c r="C64" s="13">
        <v>12700</v>
      </c>
      <c r="D64" s="48"/>
      <c r="E64" s="30">
        <f t="shared" si="17"/>
        <v>12700</v>
      </c>
      <c r="F64" s="24"/>
      <c r="G64" s="24"/>
      <c r="H64" s="24">
        <f t="shared" si="18"/>
        <v>12700</v>
      </c>
      <c r="I64" s="68" t="s">
        <v>165</v>
      </c>
    </row>
    <row r="65" spans="1:9" s="37" customFormat="1" ht="20.25" x14ac:dyDescent="0.3">
      <c r="A65" s="36"/>
      <c r="B65" s="39" t="s">
        <v>45</v>
      </c>
      <c r="C65" s="13">
        <v>1905</v>
      </c>
      <c r="D65" s="48"/>
      <c r="E65" s="30">
        <f t="shared" si="17"/>
        <v>1905</v>
      </c>
      <c r="F65" s="24"/>
      <c r="G65" s="24">
        <v>-631</v>
      </c>
      <c r="H65" s="24">
        <f t="shared" si="18"/>
        <v>1274</v>
      </c>
      <c r="I65" s="68" t="s">
        <v>150</v>
      </c>
    </row>
    <row r="66" spans="1:9" s="37" customFormat="1" ht="20.25" x14ac:dyDescent="0.3">
      <c r="A66" s="36"/>
      <c r="B66" s="39" t="s">
        <v>46</v>
      </c>
      <c r="C66" s="13">
        <v>1905</v>
      </c>
      <c r="D66" s="48"/>
      <c r="E66" s="30">
        <f t="shared" si="17"/>
        <v>1905</v>
      </c>
      <c r="F66" s="24"/>
      <c r="G66" s="24">
        <v>-1064</v>
      </c>
      <c r="H66" s="24">
        <f t="shared" si="18"/>
        <v>841</v>
      </c>
      <c r="I66" s="68" t="s">
        <v>151</v>
      </c>
    </row>
    <row r="67" spans="1:9" s="37" customFormat="1" ht="20.25" x14ac:dyDescent="0.3">
      <c r="A67" s="36"/>
      <c r="B67" s="39" t="s">
        <v>47</v>
      </c>
      <c r="C67" s="13">
        <v>1905</v>
      </c>
      <c r="D67" s="48"/>
      <c r="E67" s="30">
        <f t="shared" si="17"/>
        <v>1905</v>
      </c>
      <c r="F67" s="24"/>
      <c r="G67" s="24">
        <v>-695</v>
      </c>
      <c r="H67" s="24">
        <f t="shared" si="18"/>
        <v>1210</v>
      </c>
      <c r="I67" s="68" t="s">
        <v>152</v>
      </c>
    </row>
    <row r="68" spans="1:9" s="37" customFormat="1" ht="20.25" x14ac:dyDescent="0.3">
      <c r="A68" s="36"/>
      <c r="B68" s="39" t="s">
        <v>48</v>
      </c>
      <c r="C68" s="13">
        <v>2845</v>
      </c>
      <c r="D68" s="48"/>
      <c r="E68" s="30">
        <f t="shared" si="17"/>
        <v>2845</v>
      </c>
      <c r="F68" s="24"/>
      <c r="G68" s="24">
        <v>-1408</v>
      </c>
      <c r="H68" s="24">
        <f t="shared" si="18"/>
        <v>1437</v>
      </c>
      <c r="I68" s="68" t="s">
        <v>153</v>
      </c>
    </row>
    <row r="69" spans="1:9" s="37" customFormat="1" ht="20.25" x14ac:dyDescent="0.3">
      <c r="A69" s="36"/>
      <c r="B69" s="39" t="s">
        <v>49</v>
      </c>
      <c r="C69" s="13">
        <v>1905</v>
      </c>
      <c r="D69" s="48"/>
      <c r="E69" s="30">
        <f t="shared" si="17"/>
        <v>1905</v>
      </c>
      <c r="F69" s="24"/>
      <c r="G69" s="24">
        <v>-695</v>
      </c>
      <c r="H69" s="24">
        <f t="shared" si="18"/>
        <v>1210</v>
      </c>
      <c r="I69" s="68" t="s">
        <v>154</v>
      </c>
    </row>
    <row r="70" spans="1:9" s="37" customFormat="1" ht="20.25" x14ac:dyDescent="0.3">
      <c r="A70" s="36"/>
      <c r="B70" s="39" t="s">
        <v>77</v>
      </c>
      <c r="C70" s="13"/>
      <c r="D70" s="48">
        <v>66051</v>
      </c>
      <c r="E70" s="30">
        <f t="shared" si="17"/>
        <v>66051</v>
      </c>
      <c r="F70" s="24"/>
      <c r="G70" s="24"/>
      <c r="H70" s="24">
        <f t="shared" si="18"/>
        <v>66051</v>
      </c>
      <c r="I70" s="68" t="s">
        <v>137</v>
      </c>
    </row>
    <row r="71" spans="1:9" s="37" customFormat="1" ht="20.25" x14ac:dyDescent="0.3">
      <c r="A71" s="36"/>
      <c r="B71" s="41" t="s">
        <v>75</v>
      </c>
      <c r="C71" s="13">
        <v>100000</v>
      </c>
      <c r="D71" s="48"/>
      <c r="E71" s="30">
        <f t="shared" si="17"/>
        <v>100000</v>
      </c>
      <c r="F71" s="24"/>
      <c r="G71" s="24"/>
      <c r="H71" s="24">
        <f t="shared" si="18"/>
        <v>100000</v>
      </c>
      <c r="I71" s="68" t="s">
        <v>121</v>
      </c>
    </row>
    <row r="72" spans="1:9" s="37" customFormat="1" ht="20.25" x14ac:dyDescent="0.3">
      <c r="A72" s="36"/>
      <c r="B72" s="41" t="s">
        <v>84</v>
      </c>
      <c r="C72" s="13"/>
      <c r="D72" s="48">
        <v>74201</v>
      </c>
      <c r="E72" s="30">
        <f t="shared" si="17"/>
        <v>74201</v>
      </c>
      <c r="F72" s="24"/>
      <c r="G72" s="24"/>
      <c r="H72" s="24">
        <f t="shared" si="18"/>
        <v>74201</v>
      </c>
      <c r="I72" s="68" t="s">
        <v>181</v>
      </c>
    </row>
    <row r="73" spans="1:9" s="37" customFormat="1" ht="40.5" x14ac:dyDescent="0.3">
      <c r="A73" s="36"/>
      <c r="B73" s="39" t="s">
        <v>42</v>
      </c>
      <c r="C73" s="62">
        <v>34678</v>
      </c>
      <c r="D73" s="49"/>
      <c r="E73" s="30">
        <f t="shared" si="17"/>
        <v>34678</v>
      </c>
      <c r="F73" s="24"/>
      <c r="G73" s="24"/>
      <c r="H73" s="62">
        <f t="shared" si="18"/>
        <v>34678</v>
      </c>
      <c r="I73" s="71" t="s">
        <v>147</v>
      </c>
    </row>
    <row r="74" spans="1:9" s="37" customFormat="1" ht="20.25" x14ac:dyDescent="0.3">
      <c r="A74" s="36"/>
      <c r="B74" s="39" t="s">
        <v>78</v>
      </c>
      <c r="C74" s="40"/>
      <c r="D74" s="49">
        <v>19287</v>
      </c>
      <c r="E74" s="30">
        <f t="shared" si="17"/>
        <v>19287</v>
      </c>
      <c r="F74" s="24"/>
      <c r="G74" s="24"/>
      <c r="H74" s="24">
        <f t="shared" si="18"/>
        <v>19287</v>
      </c>
      <c r="I74" s="68" t="s">
        <v>138</v>
      </c>
    </row>
    <row r="75" spans="1:9" s="37" customFormat="1" ht="20.25" x14ac:dyDescent="0.3">
      <c r="A75" s="36"/>
      <c r="B75" s="39" t="s">
        <v>40</v>
      </c>
      <c r="C75" s="13">
        <v>7620</v>
      </c>
      <c r="D75" s="48"/>
      <c r="E75" s="30">
        <f t="shared" si="17"/>
        <v>7620</v>
      </c>
      <c r="F75" s="24"/>
      <c r="G75" s="24">
        <v>3131</v>
      </c>
      <c r="H75" s="24">
        <f t="shared" si="18"/>
        <v>10751</v>
      </c>
      <c r="I75" s="68" t="s">
        <v>145</v>
      </c>
    </row>
    <row r="76" spans="1:9" s="37" customFormat="1" ht="20.25" x14ac:dyDescent="0.3">
      <c r="A76" s="36"/>
      <c r="B76" s="39" t="s">
        <v>51</v>
      </c>
      <c r="C76" s="13">
        <v>11430</v>
      </c>
      <c r="D76" s="48"/>
      <c r="E76" s="30">
        <f t="shared" si="17"/>
        <v>11430</v>
      </c>
      <c r="F76" s="24"/>
      <c r="G76" s="24">
        <v>1956</v>
      </c>
      <c r="H76" s="24">
        <f t="shared" si="18"/>
        <v>13386</v>
      </c>
      <c r="I76" s="68" t="s">
        <v>156</v>
      </c>
    </row>
    <row r="77" spans="1:9" s="37" customFormat="1" ht="20.25" x14ac:dyDescent="0.3">
      <c r="A77" s="36"/>
      <c r="B77" s="32" t="s">
        <v>76</v>
      </c>
      <c r="C77" s="13"/>
      <c r="D77" s="48">
        <v>10304</v>
      </c>
      <c r="E77" s="30">
        <f t="shared" si="17"/>
        <v>10304</v>
      </c>
      <c r="F77" s="24"/>
      <c r="G77" s="24"/>
      <c r="H77" s="24">
        <f t="shared" si="18"/>
        <v>10304</v>
      </c>
      <c r="I77" s="68" t="s">
        <v>136</v>
      </c>
    </row>
    <row r="78" spans="1:9" s="37" customFormat="1" ht="20.25" x14ac:dyDescent="0.3">
      <c r="A78" s="36"/>
      <c r="B78" s="39" t="s">
        <v>59</v>
      </c>
      <c r="C78" s="13">
        <v>1015</v>
      </c>
      <c r="D78" s="48"/>
      <c r="E78" s="30">
        <f t="shared" si="17"/>
        <v>1015</v>
      </c>
      <c r="F78" s="24"/>
      <c r="G78" s="24"/>
      <c r="H78" s="24">
        <f t="shared" si="18"/>
        <v>1015</v>
      </c>
      <c r="I78" s="68" t="s">
        <v>164</v>
      </c>
    </row>
    <row r="79" spans="1:9" s="37" customFormat="1" ht="27.75" customHeight="1" x14ac:dyDescent="0.25">
      <c r="A79" s="36"/>
      <c r="B79" s="18" t="s">
        <v>99</v>
      </c>
      <c r="C79" s="70">
        <f>SUM(C80:C83)</f>
        <v>90000</v>
      </c>
      <c r="D79" s="58">
        <f>SUM(D80:D83)</f>
        <v>15000</v>
      </c>
      <c r="E79" s="70">
        <f>SUM(E80:E83)</f>
        <v>105000</v>
      </c>
      <c r="F79" s="70">
        <f t="shared" ref="F79:H79" si="19">SUM(F80:F83)</f>
        <v>0</v>
      </c>
      <c r="G79" s="70">
        <f t="shared" si="19"/>
        <v>3123.8</v>
      </c>
      <c r="H79" s="70">
        <f t="shared" si="19"/>
        <v>108123.8</v>
      </c>
      <c r="I79" s="69"/>
    </row>
    <row r="80" spans="1:9" s="37" customFormat="1" ht="20.25" x14ac:dyDescent="0.3">
      <c r="A80" s="36"/>
      <c r="B80" s="41" t="s">
        <v>62</v>
      </c>
      <c r="C80" s="13">
        <v>20000</v>
      </c>
      <c r="D80" s="48"/>
      <c r="E80" s="30">
        <f>+C80+D80</f>
        <v>20000</v>
      </c>
      <c r="F80" s="24"/>
      <c r="G80" s="24">
        <v>1041.4000000000001</v>
      </c>
      <c r="H80" s="24">
        <f t="shared" ref="H80:H83" si="20">+E80+F80+G80</f>
        <v>21041.4</v>
      </c>
      <c r="I80" s="69" t="s">
        <v>170</v>
      </c>
    </row>
    <row r="81" spans="1:9" s="37" customFormat="1" ht="20.25" x14ac:dyDescent="0.3">
      <c r="A81" s="36"/>
      <c r="B81" s="41" t="s">
        <v>74</v>
      </c>
      <c r="C81" s="13">
        <v>35000</v>
      </c>
      <c r="D81" s="48"/>
      <c r="E81" s="30">
        <f>+C81+D81</f>
        <v>35000</v>
      </c>
      <c r="F81" s="24"/>
      <c r="G81" s="24">
        <v>1041.4000000000001</v>
      </c>
      <c r="H81" s="24">
        <f t="shared" si="20"/>
        <v>36041.4</v>
      </c>
      <c r="I81" s="69" t="s">
        <v>167</v>
      </c>
    </row>
    <row r="82" spans="1:9" s="37" customFormat="1" ht="20.25" x14ac:dyDescent="0.3">
      <c r="A82" s="36"/>
      <c r="B82" s="32" t="s">
        <v>85</v>
      </c>
      <c r="C82" s="13"/>
      <c r="D82" s="48">
        <v>15000</v>
      </c>
      <c r="E82" s="30">
        <f>+C82+D82</f>
        <v>15000</v>
      </c>
      <c r="F82" s="24"/>
      <c r="G82" s="24"/>
      <c r="H82" s="24">
        <f t="shared" si="20"/>
        <v>15000</v>
      </c>
      <c r="I82" s="69" t="s">
        <v>139</v>
      </c>
    </row>
    <row r="83" spans="1:9" s="37" customFormat="1" ht="23.25" customHeight="1" x14ac:dyDescent="0.3">
      <c r="A83" s="84"/>
      <c r="B83" s="77" t="s">
        <v>61</v>
      </c>
      <c r="C83" s="78">
        <v>35000</v>
      </c>
      <c r="D83" s="79"/>
      <c r="E83" s="74">
        <f>+C83+D83</f>
        <v>35000</v>
      </c>
      <c r="F83" s="80"/>
      <c r="G83" s="80">
        <v>1041</v>
      </c>
      <c r="H83" s="80">
        <f t="shared" si="20"/>
        <v>36041</v>
      </c>
      <c r="I83" s="69" t="s">
        <v>166</v>
      </c>
    </row>
    <row r="84" spans="1:9" s="37" customFormat="1" ht="26.25" customHeight="1" x14ac:dyDescent="0.25">
      <c r="A84" s="36"/>
      <c r="B84" s="81" t="s">
        <v>30</v>
      </c>
      <c r="C84" s="82">
        <f>SUM(C85:C88)</f>
        <v>226454</v>
      </c>
      <c r="D84" s="83"/>
      <c r="E84" s="82">
        <f>SUM(E85:E88)</f>
        <v>226454</v>
      </c>
      <c r="F84" s="82">
        <f t="shared" ref="F84:H84" si="21">SUM(F85:F88)</f>
        <v>0</v>
      </c>
      <c r="G84" s="82">
        <f t="shared" si="21"/>
        <v>0</v>
      </c>
      <c r="H84" s="82">
        <f t="shared" si="21"/>
        <v>226454</v>
      </c>
      <c r="I84" s="68"/>
    </row>
    <row r="85" spans="1:9" s="37" customFormat="1" ht="20.25" x14ac:dyDescent="0.3">
      <c r="A85" s="36"/>
      <c r="B85" s="39" t="s">
        <v>64</v>
      </c>
      <c r="C85" s="30">
        <v>60900</v>
      </c>
      <c r="D85" s="46"/>
      <c r="E85" s="30">
        <f>+C85+D85</f>
        <v>60900</v>
      </c>
      <c r="F85" s="24"/>
      <c r="G85" s="24"/>
      <c r="H85" s="24">
        <f t="shared" ref="H85:H88" si="22">+E85+F85+G85</f>
        <v>60900</v>
      </c>
      <c r="I85" s="68" t="s">
        <v>142</v>
      </c>
    </row>
    <row r="86" spans="1:9" s="37" customFormat="1" ht="20.25" x14ac:dyDescent="0.3">
      <c r="A86" s="36"/>
      <c r="B86" s="39" t="s">
        <v>66</v>
      </c>
      <c r="C86" s="30">
        <v>106580</v>
      </c>
      <c r="D86" s="46"/>
      <c r="E86" s="30">
        <f>+C86+D86</f>
        <v>106580</v>
      </c>
      <c r="F86" s="24"/>
      <c r="G86" s="24"/>
      <c r="H86" s="24">
        <f t="shared" si="22"/>
        <v>106580</v>
      </c>
      <c r="I86" s="68" t="s">
        <v>144</v>
      </c>
    </row>
    <row r="87" spans="1:9" s="37" customFormat="1" ht="20.25" x14ac:dyDescent="0.3">
      <c r="A87" s="36"/>
      <c r="B87" s="39" t="s">
        <v>63</v>
      </c>
      <c r="C87" s="30">
        <v>31000</v>
      </c>
      <c r="D87" s="46"/>
      <c r="E87" s="30">
        <f>+C87+D87</f>
        <v>31000</v>
      </c>
      <c r="F87" s="24"/>
      <c r="G87" s="24"/>
      <c r="H87" s="24">
        <f t="shared" si="22"/>
        <v>31000</v>
      </c>
      <c r="I87" s="68" t="s">
        <v>141</v>
      </c>
    </row>
    <row r="88" spans="1:9" s="37" customFormat="1" ht="40.5" x14ac:dyDescent="0.3">
      <c r="A88" s="36"/>
      <c r="B88" s="73" t="s">
        <v>65</v>
      </c>
      <c r="C88" s="74">
        <v>27974</v>
      </c>
      <c r="D88" s="75"/>
      <c r="E88" s="74">
        <f>+C88+D88</f>
        <v>27974</v>
      </c>
      <c r="F88" s="76"/>
      <c r="G88" s="76"/>
      <c r="H88" s="76">
        <f t="shared" si="22"/>
        <v>27974</v>
      </c>
      <c r="I88" s="71" t="s">
        <v>143</v>
      </c>
    </row>
    <row r="89" spans="1:9" s="37" customFormat="1" ht="26.25" customHeight="1" x14ac:dyDescent="0.25">
      <c r="A89" s="36"/>
      <c r="B89" s="18" t="s">
        <v>11</v>
      </c>
      <c r="C89" s="70">
        <f>SUM(C90:C103)</f>
        <v>567474</v>
      </c>
      <c r="D89" s="58">
        <f>SUM(D92:D102)</f>
        <v>94684</v>
      </c>
      <c r="E89" s="70">
        <f>SUM(E90:E103)</f>
        <v>662158</v>
      </c>
      <c r="F89" s="70">
        <f>SUM(F90:F103)</f>
        <v>-98157</v>
      </c>
      <c r="G89" s="70">
        <f>SUM(G90:G103)</f>
        <v>-30415</v>
      </c>
      <c r="H89" s="70">
        <f>SUM(H90:H103)</f>
        <v>533586</v>
      </c>
      <c r="I89" s="68"/>
    </row>
    <row r="90" spans="1:9" s="37" customFormat="1" ht="40.5" x14ac:dyDescent="0.3">
      <c r="A90" s="36"/>
      <c r="B90" s="39" t="s">
        <v>107</v>
      </c>
      <c r="C90" s="30">
        <v>50475</v>
      </c>
      <c r="D90" s="46"/>
      <c r="E90" s="30">
        <f t="shared" ref="E90:E100" si="23">+C90+D90</f>
        <v>50475</v>
      </c>
      <c r="F90" s="62"/>
      <c r="G90" s="62"/>
      <c r="H90" s="62">
        <f t="shared" ref="H90:H103" si="24">+E90+F90+G90</f>
        <v>50475</v>
      </c>
      <c r="I90" s="71" t="s">
        <v>173</v>
      </c>
    </row>
    <row r="91" spans="1:9" s="37" customFormat="1" ht="20.25" x14ac:dyDescent="0.3">
      <c r="A91" s="36"/>
      <c r="B91" s="39" t="s">
        <v>205</v>
      </c>
      <c r="C91" s="30"/>
      <c r="D91" s="46"/>
      <c r="E91" s="30"/>
      <c r="F91" s="62"/>
      <c r="G91" s="62">
        <v>11161</v>
      </c>
      <c r="H91" s="62">
        <f t="shared" si="24"/>
        <v>11161</v>
      </c>
      <c r="I91" s="71" t="s">
        <v>206</v>
      </c>
    </row>
    <row r="92" spans="1:9" s="37" customFormat="1" ht="20.25" x14ac:dyDescent="0.3">
      <c r="A92" s="36"/>
      <c r="B92" s="39" t="s">
        <v>72</v>
      </c>
      <c r="C92" s="30">
        <v>64770</v>
      </c>
      <c r="D92" s="46"/>
      <c r="E92" s="30">
        <f t="shared" si="23"/>
        <v>64770</v>
      </c>
      <c r="F92" s="24">
        <v>3988</v>
      </c>
      <c r="G92" s="24">
        <f>1531+413</f>
        <v>1944</v>
      </c>
      <c r="H92" s="24">
        <f t="shared" si="24"/>
        <v>70702</v>
      </c>
      <c r="I92" s="68" t="s">
        <v>178</v>
      </c>
    </row>
    <row r="93" spans="1:9" s="37" customFormat="1" ht="20.25" x14ac:dyDescent="0.3">
      <c r="A93" s="36"/>
      <c r="B93" s="41" t="s">
        <v>81</v>
      </c>
      <c r="C93" s="30"/>
      <c r="D93" s="46">
        <v>33000</v>
      </c>
      <c r="E93" s="30">
        <f t="shared" si="23"/>
        <v>33000</v>
      </c>
      <c r="F93" s="24"/>
      <c r="G93" s="24"/>
      <c r="H93" s="24">
        <f t="shared" si="24"/>
        <v>33000</v>
      </c>
      <c r="I93" s="68" t="s">
        <v>180</v>
      </c>
    </row>
    <row r="94" spans="1:9" s="37" customFormat="1" ht="20.25" x14ac:dyDescent="0.3">
      <c r="A94" s="36"/>
      <c r="B94" s="39" t="s">
        <v>96</v>
      </c>
      <c r="C94" s="30">
        <v>25000</v>
      </c>
      <c r="D94" s="49"/>
      <c r="E94" s="30">
        <f t="shared" si="23"/>
        <v>25000</v>
      </c>
      <c r="F94" s="24"/>
      <c r="G94" s="24"/>
      <c r="H94" s="24">
        <f t="shared" si="24"/>
        <v>25000</v>
      </c>
      <c r="I94" s="68" t="s">
        <v>176</v>
      </c>
    </row>
    <row r="95" spans="1:9" s="37" customFormat="1" ht="20.25" x14ac:dyDescent="0.3">
      <c r="A95" s="36"/>
      <c r="B95" s="41" t="s">
        <v>80</v>
      </c>
      <c r="C95" s="30"/>
      <c r="D95" s="46">
        <v>20000</v>
      </c>
      <c r="E95" s="30">
        <f t="shared" si="23"/>
        <v>20000</v>
      </c>
      <c r="F95" s="24"/>
      <c r="G95" s="24"/>
      <c r="H95" s="24">
        <f t="shared" si="24"/>
        <v>20000</v>
      </c>
      <c r="I95" s="68" t="s">
        <v>179</v>
      </c>
    </row>
    <row r="96" spans="1:9" s="37" customFormat="1" ht="20.25" x14ac:dyDescent="0.3">
      <c r="A96" s="36"/>
      <c r="B96" s="39" t="s">
        <v>92</v>
      </c>
      <c r="C96" s="30">
        <v>6000</v>
      </c>
      <c r="D96" s="46"/>
      <c r="E96" s="30">
        <f t="shared" si="23"/>
        <v>6000</v>
      </c>
      <c r="F96" s="24"/>
      <c r="G96" s="24"/>
      <c r="H96" s="24">
        <f t="shared" si="24"/>
        <v>6000</v>
      </c>
      <c r="I96" s="68" t="s">
        <v>173</v>
      </c>
    </row>
    <row r="97" spans="1:37" s="37" customFormat="1" ht="20.25" x14ac:dyDescent="0.3">
      <c r="A97" s="36"/>
      <c r="B97" s="53" t="s">
        <v>86</v>
      </c>
      <c r="C97" s="30"/>
      <c r="D97" s="46">
        <v>38000</v>
      </c>
      <c r="E97" s="30">
        <f t="shared" si="23"/>
        <v>38000</v>
      </c>
      <c r="F97" s="24"/>
      <c r="G97" s="24"/>
      <c r="H97" s="24">
        <f t="shared" si="24"/>
        <v>38000</v>
      </c>
      <c r="I97" s="68" t="s">
        <v>140</v>
      </c>
    </row>
    <row r="98" spans="1:37" s="37" customFormat="1" ht="40.5" x14ac:dyDescent="0.3">
      <c r="A98" s="36"/>
      <c r="B98" s="39" t="s">
        <v>93</v>
      </c>
      <c r="C98" s="30">
        <v>60000</v>
      </c>
      <c r="D98" s="49"/>
      <c r="E98" s="30">
        <f t="shared" si="23"/>
        <v>60000</v>
      </c>
      <c r="F98" s="62"/>
      <c r="G98" s="62"/>
      <c r="H98" s="62">
        <f t="shared" si="24"/>
        <v>60000</v>
      </c>
      <c r="I98" s="71" t="s">
        <v>172</v>
      </c>
    </row>
    <row r="99" spans="1:37" s="37" customFormat="1" ht="20.25" x14ac:dyDescent="0.3">
      <c r="A99" s="36"/>
      <c r="B99" s="39" t="s">
        <v>94</v>
      </c>
      <c r="C99" s="30">
        <v>66054</v>
      </c>
      <c r="D99" s="46"/>
      <c r="E99" s="30">
        <f t="shared" si="23"/>
        <v>66054</v>
      </c>
      <c r="F99" s="24"/>
      <c r="G99" s="24"/>
      <c r="H99" s="24">
        <f t="shared" si="24"/>
        <v>66054</v>
      </c>
      <c r="I99" s="68" t="s">
        <v>174</v>
      </c>
    </row>
    <row r="100" spans="1:37" s="37" customFormat="1" ht="20.25" x14ac:dyDescent="0.3">
      <c r="A100" s="36"/>
      <c r="B100" s="39" t="s">
        <v>119</v>
      </c>
      <c r="C100" s="30">
        <v>232175</v>
      </c>
      <c r="D100" s="46"/>
      <c r="E100" s="30">
        <f t="shared" si="23"/>
        <v>232175</v>
      </c>
      <c r="F100" s="24">
        <f>-14000-14000-30000-1554-9379-3914-3281-14605-11412-41656</f>
        <v>-143801</v>
      </c>
      <c r="G100" s="24">
        <f>-869-5700-3131-4385-49712+29489+30000-1956-5855-9763-7397-1367-1533-180-11161</f>
        <v>-43520</v>
      </c>
      <c r="H100" s="24">
        <f t="shared" si="24"/>
        <v>44854</v>
      </c>
      <c r="I100" s="68" t="s">
        <v>177</v>
      </c>
    </row>
    <row r="101" spans="1:37" s="37" customFormat="1" ht="20.25" x14ac:dyDescent="0.3">
      <c r="A101" s="36"/>
      <c r="B101" s="39"/>
      <c r="C101" s="30"/>
      <c r="D101" s="46"/>
      <c r="E101" s="30"/>
      <c r="F101" s="24"/>
      <c r="G101" s="24"/>
      <c r="H101" s="24"/>
      <c r="I101" s="68"/>
    </row>
    <row r="102" spans="1:37" s="37" customFormat="1" ht="20.25" x14ac:dyDescent="0.3">
      <c r="A102" s="36"/>
      <c r="B102" s="39" t="s">
        <v>11</v>
      </c>
      <c r="C102" s="30"/>
      <c r="D102" s="46">
        <v>3684</v>
      </c>
      <c r="E102" s="30">
        <f>+C102+D102</f>
        <v>3684</v>
      </c>
      <c r="F102" s="24">
        <v>41656</v>
      </c>
      <c r="G102" s="24"/>
      <c r="H102" s="24">
        <f t="shared" si="24"/>
        <v>45340</v>
      </c>
      <c r="I102" s="68" t="s">
        <v>135</v>
      </c>
    </row>
    <row r="103" spans="1:37" s="37" customFormat="1" ht="21" thickBot="1" x14ac:dyDescent="0.35">
      <c r="A103" s="36"/>
      <c r="B103" s="39" t="s">
        <v>95</v>
      </c>
      <c r="C103" s="30">
        <v>63000</v>
      </c>
      <c r="D103" s="46"/>
      <c r="E103" s="30">
        <f>+C103+D103</f>
        <v>63000</v>
      </c>
      <c r="F103" s="24"/>
      <c r="G103" s="24"/>
      <c r="H103" s="24">
        <f t="shared" si="24"/>
        <v>63000</v>
      </c>
      <c r="I103" s="68" t="s">
        <v>175</v>
      </c>
    </row>
    <row r="104" spans="1:37" s="3" customFormat="1" ht="44.25" customHeight="1" thickBot="1" x14ac:dyDescent="0.3">
      <c r="A104" s="25" t="s">
        <v>3</v>
      </c>
      <c r="B104" s="33" t="s">
        <v>5</v>
      </c>
      <c r="C104" s="59">
        <f>SUM(C105:C107)</f>
        <v>38100</v>
      </c>
      <c r="D104" s="15">
        <f>SUM(D105:D107)</f>
        <v>0</v>
      </c>
      <c r="E104" s="59">
        <f>SUM(E105:E107)</f>
        <v>38100</v>
      </c>
      <c r="F104" s="59">
        <f t="shared" ref="F104:H104" si="25">SUM(F105:F107)</f>
        <v>9765</v>
      </c>
      <c r="G104" s="59">
        <f t="shared" si="25"/>
        <v>0</v>
      </c>
      <c r="H104" s="59">
        <f t="shared" si="25"/>
        <v>47865</v>
      </c>
      <c r="I104" s="66"/>
    </row>
    <row r="105" spans="1:37" s="12" customFormat="1" ht="20.25" customHeight="1" x14ac:dyDescent="0.3">
      <c r="A105" s="22"/>
      <c r="B105" s="21" t="s">
        <v>17</v>
      </c>
      <c r="C105" s="24">
        <f>12000*1.27</f>
        <v>15240</v>
      </c>
      <c r="D105" s="47"/>
      <c r="E105" s="30">
        <f>+C105+D105</f>
        <v>15240</v>
      </c>
      <c r="F105" s="24">
        <v>367</v>
      </c>
      <c r="G105" s="24"/>
      <c r="H105" s="24">
        <f t="shared" ref="H105:H107" si="26">+E105+F105+G105</f>
        <v>15607</v>
      </c>
      <c r="I105" s="66" t="s">
        <v>10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spans="1:37" s="12" customFormat="1" ht="20.25" x14ac:dyDescent="0.3">
      <c r="A106" s="22"/>
      <c r="B106" s="21" t="s">
        <v>26</v>
      </c>
      <c r="C106" s="24">
        <f>15000*1.27</f>
        <v>19050</v>
      </c>
      <c r="D106" s="47"/>
      <c r="E106" s="30">
        <f>+C106+D106</f>
        <v>19050</v>
      </c>
      <c r="F106" s="24">
        <v>9398</v>
      </c>
      <c r="G106" s="24"/>
      <c r="H106" s="24">
        <f t="shared" si="26"/>
        <v>28448</v>
      </c>
      <c r="I106" s="66" t="s">
        <v>27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spans="1:37" s="12" customFormat="1" ht="21" customHeight="1" thickBot="1" x14ac:dyDescent="0.35">
      <c r="A107" s="22"/>
      <c r="B107" s="29" t="s">
        <v>22</v>
      </c>
      <c r="C107" s="13">
        <f>3000*1.27</f>
        <v>3810</v>
      </c>
      <c r="D107" s="48"/>
      <c r="E107" s="30">
        <f>+C107+D107</f>
        <v>3810</v>
      </c>
      <c r="F107" s="24"/>
      <c r="G107" s="24"/>
      <c r="H107" s="24">
        <f t="shared" si="26"/>
        <v>3810</v>
      </c>
      <c r="I107" s="66" t="s">
        <v>9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spans="1:37" s="12" customFormat="1" ht="23.25" thickBot="1" x14ac:dyDescent="0.35">
      <c r="A108" s="22" t="s">
        <v>23</v>
      </c>
      <c r="B108" s="33" t="s">
        <v>25</v>
      </c>
      <c r="C108" s="59">
        <f>C109</f>
        <v>129327</v>
      </c>
      <c r="D108" s="50"/>
      <c r="E108" s="61">
        <f>SUM(E109)</f>
        <v>129327</v>
      </c>
      <c r="F108" s="61">
        <f t="shared" ref="F108:H110" si="27">SUM(F109)</f>
        <v>808</v>
      </c>
      <c r="G108" s="61">
        <f t="shared" si="27"/>
        <v>62412</v>
      </c>
      <c r="H108" s="61">
        <f t="shared" si="27"/>
        <v>192547</v>
      </c>
      <c r="I108" s="66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spans="1:37" s="12" customFormat="1" ht="21" customHeight="1" thickBot="1" x14ac:dyDescent="0.35">
      <c r="A109" s="22"/>
      <c r="B109" s="21" t="s">
        <v>24</v>
      </c>
      <c r="C109" s="13">
        <v>129327</v>
      </c>
      <c r="D109" s="48"/>
      <c r="E109" s="30">
        <f t="shared" ref="E109" si="28">+C109+D109</f>
        <v>129327</v>
      </c>
      <c r="F109" s="24">
        <f>-94327+64532+808-64532+94327</f>
        <v>808</v>
      </c>
      <c r="G109" s="24">
        <f>49712+12700</f>
        <v>62412</v>
      </c>
      <c r="H109" s="24">
        <f t="shared" ref="H109:H111" si="29">+E109+F109+G109</f>
        <v>192547</v>
      </c>
      <c r="I109" s="66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spans="1:37" s="12" customFormat="1" ht="21" customHeight="1" thickBot="1" x14ac:dyDescent="0.35">
      <c r="A110" s="22" t="s">
        <v>204</v>
      </c>
      <c r="B110" s="33" t="s">
        <v>203</v>
      </c>
      <c r="C110" s="59">
        <f>C111</f>
        <v>0</v>
      </c>
      <c r="D110" s="50"/>
      <c r="E110" s="61">
        <f>SUM(E111)</f>
        <v>0</v>
      </c>
      <c r="F110" s="61">
        <f t="shared" si="27"/>
        <v>0</v>
      </c>
      <c r="G110" s="61">
        <f t="shared" si="27"/>
        <v>2940</v>
      </c>
      <c r="H110" s="61">
        <f t="shared" si="27"/>
        <v>2940</v>
      </c>
      <c r="I110" s="66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1:37" s="12" customFormat="1" ht="21" customHeight="1" thickBot="1" x14ac:dyDescent="0.35">
      <c r="A111" s="22"/>
      <c r="B111" s="21" t="s">
        <v>24</v>
      </c>
      <c r="C111" s="13"/>
      <c r="D111" s="13"/>
      <c r="E111" s="30"/>
      <c r="F111" s="24"/>
      <c r="G111" s="24">
        <v>2940</v>
      </c>
      <c r="H111" s="24">
        <f t="shared" si="29"/>
        <v>2940</v>
      </c>
      <c r="I111" s="66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spans="1:37" s="8" customFormat="1" ht="50.25" customHeight="1" thickBot="1" x14ac:dyDescent="0.3">
      <c r="A112" s="26"/>
      <c r="B112" s="34" t="s">
        <v>1</v>
      </c>
      <c r="C112" s="28">
        <f>SUM(C5+C104+C108)</f>
        <v>3311524</v>
      </c>
      <c r="D112" s="28">
        <f>SUM(D5+D104+D108)</f>
        <v>564829</v>
      </c>
      <c r="E112" s="28">
        <f>SUM(E5+E104+E108+E110)</f>
        <v>3876353</v>
      </c>
      <c r="F112" s="28">
        <f>SUM(F5+F104+F108+F110)</f>
        <v>-59423</v>
      </c>
      <c r="G112" s="28">
        <f>SUM(G5+G104+G108+G110)</f>
        <v>24720.800000000003</v>
      </c>
      <c r="H112" s="28">
        <f>SUM(H5+H104+H108+H110)</f>
        <v>3841650.8</v>
      </c>
      <c r="I112" s="64"/>
    </row>
    <row r="113" spans="7:7" ht="20.25" x14ac:dyDescent="0.25">
      <c r="G113" s="54"/>
    </row>
    <row r="114" spans="7:7" ht="20.25" x14ac:dyDescent="0.25">
      <c r="G114" s="54"/>
    </row>
    <row r="115" spans="7:7" ht="20.25" x14ac:dyDescent="0.25">
      <c r="G115" s="54"/>
    </row>
    <row r="116" spans="7:7" ht="20.25" x14ac:dyDescent="0.25">
      <c r="G116" s="54"/>
    </row>
    <row r="117" spans="7:7" ht="20.25" x14ac:dyDescent="0.25">
      <c r="G117" s="54"/>
    </row>
    <row r="118" spans="7:7" ht="20.25" x14ac:dyDescent="0.25">
      <c r="G118" s="54"/>
    </row>
    <row r="119" spans="7:7" ht="20.25" x14ac:dyDescent="0.25">
      <c r="G119" s="54"/>
    </row>
    <row r="120" spans="7:7" ht="20.25" x14ac:dyDescent="0.25">
      <c r="G120" s="54"/>
    </row>
    <row r="121" spans="7:7" ht="20.25" x14ac:dyDescent="0.3">
      <c r="G121" s="38"/>
    </row>
  </sheetData>
  <sortState ref="B103:E105">
    <sortCondition ref="B103"/>
  </sortState>
  <mergeCells count="1"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48" fitToHeight="0" orientation="portrait" useFirstPageNumber="1" r:id="rId1"/>
  <headerFooter>
    <oddFooter>&amp;C&amp;P</oddFooter>
  </headerFooter>
  <rowBreaks count="1" manualBreakCount="1">
    <brk id="8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FELÚJÍTÁS</vt:lpstr>
      <vt:lpstr>FELÚJÍTÁS!Nyomtatási_cím</vt:lpstr>
      <vt:lpstr>FELÚJÍTÁS!Nyomtatási_terület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Sándor Ildikó</cp:lastModifiedBy>
  <cp:lastPrinted>2025-09-11T08:05:29Z</cp:lastPrinted>
  <dcterms:created xsi:type="dcterms:W3CDTF">2017-01-11T07:24:52Z</dcterms:created>
  <dcterms:modified xsi:type="dcterms:W3CDTF">2025-09-11T08:05:30Z</dcterms:modified>
</cp:coreProperties>
</file>