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397E6C92-8E42-43F5-B7A4-E17B1A06CAC7}" xr6:coauthVersionLast="36" xr6:coauthVersionMax="47" xr10:uidLastSave="{00000000-0000-0000-0000-000000000000}"/>
  <bookViews>
    <workbookView xWindow="-120" yWindow="-120" windowWidth="29040" windowHeight="15720" tabRatio="566" xr2:uid="{00000000-000D-0000-FFFF-FFFF00000000}"/>
  </bookViews>
  <sheets>
    <sheet name="Gördülő tervezés" sheetId="13" r:id="rId1"/>
    <sheet name="Munka1" sheetId="14" r:id="rId2"/>
  </sheets>
  <definedNames>
    <definedName name="_xlnm.Print_Titles" localSheetId="0">'Gördülő tervezés'!$A:$C</definedName>
    <definedName name="_xlnm.Print_Area" localSheetId="0">'Gördülő tervezés'!$A$1:$G$71</definedName>
  </definedNames>
  <calcPr calcId="191029"/>
</workbook>
</file>

<file path=xl/calcChain.xml><?xml version="1.0" encoding="utf-8"?>
<calcChain xmlns="http://schemas.openxmlformats.org/spreadsheetml/2006/main">
  <c r="E45" i="13" l="1"/>
  <c r="E14" i="13"/>
  <c r="G27" i="13"/>
  <c r="F27" i="13"/>
  <c r="G52" i="13"/>
  <c r="F52" i="13"/>
  <c r="F56" i="13"/>
  <c r="F11" i="13"/>
  <c r="E60" i="13"/>
  <c r="E27" i="13"/>
  <c r="E53" i="13"/>
  <c r="E55" i="13"/>
  <c r="D10" i="13" l="1"/>
  <c r="E12" i="13" l="1"/>
  <c r="F12" i="13"/>
  <c r="E13" i="13"/>
  <c r="F13" i="13"/>
  <c r="F14" i="13"/>
  <c r="E56" i="13" l="1"/>
  <c r="E37" i="13"/>
  <c r="D28" i="13" l="1"/>
  <c r="D47" i="13" l="1"/>
  <c r="D54" i="13" s="1"/>
  <c r="F55" i="13" l="1"/>
  <c r="G23" i="13"/>
  <c r="E24" i="13"/>
  <c r="E25" i="13"/>
  <c r="G49" i="13" l="1"/>
  <c r="E49" i="13"/>
  <c r="E50" i="13"/>
  <c r="E51" i="13"/>
  <c r="F51" i="13" s="1"/>
  <c r="G51" i="13" s="1"/>
  <c r="E35" i="13"/>
  <c r="F35" i="13" s="1"/>
  <c r="G35" i="13" s="1"/>
  <c r="E36" i="13"/>
  <c r="F36" i="13" s="1"/>
  <c r="G36" i="13" s="1"/>
  <c r="F24" i="13"/>
  <c r="G24" i="13" s="1"/>
  <c r="F25" i="13"/>
  <c r="G25" i="13" s="1"/>
  <c r="G26" i="13"/>
  <c r="F16" i="13"/>
  <c r="G16" i="13" s="1"/>
  <c r="G11" i="13"/>
  <c r="G13" i="13"/>
  <c r="F45" i="13"/>
  <c r="G45" i="13" s="1"/>
  <c r="E44" i="13"/>
  <c r="E43" i="13"/>
  <c r="G43" i="13" s="1"/>
  <c r="F37" i="13"/>
  <c r="G37" i="13" s="1"/>
  <c r="E38" i="13"/>
  <c r="F38" i="13"/>
  <c r="G38" i="13" s="1"/>
  <c r="D70" i="13"/>
  <c r="D57" i="13"/>
  <c r="D62" i="13" s="1"/>
  <c r="D40" i="13"/>
  <c r="D23" i="13"/>
  <c r="D19" i="13"/>
  <c r="D15" i="13"/>
  <c r="G12" i="13" l="1"/>
  <c r="D63" i="13"/>
  <c r="D71" i="13" s="1"/>
  <c r="D31" i="13"/>
  <c r="D22" i="13"/>
  <c r="D32" i="13" l="1"/>
  <c r="D41" i="13" s="1"/>
  <c r="E61" i="13"/>
  <c r="G61" i="13" s="1"/>
  <c r="G60" i="13"/>
  <c r="G56" i="13"/>
  <c r="G55" i="13"/>
  <c r="F53" i="13"/>
  <c r="G53" i="13" s="1"/>
  <c r="E52" i="13"/>
  <c r="F50" i="13"/>
  <c r="G50" i="13" s="1"/>
  <c r="E48" i="13"/>
  <c r="E46" i="13"/>
  <c r="F46" i="13" s="1"/>
  <c r="G46" i="13" s="1"/>
  <c r="G44" i="13"/>
  <c r="F30" i="13"/>
  <c r="G30" i="13" s="1"/>
  <c r="F29" i="13"/>
  <c r="G29" i="13" s="1"/>
  <c r="G21" i="13"/>
  <c r="F20" i="13"/>
  <c r="G20" i="13" s="1"/>
  <c r="F48" i="13" l="1"/>
  <c r="G48" i="13" s="1"/>
  <c r="E47" i="13"/>
  <c r="F18" i="13"/>
  <c r="G18" i="13" s="1"/>
  <c r="F17" i="13"/>
  <c r="G17" i="13" s="1"/>
  <c r="G14" i="13"/>
  <c r="E15" i="13" l="1"/>
  <c r="F15" i="13"/>
  <c r="G15" i="13"/>
  <c r="E19" i="13"/>
  <c r="G57" i="13"/>
  <c r="G62" i="13" s="1"/>
  <c r="G19" i="13"/>
  <c r="E40" i="13"/>
  <c r="E57" i="13"/>
  <c r="E62" i="13" s="1"/>
  <c r="E54" i="13"/>
  <c r="E28" i="13"/>
  <c r="E10" i="13"/>
  <c r="F47" i="13"/>
  <c r="F54" i="13" s="1"/>
  <c r="F57" i="13"/>
  <c r="F62" i="13" s="1"/>
  <c r="G47" i="13"/>
  <c r="E70" i="13"/>
  <c r="G28" i="13"/>
  <c r="F28" i="13"/>
  <c r="G40" i="13"/>
  <c r="F40" i="13"/>
  <c r="F10" i="13"/>
  <c r="G10" i="13"/>
  <c r="F19" i="13"/>
  <c r="G70" i="13"/>
  <c r="F70" i="13"/>
  <c r="E63" i="13" l="1"/>
  <c r="E71" i="13" s="1"/>
  <c r="G31" i="13"/>
  <c r="E22" i="13"/>
  <c r="E31" i="13"/>
  <c r="F22" i="13"/>
  <c r="G22" i="13"/>
  <c r="F31" i="13"/>
  <c r="G54" i="13"/>
  <c r="G63" i="13" s="1"/>
  <c r="G71" i="13" s="1"/>
  <c r="F63" i="13"/>
  <c r="F71" i="13" s="1"/>
  <c r="D76" i="13"/>
  <c r="D81" i="13"/>
  <c r="G32" i="13" l="1"/>
  <c r="G41" i="13" s="1"/>
  <c r="G76" i="13" s="1"/>
  <c r="E32" i="13"/>
  <c r="E41" i="13" s="1"/>
  <c r="E76" i="13" s="1"/>
  <c r="F32" i="13"/>
  <c r="F41" i="13" s="1"/>
  <c r="F76" i="13" s="1"/>
  <c r="F81" i="13" l="1"/>
</calcChain>
</file>

<file path=xl/sharedStrings.xml><?xml version="1.0" encoding="utf-8"?>
<sst xmlns="http://schemas.openxmlformats.org/spreadsheetml/2006/main" count="132" uniqueCount="87">
  <si>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</si>
  <si>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</si>
  <si>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</si>
  <si>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</si>
  <si>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</si>
  <si>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</si>
  <si>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</si>
  <si>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</si>
  <si>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</si>
  <si>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</si>
  <si>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</si>
  <si>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</si>
  <si>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</si>
  <si>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</si>
  <si>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</si>
  <si>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</si>
  <si>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</si>
  <si>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</si>
  <si>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</si>
  <si>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</si>
  <si>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</si>
  <si>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</si>
  <si>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</si>
  <si>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</si>
  <si>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</si>
  <si>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</si>
  <si>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</si>
  <si>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</si>
  <si>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</si>
  <si>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</si>
  <si>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</si>
  <si>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</si>
  <si>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</si>
  <si>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</si>
  <si>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INTÉMZÉNY MEGNEVEZÉSE</t>
  </si>
  <si>
    <t>ELŐIRÁNYZATOK MEGNEVEZÉSE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</si>
  <si>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</si>
  <si>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</si>
  <si>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</si>
  <si>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 xml:space="preserve">
Budapest Főváros XIV. Kerület Zugló Önkormányzata 
2017. évi bevételei és kiadásai intézményenként</t>
  </si>
  <si>
    <t>adatok eFt-ban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</si>
  <si>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</si>
  <si>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</si>
  <si>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</si>
  <si>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Budapest Főváros XIV. Kerület Zugló Önkormányzata                                                                 3 éves gördülő tervezése</t>
  </si>
  <si>
    <t>1.</t>
  </si>
  <si>
    <t>a)</t>
  </si>
  <si>
    <t>b)</t>
  </si>
  <si>
    <t>c)</t>
  </si>
  <si>
    <t>d)</t>
  </si>
  <si>
    <t>2.</t>
  </si>
  <si>
    <t>3.</t>
  </si>
  <si>
    <t>4.</t>
  </si>
  <si>
    <t>5.</t>
  </si>
  <si>
    <t>Működési bevételek összesen (1+2+3+4)</t>
  </si>
  <si>
    <t>6.</t>
  </si>
  <si>
    <t>7.</t>
  </si>
  <si>
    <t>8.</t>
  </si>
  <si>
    <t>9.</t>
  </si>
  <si>
    <t>Felhalmozási bevételek összesen (6+7+8)</t>
  </si>
  <si>
    <t>10.</t>
  </si>
  <si>
    <t>e)</t>
  </si>
  <si>
    <t>f)</t>
  </si>
  <si>
    <t>Felhalmozási kiadások összesen (7+8+9)</t>
  </si>
  <si>
    <t>11.</t>
  </si>
  <si>
    <t>az előterjesztés 6. függeléke</t>
  </si>
  <si>
    <t>visszatérítendő támogatás, kölcsön visszatérülése, igénybevétele államháztartáson belülről</t>
  </si>
  <si>
    <t>egyéb támogatások bevételei államháztartáson belülről</t>
  </si>
  <si>
    <t>adók (helyi, központi átengedett)</t>
  </si>
  <si>
    <t>egyéb közhatalmi bevételek</t>
  </si>
  <si>
    <t>visszatérítendő támogatás, kölcsön visszatérülése államháztartáson kívülről</t>
  </si>
  <si>
    <t>egyéb átvett pénzeszköz államháztartáson kívülről</t>
  </si>
  <si>
    <t>Felhalmozási célú támogatások államháztartáson belülről</t>
  </si>
  <si>
    <t>egyéb támogatás bevétele államháztartáson belülről</t>
  </si>
  <si>
    <t>hitelek, kölcsönök felvétele (folyószámla hitelkeret)</t>
  </si>
  <si>
    <t>előző évek költségvetési maradványának igénybevétele</t>
  </si>
  <si>
    <t>Államháztartáson belüli megelőlegezések bevétele</t>
  </si>
  <si>
    <t>Munkaadókat terhelő járulékok és szociális hozzájárulási adó</t>
  </si>
  <si>
    <t>visszatérítendő támogatás, kölcsön nyújtása, törlesztése államháztartáson belülre</t>
  </si>
  <si>
    <t>egyéb támogatás nyújtása államháztartáson belülre</t>
  </si>
  <si>
    <t>visszatérítendő támogatás, kölcsön nyújtása, törlesztése államháztartáson kívülre</t>
  </si>
  <si>
    <t>egyéb támogatás nyújtása államháztartáson kívülre</t>
  </si>
  <si>
    <t>Működési célú támogatások államháztartáson belülről</t>
  </si>
  <si>
    <t>2027. évi várható                terv előirányzat</t>
  </si>
  <si>
    <t>2028. évi várható                terv előirányzat</t>
  </si>
  <si>
    <t>2026. évi eredeti előirányzat</t>
  </si>
  <si>
    <t>2029. évi várható                terv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</si>
</sst>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22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3">
    <xf numFmtId="0" fontId="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2" fillId="0" borderId="0"/>
    <xf numFmtId="0" fontId="13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3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1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4">
    <xf numFmtId="0" fontId="0" fillId="0" borderId="0" xfId="0"/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6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vertical="top"/>
    </xf>
    <xf numFmtId="3" fontId="18" fillId="0" borderId="0" xfId="349" applyNumberFormat="1" applyFont="1" applyAlignment="1">
      <alignment horizontal="right"/>
    </xf>
    <xf numFmtId="0" fontId="13" fillId="0" borderId="0" xfId="457" applyFont="1" applyAlignment="1">
      <alignment horizontal="right" vertical="center"/>
    </xf>
    <xf numFmtId="0" fontId="13" fillId="0" borderId="0" xfId="457" applyFont="1" applyAlignment="1">
      <alignment horizontal="right" vertical="top"/>
    </xf>
    <xf numFmtId="0" fontId="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8" fillId="2" borderId="7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1" fillId="0" borderId="1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1" fillId="0" borderId="31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2" borderId="31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3" fontId="12" fillId="3" borderId="9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vertical="center"/>
    </xf>
    <xf numFmtId="3" fontId="12" fillId="3" borderId="11" xfId="0" applyNumberFormat="1" applyFont="1" applyFill="1" applyBorder="1" applyAlignment="1">
      <alignment vertical="center"/>
    </xf>
    <xf numFmtId="0" fontId="12" fillId="3" borderId="30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3" fontId="12" fillId="4" borderId="8" xfId="0" applyNumberFormat="1" applyFont="1" applyFill="1" applyBorder="1" applyAlignment="1">
      <alignment vertical="center"/>
    </xf>
    <xf numFmtId="3" fontId="12" fillId="4" borderId="6" xfId="0" applyNumberFormat="1" applyFont="1" applyFill="1" applyBorder="1" applyAlignment="1">
      <alignment vertical="center"/>
    </xf>
    <xf numFmtId="3" fontId="12" fillId="4" borderId="13" xfId="0" applyNumberFormat="1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3" fontId="12" fillId="4" borderId="33" xfId="0" applyNumberFormat="1" applyFont="1" applyFill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2" fillId="4" borderId="24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503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3" xfId="27" xr:uid="{00000000-0005-0000-0000-00001A000000}"/>
    <cellStyle name="_0434BESZ_1 4" xfId="28" xr:uid="{00000000-0005-0000-0000-00001B000000}"/>
    <cellStyle name="_0434BESZ_1 5" xfId="29" xr:uid="{00000000-0005-0000-0000-00001C000000}"/>
    <cellStyle name="_04FELBEV" xfId="30" xr:uid="{00000000-0005-0000-0000-00001D000000}"/>
    <cellStyle name="_04FELBEV_1" xfId="31" xr:uid="{00000000-0005-0000-0000-00001E000000}"/>
    <cellStyle name="_04FELBEV_1 2" xfId="32" xr:uid="{00000000-0005-0000-0000-00001F000000}"/>
    <cellStyle name="_04FELBEV_1 3" xfId="33" xr:uid="{00000000-0005-0000-0000-000020000000}"/>
    <cellStyle name="_04FELBEV_1 4" xfId="34" xr:uid="{00000000-0005-0000-0000-000021000000}"/>
    <cellStyle name="_04FELBEV_1 5" xfId="35" xr:uid="{00000000-0005-0000-0000-000022000000}"/>
    <cellStyle name="_04FELBEV_2" xfId="36" xr:uid="{00000000-0005-0000-0000-000023000000}"/>
    <cellStyle name="_04FELBEV_2_PH KVI 2014 KV 2014 02 20 elfogadott TEST2" xfId="37" xr:uid="{00000000-0005-0000-0000-000024000000}"/>
    <cellStyle name="_05FELBE" xfId="38" xr:uid="{00000000-0005-0000-0000-000025000000}"/>
    <cellStyle name="_05FELBE_1" xfId="39" xr:uid="{00000000-0005-0000-0000-000026000000}"/>
    <cellStyle name="_05FELBE_1 2" xfId="40" xr:uid="{00000000-0005-0000-0000-000027000000}"/>
    <cellStyle name="_05FELBE_1 3" xfId="41" xr:uid="{00000000-0005-0000-0000-000028000000}"/>
    <cellStyle name="_05FELBE_1 4" xfId="42" xr:uid="{00000000-0005-0000-0000-000029000000}"/>
    <cellStyle name="_05FELBE_1 5" xfId="43" xr:uid="{00000000-0005-0000-0000-00002A000000}"/>
    <cellStyle name="_05FELBE_PH KVI 2014 KV 2014 02 20 elfogadott TEST2" xfId="44" xr:uid="{00000000-0005-0000-0000-00002B000000}"/>
    <cellStyle name="_06FELBE" xfId="45" xr:uid="{00000000-0005-0000-0000-00002C000000}"/>
    <cellStyle name="_06FELBE 2" xfId="46" xr:uid="{00000000-0005-0000-0000-00002D000000}"/>
    <cellStyle name="_06FELBE 3" xfId="47" xr:uid="{00000000-0005-0000-0000-00002E000000}"/>
    <cellStyle name="_06FELBE_1" xfId="48" xr:uid="{00000000-0005-0000-0000-00002F000000}"/>
    <cellStyle name="_06FELBEküld" xfId="49" xr:uid="{00000000-0005-0000-0000-000030000000}"/>
    <cellStyle name="_06FELBEküld_1" xfId="50" xr:uid="{00000000-0005-0000-0000-000031000000}"/>
    <cellStyle name="_06FELBEküld_PH KVI 2014 KV 2014 02 20 elfogadott TEST2" xfId="51" xr:uid="{00000000-0005-0000-0000-000032000000}"/>
    <cellStyle name="_07háromnegyedBesz" xfId="52" xr:uid="{00000000-0005-0000-0000-000033000000}"/>
    <cellStyle name="_07háromnegyedBesz 2" xfId="53" xr:uid="{00000000-0005-0000-0000-000034000000}"/>
    <cellStyle name="_07háromnegyedBesz 3" xfId="54" xr:uid="{00000000-0005-0000-0000-000035000000}"/>
    <cellStyle name="_07háromnegyedBesz 4" xfId="55" xr:uid="{00000000-0005-0000-0000-000036000000}"/>
    <cellStyle name="_07háromnegyedBesz 5" xfId="56" xr:uid="{00000000-0005-0000-0000-000037000000}"/>
    <cellStyle name="_07háromnegyedBesz_1" xfId="57" xr:uid="{00000000-0005-0000-0000-000038000000}"/>
    <cellStyle name="_08FELBE" xfId="58" xr:uid="{00000000-0005-0000-0000-000039000000}"/>
    <cellStyle name="_08FELBE 2" xfId="59" xr:uid="{00000000-0005-0000-0000-00003A000000}"/>
    <cellStyle name="_08FELBE 3" xfId="60" xr:uid="{00000000-0005-0000-0000-00003B000000}"/>
    <cellStyle name="_08FELBE 4" xfId="61" xr:uid="{00000000-0005-0000-0000-00003C000000}"/>
    <cellStyle name="_08FELBE 5" xfId="62" xr:uid="{00000000-0005-0000-0000-00003D000000}"/>
    <cellStyle name="_08FELBE_1" xfId="63" xr:uid="{00000000-0005-0000-0000-00003E000000}"/>
    <cellStyle name="_09FELBE" xfId="64" xr:uid="{00000000-0005-0000-0000-00003F000000}"/>
    <cellStyle name="_09FELBE_1" xfId="65" xr:uid="{00000000-0005-0000-0000-000040000000}"/>
    <cellStyle name="_09FELBE_1 2" xfId="66" xr:uid="{00000000-0005-0000-0000-000041000000}"/>
    <cellStyle name="_09FELBE_1 3" xfId="67" xr:uid="{00000000-0005-0000-0000-000042000000}"/>
    <cellStyle name="_09FELBEküld" xfId="68" xr:uid="{00000000-0005-0000-0000-000043000000}"/>
    <cellStyle name="_09FELBEküld 2" xfId="69" xr:uid="{00000000-0005-0000-0000-000044000000}"/>
    <cellStyle name="_09FELBEküld 3" xfId="70" xr:uid="{00000000-0005-0000-0000-000045000000}"/>
    <cellStyle name="_09FELBEküld_1" xfId="71" xr:uid="{00000000-0005-0000-0000-000046000000}"/>
    <cellStyle name="_09FELBEotthoni" xfId="72" xr:uid="{00000000-0005-0000-0000-000047000000}"/>
    <cellStyle name="_09FELBEotthoni 2" xfId="73" xr:uid="{00000000-0005-0000-0000-000048000000}"/>
    <cellStyle name="_09FELBEotthoni 3" xfId="74" xr:uid="{00000000-0005-0000-0000-000049000000}"/>
    <cellStyle name="_09FELBEotthoni_1" xfId="75" xr:uid="{00000000-0005-0000-0000-00004A000000}"/>
    <cellStyle name="_09FELBEotthoni_2" xfId="76" xr:uid="{00000000-0005-0000-0000-00004B000000}"/>
    <cellStyle name="_09háromnegyedBESZ" xfId="77" xr:uid="{00000000-0005-0000-0000-00004C000000}"/>
    <cellStyle name="_09háromnegyedBESZ_1" xfId="78" xr:uid="{00000000-0005-0000-0000-00004D000000}"/>
    <cellStyle name="_09háromnegyedBESZ_1 2" xfId="79" xr:uid="{00000000-0005-0000-0000-00004E000000}"/>
    <cellStyle name="_09háromnegyedBESZ_1 3" xfId="80" xr:uid="{00000000-0005-0000-0000-00004F000000}"/>
    <cellStyle name="_2006.évi első rendelet-módosítás" xfId="81" xr:uid="{00000000-0005-0000-0000-000050000000}"/>
    <cellStyle name="_2006.évi első rendelet-módosítás 2" xfId="82" xr:uid="{00000000-0005-0000-0000-000051000000}"/>
    <cellStyle name="_2006.évi első rendelet-módosítás 3" xfId="83" xr:uid="{00000000-0005-0000-0000-000052000000}"/>
    <cellStyle name="_2006.évi első rendelet-módosítás_1" xfId="84" xr:uid="{00000000-0005-0000-0000-000053000000}"/>
    <cellStyle name="_2006.évi első rendelet-módosítás_2" xfId="85" xr:uid="{00000000-0005-0000-0000-000054000000}"/>
    <cellStyle name="_2006.évi első rendelet-módosítás_3" xfId="86" xr:uid="{00000000-0005-0000-0000-000055000000}"/>
    <cellStyle name="_2006.évi első rendelet-módosítás_4" xfId="87" xr:uid="{00000000-0005-0000-0000-000056000000}"/>
    <cellStyle name="_2006.évi hatodik rendelet-módosítás" xfId="88" xr:uid="{00000000-0005-0000-0000-000057000000}"/>
    <cellStyle name="_2006.évi hatodik rendelet-módosítás_1" xfId="89" xr:uid="{00000000-0005-0000-0000-000058000000}"/>
    <cellStyle name="_2006.évi hatodik rendelet-módosítás_2" xfId="90" xr:uid="{00000000-0005-0000-0000-000059000000}"/>
    <cellStyle name="_2006.évi hatodik rendelet-módosítás_3" xfId="91" xr:uid="{00000000-0005-0000-0000-00005A000000}"/>
    <cellStyle name="_2006.évi hatodik rendelet-módosítás_4" xfId="92" xr:uid="{00000000-0005-0000-0000-00005B000000}"/>
    <cellStyle name="_2006.évi hatodik rendelet-módosítás_4 2" xfId="93" xr:uid="{00000000-0005-0000-0000-00005C000000}"/>
    <cellStyle name="_2006.évi hatodik rendelet-módosítás_4 3" xfId="94" xr:uid="{00000000-0005-0000-0000-00005D000000}"/>
    <cellStyle name="_2006.évi második rendelet-módosítás" xfId="95" xr:uid="{00000000-0005-0000-0000-00005E000000}"/>
    <cellStyle name="_2006.évi második rendelet-módosítás_1" xfId="96" xr:uid="{00000000-0005-0000-0000-00005F000000}"/>
    <cellStyle name="_2006.évi második rendelet-módosítás_1 2" xfId="97" xr:uid="{00000000-0005-0000-0000-000060000000}"/>
    <cellStyle name="_2006.évi második rendelet-módosítás_1 3" xfId="98" xr:uid="{00000000-0005-0000-0000-000061000000}"/>
    <cellStyle name="_2006.évi második rendelet-módosítás_2" xfId="99" xr:uid="{00000000-0005-0000-0000-000062000000}"/>
    <cellStyle name="_2006.évi második rendelet-módosítás_3" xfId="100" xr:uid="{00000000-0005-0000-0000-000063000000}"/>
    <cellStyle name="_2006.évi ötödik rendelet-módosítás" xfId="101" xr:uid="{00000000-0005-0000-0000-000064000000}"/>
    <cellStyle name="_2006.évi ötödik rendelet-módosítás_1" xfId="102" xr:uid="{00000000-0005-0000-0000-000065000000}"/>
    <cellStyle name="_2006.évi ötödik rendelet-módosítás_2" xfId="103" xr:uid="{00000000-0005-0000-0000-000066000000}"/>
    <cellStyle name="_2006.évi ötödik rendelet-módosítás_3" xfId="104" xr:uid="{00000000-0005-0000-0000-000067000000}"/>
    <cellStyle name="_2006KVI0307" xfId="105" xr:uid="{00000000-0005-0000-0000-000068000000}"/>
    <cellStyle name="_2006KVI0307_PH KVI 2014 KV 2014 02 20 elfogadott TEST2" xfId="106" xr:uid="{00000000-0005-0000-0000-000069000000}"/>
    <cellStyle name="_2006KVI0307alapokÚJ" xfId="107" xr:uid="{00000000-0005-0000-0000-00006A000000}"/>
    <cellStyle name="_2006KVI0307alapokÚJ_ÖNK FORRÁS JELENLEGI 2013 02 11" xfId="108" xr:uid="{00000000-0005-0000-0000-00006B000000}"/>
    <cellStyle name="_2006KVI0307alapokÚJ_ÖNK FORRÁS JELENLEGI 2013 02 11_PH KVI 2014 KV 2014 02 20 elfogadott TEST2" xfId="109" xr:uid="{00000000-0005-0000-0000-00006C000000}"/>
    <cellStyle name="_2007.évi második rendelet-módosítás" xfId="110" xr:uid="{00000000-0005-0000-0000-00006D000000}"/>
    <cellStyle name="_2007.évi második rendelet-módosítás 2" xfId="111" xr:uid="{00000000-0005-0000-0000-00006E000000}"/>
    <cellStyle name="_2007.évi második rendelet-módosítás 3" xfId="112" xr:uid="{00000000-0005-0000-0000-00006F000000}"/>
    <cellStyle name="_2007.évi második rendelet-módosítás_1" xfId="113" xr:uid="{00000000-0005-0000-0000-000070000000}"/>
    <cellStyle name="_2007.évi második rendelet-módosítás_2" xfId="114" xr:uid="{00000000-0005-0000-0000-000071000000}"/>
    <cellStyle name="_2007.évi második rendelet-módosítás_3" xfId="115" xr:uid="{00000000-0005-0000-0000-000072000000}"/>
    <cellStyle name="_2007.évi negyedik rendelet-módosítás" xfId="116" xr:uid="{00000000-0005-0000-0000-000073000000}"/>
    <cellStyle name="_2007.évi negyedik rendelet-módosítás 2" xfId="117" xr:uid="{00000000-0005-0000-0000-000074000000}"/>
    <cellStyle name="_2007.évi negyedik rendelet-módosítás 3" xfId="118" xr:uid="{00000000-0005-0000-0000-000075000000}"/>
    <cellStyle name="_2007.évi negyedik rendelet-módosítás_1" xfId="119" xr:uid="{00000000-0005-0000-0000-000076000000}"/>
    <cellStyle name="_2007.évi negyedik rendelet-módosítás_2" xfId="120" xr:uid="{00000000-0005-0000-0000-000077000000}"/>
    <cellStyle name="_2007.évi negyedik rendelet-módosítás_3" xfId="121" xr:uid="{00000000-0005-0000-0000-000078000000}"/>
    <cellStyle name="_2007.évi ötödik rendelet-módosítás" xfId="122" xr:uid="{00000000-0005-0000-0000-000079000000}"/>
    <cellStyle name="_2007.évi ötödik rendelet-módosítás_1" xfId="123" xr:uid="{00000000-0005-0000-0000-00007A000000}"/>
    <cellStyle name="_2007.évi ötödik rendelet-módosítás_2" xfId="124" xr:uid="{00000000-0005-0000-0000-00007B000000}"/>
    <cellStyle name="_2007.évi ötödik rendelet-módosítás_2 2" xfId="125" xr:uid="{00000000-0005-0000-0000-00007C000000}"/>
    <cellStyle name="_2007.évi ötödik rendelet-módosítás_2 3" xfId="126" xr:uid="{00000000-0005-0000-0000-00007D000000}"/>
    <cellStyle name="_2007.évi ötödik rendelet-módosítás_3" xfId="127" xr:uid="{00000000-0005-0000-0000-00007E000000}"/>
    <cellStyle name="_2007KVI2" xfId="128" xr:uid="{00000000-0005-0000-0000-00007F000000}"/>
    <cellStyle name="_2007KVIvégleges20070306alapok" xfId="129" xr:uid="{00000000-0005-0000-0000-000080000000}"/>
    <cellStyle name="_2007KVIvégleges20070306alapok_ÖNK FORRÁS JELENLEGI 2013 02 11" xfId="130" xr:uid="{00000000-0005-0000-0000-000081000000}"/>
    <cellStyle name="_2007KVIvégleges20070306alapok_ÖNK FORRÁS JELENLEGI 2013 02 11_PH KVI 2014 KV 2014 02 20 elfogadott TEST2" xfId="131" xr:uid="{00000000-0005-0000-0000-000082000000}"/>
    <cellStyle name="_2008.évi első rendelet-módosítás" xfId="132" xr:uid="{00000000-0005-0000-0000-000083000000}"/>
    <cellStyle name="_2008.évi első rendelet-módosítás_1" xfId="133" xr:uid="{00000000-0005-0000-0000-000084000000}"/>
    <cellStyle name="_2008.évi első rendelet-módosítás_2" xfId="134" xr:uid="{00000000-0005-0000-0000-000085000000}"/>
    <cellStyle name="_2008.évi első rendelet-módosítás_2 2" xfId="135" xr:uid="{00000000-0005-0000-0000-000086000000}"/>
    <cellStyle name="_2008.évi első rendelet-módosítás_2 3" xfId="136" xr:uid="{00000000-0005-0000-0000-000087000000}"/>
    <cellStyle name="_2008.évi első rendelet-módosítás_3" xfId="137" xr:uid="{00000000-0005-0000-0000-000088000000}"/>
    <cellStyle name="_2008.évi első rendelet-módosításküld" xfId="138" xr:uid="{00000000-0005-0000-0000-000089000000}"/>
    <cellStyle name="_2008.évi első rendelet-módosításküld_1" xfId="139" xr:uid="{00000000-0005-0000-0000-00008A000000}"/>
    <cellStyle name="_2008.évi első rendelet-módosításküld_2" xfId="140" xr:uid="{00000000-0005-0000-0000-00008B000000}"/>
    <cellStyle name="_2008.évi első rendelet-módosításküld_2 2" xfId="141" xr:uid="{00000000-0005-0000-0000-00008C000000}"/>
    <cellStyle name="_2008.évi első rendelet-módosításküld_2 3" xfId="142" xr:uid="{00000000-0005-0000-0000-00008D000000}"/>
    <cellStyle name="_2008.évi első rendelet-módosításküld_3" xfId="143" xr:uid="{00000000-0005-0000-0000-00008E000000}"/>
    <cellStyle name="_2008.évi harmadik rendelet-módosítás intézményi" xfId="144" xr:uid="{00000000-0005-0000-0000-00008F000000}"/>
    <cellStyle name="_2008.évi harmadik rendelet-módosítás intézményi_1" xfId="145" xr:uid="{00000000-0005-0000-0000-000090000000}"/>
    <cellStyle name="_2008.évi harmadik rendelet-módosítás intézményi_1 2" xfId="146" xr:uid="{00000000-0005-0000-0000-000091000000}"/>
    <cellStyle name="_2008.évi harmadik rendelet-módosítás intézményi_1 3" xfId="147" xr:uid="{00000000-0005-0000-0000-000092000000}"/>
    <cellStyle name="_2008.évi harmadik rendelet-módosítás intézményi_2" xfId="148" xr:uid="{00000000-0005-0000-0000-000093000000}"/>
    <cellStyle name="_2008.évi harmadik rendelet-módosítás intézményi_3" xfId="149" xr:uid="{00000000-0005-0000-0000-000094000000}"/>
    <cellStyle name="_2008.évi harmadik rendelet-módosítás intézményi_4" xfId="150" xr:uid="{00000000-0005-0000-0000-000095000000}"/>
    <cellStyle name="_2008.évi második rendelet-módosítás" xfId="151" xr:uid="{00000000-0005-0000-0000-000096000000}"/>
    <cellStyle name="_2008.évi második rendelet-módosítás_1" xfId="152" xr:uid="{00000000-0005-0000-0000-000097000000}"/>
    <cellStyle name="_2008.évi második rendelet-módosítás_1_2009besz" xfId="153" xr:uid="{00000000-0005-0000-0000-000098000000}"/>
    <cellStyle name="_2008.évi második rendelet-módosítás_1_2010FELBEküld" xfId="154" xr:uid="{00000000-0005-0000-0000-000099000000}"/>
    <cellStyle name="_2008.évi második rendelet-módosítás_1_2011. évi második rendelet-módosítás" xfId="155" xr:uid="{00000000-0005-0000-0000-00009A000000}"/>
    <cellStyle name="_2008.évi második rendelet-módosítás_1_futamidős törlesztés alakulása" xfId="156" xr:uid="{00000000-0005-0000-0000-00009B000000}"/>
    <cellStyle name="_2008.évi második rendelet-módosítás_1_kötvénylekötés és kamatbevétel" xfId="157" xr:uid="{00000000-0005-0000-0000-00009C000000}"/>
    <cellStyle name="_2008.évi második rendelet-módosítás_1_TaralékKötvényLekötésEgyebek2011" xfId="158" xr:uid="{00000000-0005-0000-0000-00009D000000}"/>
    <cellStyle name="_2008.évi második rendelet-módosítás_1_TartalékKötvényLekötésEgyebek2011" xfId="159" xr:uid="{00000000-0005-0000-0000-00009E000000}"/>
    <cellStyle name="_2008.évi második rendelet-módosítás_1_TartalékKötvényLekötésekEgyebek2011" xfId="160" xr:uid="{00000000-0005-0000-0000-00009F000000}"/>
    <cellStyle name="_2008.évi második rendelet-módosítás_1_TartalékKötvényLekötésekEgyebek2012" xfId="161" xr:uid="{00000000-0005-0000-0000-0000A0000000}"/>
    <cellStyle name="_2008.évi második rendelet-módosítás_2" xfId="162" xr:uid="{00000000-0005-0000-0000-0000A1000000}"/>
    <cellStyle name="_2008.évi második rendelet-módosítás_2 2" xfId="163" xr:uid="{00000000-0005-0000-0000-0000A2000000}"/>
    <cellStyle name="_2008.évi második rendelet-módosítás_2 3" xfId="164" xr:uid="{00000000-0005-0000-0000-0000A3000000}"/>
    <cellStyle name="_2008.évi második rendelet-módosítás_2_2009besz" xfId="165" xr:uid="{00000000-0005-0000-0000-0000A4000000}"/>
    <cellStyle name="_2008.évi második rendelet-módosítás_2_2009besz 2" xfId="166" xr:uid="{00000000-0005-0000-0000-0000A5000000}"/>
    <cellStyle name="_2008.évi második rendelet-módosítás_2_2009besz 3" xfId="167" xr:uid="{00000000-0005-0000-0000-0000A6000000}"/>
    <cellStyle name="_2008.évi második rendelet-módosítás_2_2010FELBEküld" xfId="168" xr:uid="{00000000-0005-0000-0000-0000A7000000}"/>
    <cellStyle name="_2008.évi második rendelet-módosítás_2_2010FELBEküld 2" xfId="169" xr:uid="{00000000-0005-0000-0000-0000A8000000}"/>
    <cellStyle name="_2008.évi második rendelet-módosítás_2_2010FELBEküld 3" xfId="170" xr:uid="{00000000-0005-0000-0000-0000A9000000}"/>
    <cellStyle name="_2008.évi második rendelet-módosítás_2_2011. évi második rendelet-módosítás" xfId="171" xr:uid="{00000000-0005-0000-0000-0000AA000000}"/>
    <cellStyle name="_2008.évi második rendelet-módosítás_2_2011. évi második rendelet-módosítás 2" xfId="172" xr:uid="{00000000-0005-0000-0000-0000AB000000}"/>
    <cellStyle name="_2008.évi második rendelet-módosítás_2_2011. évi második rendelet-módosítás 3" xfId="173" xr:uid="{00000000-0005-0000-0000-0000AC000000}"/>
    <cellStyle name="_2008.évi második rendelet-módosítás_2_futamidős törlesztés alakulása" xfId="174" xr:uid="{00000000-0005-0000-0000-0000AD000000}"/>
    <cellStyle name="_2008.évi második rendelet-módosítás_2_kötvénylekötés és kamatbevétel" xfId="175" xr:uid="{00000000-0005-0000-0000-0000AE000000}"/>
    <cellStyle name="_2008.évi második rendelet-módosítás_2_TaralékKötvényLekötésEgyebek2011" xfId="176" xr:uid="{00000000-0005-0000-0000-0000AF000000}"/>
    <cellStyle name="_2008.évi második rendelet-módosítás_2_TartalékKötvényLekötésEgyebek2011" xfId="177" xr:uid="{00000000-0005-0000-0000-0000B0000000}"/>
    <cellStyle name="_2008.évi második rendelet-módosítás_2_TartalékKötvényLekötésekEgyebek2011" xfId="178" xr:uid="{00000000-0005-0000-0000-0000B1000000}"/>
    <cellStyle name="_2008.évi második rendelet-módosítás_2_TartalékKötvényLekötésekEgyebek2012" xfId="179" xr:uid="{00000000-0005-0000-0000-0000B2000000}"/>
    <cellStyle name="_2008.évi második rendelet-módosítás_2009besz" xfId="180" xr:uid="{00000000-0005-0000-0000-0000B3000000}"/>
    <cellStyle name="_2008.évi második rendelet-módosítás_2010FELBEküld" xfId="181" xr:uid="{00000000-0005-0000-0000-0000B4000000}"/>
    <cellStyle name="_2008.évi második rendelet-módosítás_2011. évi második rendelet-módosítás" xfId="182" xr:uid="{00000000-0005-0000-0000-0000B5000000}"/>
    <cellStyle name="_2008.évi második rendelet-módosítás_3" xfId="183" xr:uid="{00000000-0005-0000-0000-0000B6000000}"/>
    <cellStyle name="_2008.évi második rendelet-módosítás_3_2009besz" xfId="184" xr:uid="{00000000-0005-0000-0000-0000B7000000}"/>
    <cellStyle name="_2008.évi második rendelet-módosítás_3_2010FELBEküld" xfId="185" xr:uid="{00000000-0005-0000-0000-0000B8000000}"/>
    <cellStyle name="_2008.évi második rendelet-módosítás_3_2011. évi második rendelet-módosítás" xfId="186" xr:uid="{00000000-0005-0000-0000-0000B9000000}"/>
    <cellStyle name="_2008.évi második rendelet-módosítás_3_futamidős törlesztés alakulása" xfId="187" xr:uid="{00000000-0005-0000-0000-0000BA000000}"/>
    <cellStyle name="_2008.évi második rendelet-módosítás_3_kötvénylekötés és kamatbevétel" xfId="188" xr:uid="{00000000-0005-0000-0000-0000BB000000}"/>
    <cellStyle name="_2008.évi második rendelet-módosítás_3_TaralékKötvényLekötésEgyebek2011" xfId="189" xr:uid="{00000000-0005-0000-0000-0000BC000000}"/>
    <cellStyle name="_2008.évi második rendelet-módosítás_3_TartalékKötvényLekötésEgyebek2011" xfId="190" xr:uid="{00000000-0005-0000-0000-0000BD000000}"/>
    <cellStyle name="_2008.évi második rendelet-módosítás_3_TartalékKötvényLekötésekEgyebek2011" xfId="191" xr:uid="{00000000-0005-0000-0000-0000BE000000}"/>
    <cellStyle name="_2008.évi második rendelet-módosítás_3_TartalékKötvényLekötésekEgyebek2012" xfId="192" xr:uid="{00000000-0005-0000-0000-0000BF000000}"/>
    <cellStyle name="_2008.évi második rendelet-módosítás_futamidős törlesztés alakulása" xfId="193" xr:uid="{00000000-0005-0000-0000-0000C0000000}"/>
    <cellStyle name="_2008.évi második rendelet-módosítás_futamidős törlesztés alakulása 2" xfId="194" xr:uid="{00000000-0005-0000-0000-0000C1000000}"/>
    <cellStyle name="_2008.évi második rendelet-módosítás_futamidős törlesztés alakulása 3" xfId="195" xr:uid="{00000000-0005-0000-0000-0000C2000000}"/>
    <cellStyle name="_2008.évi második rendelet-módosítás_kötvénylekötés és kamatbevétel" xfId="196" xr:uid="{00000000-0005-0000-0000-0000C3000000}"/>
    <cellStyle name="_2008.évi második rendelet-módosítás_kötvénylekötés és kamatbevétel 2" xfId="197" xr:uid="{00000000-0005-0000-0000-0000C4000000}"/>
    <cellStyle name="_2008.évi második rendelet-módosítás_kötvénylekötés és kamatbevétel 3" xfId="198" xr:uid="{00000000-0005-0000-0000-0000C5000000}"/>
    <cellStyle name="_2008.évi második rendelet-módosítás_TaralékKötvényLekötésEgyebek2011" xfId="199" xr:uid="{00000000-0005-0000-0000-0000C6000000}"/>
    <cellStyle name="_2008.évi második rendelet-módosítás_TaralékKötvényLekötésEgyebek2011 2" xfId="200" xr:uid="{00000000-0005-0000-0000-0000C7000000}"/>
    <cellStyle name="_2008.évi második rendelet-módosítás_TaralékKötvényLekötésEgyebek2011 3" xfId="201" xr:uid="{00000000-0005-0000-0000-0000C8000000}"/>
    <cellStyle name="_2008.évi második rendelet-módosítás_TartalékKötvényLekötésEgyebek2011" xfId="202" xr:uid="{00000000-0005-0000-0000-0000C9000000}"/>
    <cellStyle name="_2008.évi második rendelet-módosítás_TartalékKötvényLekötésEgyebek2011 2" xfId="203" xr:uid="{00000000-0005-0000-0000-0000CA000000}"/>
    <cellStyle name="_2008.évi második rendelet-módosítás_TartalékKötvényLekötésEgyebek2011 3" xfId="204" xr:uid="{00000000-0005-0000-0000-0000CB000000}"/>
    <cellStyle name="_2008.évi második rendelet-módosítás_TartalékKötvényLekötésekEgyebek2011" xfId="205" xr:uid="{00000000-0005-0000-0000-0000CC000000}"/>
    <cellStyle name="_2008.évi második rendelet-módosítás_TartalékKötvényLekötésekEgyebek2011 2" xfId="206" xr:uid="{00000000-0005-0000-0000-0000CD000000}"/>
    <cellStyle name="_2008.évi második rendelet-módosítás_TartalékKötvényLekötésekEgyebek2011 3" xfId="207" xr:uid="{00000000-0005-0000-0000-0000CE000000}"/>
    <cellStyle name="_2008.évi második rendelet-módosítás_TartalékKötvényLekötésekEgyebek2012" xfId="208" xr:uid="{00000000-0005-0000-0000-0000CF000000}"/>
    <cellStyle name="_2008.évi második rendelet-módosítás_TartalékKötvényLekötésekEgyebek2012 2" xfId="209" xr:uid="{00000000-0005-0000-0000-0000D0000000}"/>
    <cellStyle name="_2008.évi második rendelet-módosítás_TartalékKötvényLekötésekEgyebek2012 3" xfId="210" xr:uid="{00000000-0005-0000-0000-0000D1000000}"/>
    <cellStyle name="_2008.évi negyedik rendelet-módosítás" xfId="211" xr:uid="{00000000-0005-0000-0000-0000D2000000}"/>
    <cellStyle name="_2008.évi negyedik rendelet-módosítás 2" xfId="212" xr:uid="{00000000-0005-0000-0000-0000D3000000}"/>
    <cellStyle name="_2008.évi negyedik rendelet-módosítás 3" xfId="213" xr:uid="{00000000-0005-0000-0000-0000D4000000}"/>
    <cellStyle name="_2008.évi negyedik rendelet-módosítás intézményi" xfId="214" xr:uid="{00000000-0005-0000-0000-0000D5000000}"/>
    <cellStyle name="_2008.évi negyedik rendelet-módosítás intézményi_1" xfId="215" xr:uid="{00000000-0005-0000-0000-0000D6000000}"/>
    <cellStyle name="_2008.évi negyedik rendelet-módosítás intézményi_1 2" xfId="216" xr:uid="{00000000-0005-0000-0000-0000D7000000}"/>
    <cellStyle name="_2008.évi negyedik rendelet-módosítás intézményi_1 3" xfId="217" xr:uid="{00000000-0005-0000-0000-0000D8000000}"/>
    <cellStyle name="_2008.évi negyedik rendelet-módosítás intézményi_2" xfId="218" xr:uid="{00000000-0005-0000-0000-0000D9000000}"/>
    <cellStyle name="_2008.évi negyedik rendelet-módosítás intézményi_3" xfId="219" xr:uid="{00000000-0005-0000-0000-0000DA000000}"/>
    <cellStyle name="_2008.évi negyedik rendelet-módosítás_1" xfId="220" xr:uid="{00000000-0005-0000-0000-0000DB000000}"/>
    <cellStyle name="_2008.évi negyedik rendelet-módosítás_2" xfId="221" xr:uid="{00000000-0005-0000-0000-0000DC000000}"/>
    <cellStyle name="_2008.évi negyedik rendelet-módosítás_3" xfId="222" xr:uid="{00000000-0005-0000-0000-0000DD000000}"/>
    <cellStyle name="_2008.évi negyedik rendelet-módosítás_4" xfId="223" xr:uid="{00000000-0005-0000-0000-0000DE000000}"/>
    <cellStyle name="_2008.évi negyedik rendelet-módosítás_4_PH KVI 2014 KV 2014 02 20 elfogadott TEST2" xfId="224" xr:uid="{00000000-0005-0000-0000-0000DF000000}"/>
    <cellStyle name="_2008KVIvégleges20080306alapok" xfId="225" xr:uid="{00000000-0005-0000-0000-0000E0000000}"/>
    <cellStyle name="_2008KVIvégleges20080306alapok_PH KVI 2014 KV 2014 02 20 elfogadott TEST2" xfId="226" xr:uid="{00000000-0005-0000-0000-0000E1000000}"/>
    <cellStyle name="_2009.évi első rendelet-módosítás" xfId="227" xr:uid="{00000000-0005-0000-0000-0000E2000000}"/>
    <cellStyle name="_2009.évi első rendelet-módosítás 2" xfId="228" xr:uid="{00000000-0005-0000-0000-0000E3000000}"/>
    <cellStyle name="_2009.évi első rendelet-módosítás 3" xfId="229" xr:uid="{00000000-0005-0000-0000-0000E4000000}"/>
    <cellStyle name="_2009.évi első rendelet-módosítás_1" xfId="230" xr:uid="{00000000-0005-0000-0000-0000E5000000}"/>
    <cellStyle name="_2009.évi első rendelet-módosítás_2" xfId="231" xr:uid="{00000000-0005-0000-0000-0000E6000000}"/>
    <cellStyle name="_2009.évi első rendelet-módosítás_3" xfId="232" xr:uid="{00000000-0005-0000-0000-0000E7000000}"/>
    <cellStyle name="_2009.évi első rendelet-módosítás_4" xfId="233" xr:uid="{00000000-0005-0000-0000-0000E8000000}"/>
    <cellStyle name="_2009.évi harmadik rendelet-módosítás" xfId="234" xr:uid="{00000000-0005-0000-0000-0000E9000000}"/>
    <cellStyle name="_2009.évi harmadik rendelet-módosítás_1" xfId="235" xr:uid="{00000000-0005-0000-0000-0000EA000000}"/>
    <cellStyle name="_2009.évi harmadik rendelet-módosítás_2" xfId="236" xr:uid="{00000000-0005-0000-0000-0000EB000000}"/>
    <cellStyle name="_2009.évi harmadik rendelet-módosítás_3" xfId="237" xr:uid="{00000000-0005-0000-0000-0000EC000000}"/>
    <cellStyle name="_2009.évi második rendelet-módosítás" xfId="238" xr:uid="{00000000-0005-0000-0000-0000ED000000}"/>
    <cellStyle name="_2009.évi második rendelet-módosítás intézményi" xfId="239" xr:uid="{00000000-0005-0000-0000-0000EE000000}"/>
    <cellStyle name="_2009.évi második rendelet-módosítás intézményi 2" xfId="240" xr:uid="{00000000-0005-0000-0000-0000EF000000}"/>
    <cellStyle name="_2009.évi második rendelet-módosítás intézményi 3" xfId="241" xr:uid="{00000000-0005-0000-0000-0000F0000000}"/>
    <cellStyle name="_2009.évi második rendelet-módosítás intézményi_1" xfId="242" xr:uid="{00000000-0005-0000-0000-0000F1000000}"/>
    <cellStyle name="_2009.évi második rendelet-módosítás intézményi_2" xfId="243" xr:uid="{00000000-0005-0000-0000-0000F2000000}"/>
    <cellStyle name="_2009.évi második rendelet-módosítás intézményi_3" xfId="244" xr:uid="{00000000-0005-0000-0000-0000F3000000}"/>
    <cellStyle name="_2009.évi második rendelet-módosítás_1" xfId="245" xr:uid="{00000000-0005-0000-0000-0000F4000000}"/>
    <cellStyle name="_2009.évi második rendelet-módosítás_2" xfId="246" xr:uid="{00000000-0005-0000-0000-0000F5000000}"/>
    <cellStyle name="_2009.évi második rendelet-módosítás_2 2" xfId="247" xr:uid="{00000000-0005-0000-0000-0000F6000000}"/>
    <cellStyle name="_2009.évi második rendelet-módosítás_2 3" xfId="248" xr:uid="{00000000-0005-0000-0000-0000F7000000}"/>
    <cellStyle name="_2009.évi második rendelet-módosítás_3" xfId="249" xr:uid="{00000000-0005-0000-0000-0000F8000000}"/>
    <cellStyle name="_2009.évi második rendelet-módosítás_4" xfId="250" xr:uid="{00000000-0005-0000-0000-0000F9000000}"/>
    <cellStyle name="_2009KVIvéglegesküld" xfId="251" xr:uid="{00000000-0005-0000-0000-0000FA000000}"/>
    <cellStyle name="_2010. évi ötödik rendelet-módosítás küld" xfId="252" xr:uid="{00000000-0005-0000-0000-0000FB000000}"/>
    <cellStyle name="_2010. évi ötödik rendelet-módosítás küld 2" xfId="253" xr:uid="{00000000-0005-0000-0000-0000FC000000}"/>
    <cellStyle name="_2010. évi ötödik rendelet-módosítás küld 3" xfId="254" xr:uid="{00000000-0005-0000-0000-0000FD000000}"/>
    <cellStyle name="_2010. évi ötödik rendelet-módosítás küld_1" xfId="255" xr:uid="{00000000-0005-0000-0000-0000FE000000}"/>
    <cellStyle name="_2010. évi ötödik rendelet-módosítás küld_2" xfId="256" xr:uid="{00000000-0005-0000-0000-0000FF000000}"/>
    <cellStyle name="_2010. évi ötödik rendelet-módosítás küld_3" xfId="257" xr:uid="{00000000-0005-0000-0000-000000010000}"/>
    <cellStyle name="_2010. évi ötödik rendelet-módosítás küld_4" xfId="258" xr:uid="{00000000-0005-0000-0000-000001010000}"/>
    <cellStyle name="_2010.évi első rendelet-módosítás" xfId="259" xr:uid="{00000000-0005-0000-0000-000002010000}"/>
    <cellStyle name="_2010.évi első rendelet-módosítás 2" xfId="260" xr:uid="{00000000-0005-0000-0000-000003010000}"/>
    <cellStyle name="_2010.évi első rendelet-módosítás 3" xfId="261" xr:uid="{00000000-0005-0000-0000-000004010000}"/>
    <cellStyle name="_2010.évi első rendelet-módosítás_1" xfId="262" xr:uid="{00000000-0005-0000-0000-000005010000}"/>
    <cellStyle name="_2010.évi első rendelet-módosítás_2" xfId="263" xr:uid="{00000000-0005-0000-0000-000006010000}"/>
    <cellStyle name="_2010.évi első rendelet-módosítás_3" xfId="264" xr:uid="{00000000-0005-0000-0000-000007010000}"/>
    <cellStyle name="_2010.évi harmadik rendelet-módosítás" xfId="265" xr:uid="{00000000-0005-0000-0000-000008010000}"/>
    <cellStyle name="_2010.évi harmadik rendelet-módosítás_1" xfId="266" xr:uid="{00000000-0005-0000-0000-000009010000}"/>
    <cellStyle name="_2010.évi harmadik rendelet-módosítás_1 2" xfId="267" xr:uid="{00000000-0005-0000-0000-00000A010000}"/>
    <cellStyle name="_2010.évi harmadik rendelet-módosítás_1 3" xfId="268" xr:uid="{00000000-0005-0000-0000-00000B010000}"/>
    <cellStyle name="_2010.évi harmadik rendelet-módosítás_2" xfId="269" xr:uid="{00000000-0005-0000-0000-00000C010000}"/>
    <cellStyle name="_2010.évi harmadik rendelet-módosítás_3" xfId="270" xr:uid="{00000000-0005-0000-0000-00000D010000}"/>
    <cellStyle name="_2010.évi második rendelet-módosítás küld" xfId="271" xr:uid="{00000000-0005-0000-0000-00000E010000}"/>
    <cellStyle name="_2010.évi második rendelet-módosítás küld_1" xfId="272" xr:uid="{00000000-0005-0000-0000-00000F010000}"/>
    <cellStyle name="_2010.évi második rendelet-módosítás küld_2" xfId="273" xr:uid="{00000000-0005-0000-0000-000010010000}"/>
    <cellStyle name="_2010.évi második rendelet-módosítás küld_3" xfId="274" xr:uid="{00000000-0005-0000-0000-000011010000}"/>
    <cellStyle name="_2010FELBE" xfId="275" xr:uid="{00000000-0005-0000-0000-000012010000}"/>
    <cellStyle name="_2010FELBE 2" xfId="276" xr:uid="{00000000-0005-0000-0000-000013010000}"/>
    <cellStyle name="_2010FELBE 3" xfId="277" xr:uid="{00000000-0005-0000-0000-000014010000}"/>
    <cellStyle name="_2010FELBE_1" xfId="278" xr:uid="{00000000-0005-0000-0000-000015010000}"/>
    <cellStyle name="_2010FELBEküld" xfId="279" xr:uid="{00000000-0005-0000-0000-000016010000}"/>
    <cellStyle name="_2010FELBEküld 2" xfId="280" xr:uid="{00000000-0005-0000-0000-000017010000}"/>
    <cellStyle name="_2010FELBEküld 3" xfId="281" xr:uid="{00000000-0005-0000-0000-000018010000}"/>
    <cellStyle name="_2010FELBEküld_1" xfId="282" xr:uid="{00000000-0005-0000-0000-000019010000}"/>
    <cellStyle name="_2010háromnegyedBesz küld" xfId="283" xr:uid="{00000000-0005-0000-0000-00001A010000}"/>
    <cellStyle name="_2010háromnegyedBesz küld 2" xfId="284" xr:uid="{00000000-0005-0000-0000-00001B010000}"/>
    <cellStyle name="_2010háromnegyedBesz küld 3" xfId="285" xr:uid="{00000000-0005-0000-0000-00001C010000}"/>
    <cellStyle name="_2010háromnegyedBesz küld_1" xfId="286" xr:uid="{00000000-0005-0000-0000-00001D010000}"/>
    <cellStyle name="_2010KVI_végleges küld" xfId="287" xr:uid="{00000000-0005-0000-0000-00001E010000}"/>
    <cellStyle name="_2011. évi harmadik rendelet-módosítás" xfId="288" xr:uid="{00000000-0005-0000-0000-00001F010000}"/>
    <cellStyle name="_2011. évi harmadik rendelet-módosítás_1" xfId="289" xr:uid="{00000000-0005-0000-0000-000020010000}"/>
    <cellStyle name="_2011. évi harmadik rendelet-módosítás_2" xfId="290" xr:uid="{00000000-0005-0000-0000-000021010000}"/>
    <cellStyle name="_2011. évi harmadik rendelet-módosítás_3" xfId="291" xr:uid="{00000000-0005-0000-0000-000022010000}"/>
    <cellStyle name="_2011. évi második rendelet-módosítás" xfId="292" xr:uid="{00000000-0005-0000-0000-000023010000}"/>
    <cellStyle name="_2011. évi második rendelet-módosítás_1" xfId="293" xr:uid="{00000000-0005-0000-0000-000024010000}"/>
    <cellStyle name="_2011. évi második rendelet-módosítás_1 2" xfId="294" xr:uid="{00000000-0005-0000-0000-000025010000}"/>
    <cellStyle name="_2011. évi második rendelet-módosítás_1 3" xfId="295" xr:uid="{00000000-0005-0000-0000-000026010000}"/>
    <cellStyle name="_2011. évi második rendelet-módosítás_1 4" xfId="296" xr:uid="{00000000-0005-0000-0000-000027010000}"/>
    <cellStyle name="_2011. évi második rendelet-módosítás_2" xfId="297" xr:uid="{00000000-0005-0000-0000-000028010000}"/>
    <cellStyle name="_2011. évi második rendelet-módosítás_3" xfId="298" xr:uid="{00000000-0005-0000-0000-000029010000}"/>
    <cellStyle name="_2011. évi ötödik rendelet-módosítás" xfId="299" xr:uid="{00000000-0005-0000-0000-00002A010000}"/>
    <cellStyle name="_2011. évi ötödik rendelet-módosítás_1" xfId="300" xr:uid="{00000000-0005-0000-0000-00002B010000}"/>
    <cellStyle name="_2011. évi ötödik rendelet-módosítás_2" xfId="301" xr:uid="{00000000-0005-0000-0000-00002C010000}"/>
    <cellStyle name="_2011. évi ötödik rendelet-módosítás_3" xfId="302" xr:uid="{00000000-0005-0000-0000-00002D010000}"/>
    <cellStyle name="_2011. évi ötödik rendelet-módosítás_4" xfId="303" xr:uid="{00000000-0005-0000-0000-00002E010000}"/>
    <cellStyle name="_2011. évi Saját Hatáskör November EÜ " xfId="304" xr:uid="{00000000-0005-0000-0000-00002F010000}"/>
    <cellStyle name="_2011. évi Saját Hatáskör November EÜ _1" xfId="305" xr:uid="{00000000-0005-0000-0000-000030010000}"/>
    <cellStyle name="_2011. évi Saját Hatáskör November EÜ _2" xfId="306" xr:uid="{00000000-0005-0000-0000-000031010000}"/>
    <cellStyle name="_2011. évi Saját Hatáskör November EÜ _3" xfId="307" xr:uid="{00000000-0005-0000-0000-000032010000}"/>
    <cellStyle name="_2011. évi Saját Hatáskör November EÜ _4" xfId="308" xr:uid="{00000000-0005-0000-0000-000033010000}"/>
    <cellStyle name="_2011FELBEküld" xfId="309" xr:uid="{00000000-0005-0000-0000-000034010000}"/>
    <cellStyle name="_2011FELBEküld 2" xfId="310" xr:uid="{00000000-0005-0000-0000-000035010000}"/>
    <cellStyle name="_2011FELBEküld 3" xfId="311" xr:uid="{00000000-0005-0000-0000-000036010000}"/>
    <cellStyle name="_2011FELBEküld_1" xfId="312" xr:uid="{00000000-0005-0000-0000-000037010000}"/>
    <cellStyle name="_2011KVI     2011 03 10" xfId="313" xr:uid="{00000000-0005-0000-0000-000038010000}"/>
    <cellStyle name="_2012. évi NEGYEDIK rendelet-módosítás ÖNK testületi része" xfId="314" xr:uid="{00000000-0005-0000-0000-000039010000}"/>
    <cellStyle name="_2012. évi NEGYEDIK rendelet-módosítás ÖNK testületi része_1" xfId="315" xr:uid="{00000000-0005-0000-0000-00003A010000}"/>
    <cellStyle name="_2012. évi NEGYEDIK rendelet-módosítás ÖNK testületi része_2" xfId="316" xr:uid="{00000000-0005-0000-0000-00003B010000}"/>
    <cellStyle name="_2012. évi NEGYEDIK rendelet-módosítás ÖNK testületi része_3" xfId="317" xr:uid="{00000000-0005-0000-0000-00003C010000}"/>
    <cellStyle name="_2012.évi első rendelet-módosítás fkvi felosztás ÖNK" xfId="318" xr:uid="{00000000-0005-0000-0000-00003D010000}"/>
    <cellStyle name="_2012.évi első rendelet-módosítás fkvi felosztás ÖNK_1" xfId="319" xr:uid="{00000000-0005-0000-0000-00003E010000}"/>
    <cellStyle name="_2012.évi első rendelet-módosítás fkvi felosztás ÖNK_2" xfId="320" xr:uid="{00000000-0005-0000-0000-00003F010000}"/>
    <cellStyle name="_2012.évi első rendelet-módosítás fkvi felosztás ÖNK_3" xfId="321" xr:uid="{00000000-0005-0000-0000-000040010000}"/>
    <cellStyle name="_2012.évi első rendelet-módosítás fkvi felosztás PH" xfId="322" xr:uid="{00000000-0005-0000-0000-000041010000}"/>
    <cellStyle name="_2012.évi első rendelet-módosítás fkvi felosztás PH_1" xfId="323" xr:uid="{00000000-0005-0000-0000-000042010000}"/>
    <cellStyle name="_2012.évi első rendelet-módosítás fkvi felosztás PH_2" xfId="324" xr:uid="{00000000-0005-0000-0000-000043010000}"/>
    <cellStyle name="_2012.évi első rendelet-módosítás fkvi felosztás PH_3" xfId="325" xr:uid="{00000000-0005-0000-0000-000044010000}"/>
    <cellStyle name="_2013. évi MÁSODIK rendelet-módosítás ÖNK testületi része" xfId="326" xr:uid="{00000000-0005-0000-0000-000045010000}"/>
    <cellStyle name="_2013. évi MÁSODIK rendelet-módosítás ÖNK testületi része_1" xfId="327" xr:uid="{00000000-0005-0000-0000-000046010000}"/>
    <cellStyle name="_2013. évi MÁSODIK rendelet-módosítás ÖNK testületi része_2" xfId="328" xr:uid="{00000000-0005-0000-0000-000047010000}"/>
    <cellStyle name="_2013. évi MÁSODIK rendelet-módosítás ÖNK testületi része_3" xfId="329" xr:uid="{00000000-0005-0000-0000-000048010000}"/>
    <cellStyle name="_2013. évi MÁSODIK rendelet-módosítás PH testületi része" xfId="330" xr:uid="{00000000-0005-0000-0000-000049010000}"/>
    <cellStyle name="_2013. évi MÁSODIK rendelet-módosítás PH testületi része_1" xfId="331" xr:uid="{00000000-0005-0000-0000-00004A010000}"/>
    <cellStyle name="_2013. évi MÁSODIK rendelet-módosítás PH testületi része_2" xfId="332" xr:uid="{00000000-0005-0000-0000-00004B010000}"/>
    <cellStyle name="_2013. évi MÁSODIK rendelet-módosítás PH testületi része_3" xfId="333" xr:uid="{00000000-0005-0000-0000-00004C010000}"/>
    <cellStyle name="_2013. évi MÁSODIK rendelet-módosítás ZESZ testületi része" xfId="334" xr:uid="{00000000-0005-0000-0000-00004D010000}"/>
    <cellStyle name="_2013. évi MÁSODIK rendelet-módosítás ZESZ testületi része_1" xfId="335" xr:uid="{00000000-0005-0000-0000-00004E010000}"/>
    <cellStyle name="_2013. évi MÁSODIK rendelet-módosítás ZESZ testületi része_2" xfId="336" xr:uid="{00000000-0005-0000-0000-00004F010000}"/>
    <cellStyle name="_2013. évi MÁSODIK rendelet-módosítás ZESZ testületi része_3" xfId="337" xr:uid="{00000000-0005-0000-0000-000050010000}"/>
    <cellStyle name="_34BESZ2005" xfId="338" xr:uid="{00000000-0005-0000-0000-000051010000}"/>
    <cellStyle name="_34BESZ2005_1" xfId="339" xr:uid="{00000000-0005-0000-0000-000052010000}"/>
    <cellStyle name="_34BESZ2005_1 2" xfId="340" xr:uid="{00000000-0005-0000-0000-000053010000}"/>
    <cellStyle name="_34BESZ2005_1 3" xfId="341" xr:uid="{00000000-0005-0000-0000-000054010000}"/>
    <cellStyle name="_34BESZ2005_1 4" xfId="342" xr:uid="{00000000-0005-0000-0000-000055010000}"/>
    <cellStyle name="_34BESZ2005_1 5" xfId="343" xr:uid="{00000000-0005-0000-0000-000056010000}"/>
    <cellStyle name="_34BESZ2006" xfId="344" xr:uid="{00000000-0005-0000-0000-000057010000}"/>
    <cellStyle name="_34BESZ2006 2" xfId="345" xr:uid="{00000000-0005-0000-0000-000058010000}"/>
    <cellStyle name="_34BESZ2006 3" xfId="346" xr:uid="{00000000-0005-0000-0000-000059010000}"/>
    <cellStyle name="_34BESZ2006 4" xfId="347" xr:uid="{00000000-0005-0000-0000-00005A010000}"/>
    <cellStyle name="_34BESZ2006 5" xfId="348" xr:uid="{00000000-0005-0000-0000-00005B010000}"/>
    <cellStyle name="_34BESZ2006_1" xfId="349" xr:uid="{00000000-0005-0000-0000-00005C010000}"/>
    <cellStyle name="_34BESZ2006_2" xfId="350" xr:uid="{00000000-0005-0000-0000-00005D010000}"/>
    <cellStyle name="_34BESZ2006_2_PH KVI 2014 KV 2014 02 20 elfogadott TEST2" xfId="351" xr:uid="{00000000-0005-0000-0000-00005E010000}"/>
    <cellStyle name="_34BESZ2006bőv" xfId="352" xr:uid="{00000000-0005-0000-0000-00005F010000}"/>
    <cellStyle name="_34BESZ2006bőv_1" xfId="353" xr:uid="{00000000-0005-0000-0000-000060010000}"/>
    <cellStyle name="_34BESZ2006bőv_1_PH KVI 2014 KV 2014 02 20 elfogadott TEST2" xfId="354" xr:uid="{00000000-0005-0000-0000-000061010000}"/>
    <cellStyle name="_34BESZ2006bőv1" xfId="355" xr:uid="{00000000-0005-0000-0000-000062010000}"/>
    <cellStyle name="_34BESZ2006bőv1_1" xfId="356" xr:uid="{00000000-0005-0000-0000-000063010000}"/>
    <cellStyle name="_34BESZ2006bőv1_1 2" xfId="357" xr:uid="{00000000-0005-0000-0000-000064010000}"/>
    <cellStyle name="_34BESZ2006bőv1_1 3" xfId="358" xr:uid="{00000000-0005-0000-0000-000065010000}"/>
    <cellStyle name="_34BESZ2006bőv1_1 4" xfId="359" xr:uid="{00000000-0005-0000-0000-000066010000}"/>
    <cellStyle name="_34BESZ2006bőv1_1 5" xfId="360" xr:uid="{00000000-0005-0000-0000-000067010000}"/>
    <cellStyle name="_34BESZ2006bőv1_1_Munkafüzet2" xfId="361" xr:uid="{00000000-0005-0000-0000-000068010000}"/>
    <cellStyle name="_34BESZ2006bőv1_1_Munkafüzet2_PH KVI 2014 KV 2014 02 20 elfogadott TEST2" xfId="362" xr:uid="{00000000-0005-0000-0000-000069010000}"/>
    <cellStyle name="_34BESZ2006otthon" xfId="363" xr:uid="{00000000-0005-0000-0000-00006A010000}"/>
    <cellStyle name="_34BESZ2006otthon 2" xfId="364" xr:uid="{00000000-0005-0000-0000-00006B010000}"/>
    <cellStyle name="_34BESZ2006otthon 3" xfId="365" xr:uid="{00000000-0005-0000-0000-00006C010000}"/>
    <cellStyle name="_34BESZ2006otthon 4" xfId="366" xr:uid="{00000000-0005-0000-0000-00006D010000}"/>
    <cellStyle name="_34BESZ2006otthon 5" xfId="367" xr:uid="{00000000-0005-0000-0000-00006E010000}"/>
    <cellStyle name="_34BESZ2006otthon_1" xfId="368" xr:uid="{00000000-0005-0000-0000-00006F010000}"/>
    <cellStyle name="_alapokmányok" xfId="369" xr:uid="{00000000-0005-0000-0000-000070010000}"/>
    <cellStyle name="_alapokmányok_PH KVI 2014 KV 2014 02 20 elfogadott TEST2" xfId="370" xr:uid="{00000000-0005-0000-0000-000071010000}"/>
    <cellStyle name="_EUs pályázatok intézmények felé" xfId="371" xr:uid="{00000000-0005-0000-0000-000072010000}"/>
    <cellStyle name="_költségvetési ALAPtábla rendelet módosításhoz" xfId="372" xr:uid="{00000000-0005-0000-0000-000073010000}"/>
    <cellStyle name="_költségvetési ALAPtábla rendelet módosításhoz_1" xfId="373" xr:uid="{00000000-0005-0000-0000-000074010000}"/>
    <cellStyle name="_költségvetési ALAPtábla rendelet módosításhoz_2" xfId="374" xr:uid="{00000000-0005-0000-0000-000075010000}"/>
    <cellStyle name="_költségvetési ALAPtábla rendelet módosításhoz_3" xfId="375" xr:uid="{00000000-0005-0000-0000-000076010000}"/>
    <cellStyle name="_költségvetési ALAPtábla rendelet módosításhoz_4" xfId="376" xr:uid="{00000000-0005-0000-0000-000077010000}"/>
    <cellStyle name="_Kötvény törlesztés éls kamat alakulása" xfId="377" xr:uid="{00000000-0005-0000-0000-000078010000}"/>
    <cellStyle name="_kötvénylekötés és kamatbevétel" xfId="378" xr:uid="{00000000-0005-0000-0000-000079010000}"/>
    <cellStyle name="_Másolat eredetije2006.évi harmadik rendelet-módosításO" xfId="379" xr:uid="{00000000-0005-0000-0000-00007A010000}"/>
    <cellStyle name="_Másolat eredetije2006.évi harmadik rendelet-módosításO_1" xfId="380" xr:uid="{00000000-0005-0000-0000-00007B010000}"/>
    <cellStyle name="_Másolat eredetije2006.évi harmadik rendelet-módosításO_1 2" xfId="381" xr:uid="{00000000-0005-0000-0000-00007C010000}"/>
    <cellStyle name="_Másolat eredetije2006.évi harmadik rendelet-módosításO_1 3" xfId="382" xr:uid="{00000000-0005-0000-0000-00007D010000}"/>
    <cellStyle name="_Másolat eredetije2006.évi harmadik rendelet-módosításO_2" xfId="383" xr:uid="{00000000-0005-0000-0000-00007E010000}"/>
    <cellStyle name="_Másolat eredetije2006.évi harmadik rendelet-módosításO_3" xfId="384" xr:uid="{00000000-0005-0000-0000-00007F010000}"/>
    <cellStyle name="_Másolat eredetije2006.évi harmadik rendelet-módosításO_4" xfId="385" xr:uid="{00000000-0005-0000-0000-000080010000}"/>
    <cellStyle name="_Munkafüzet2" xfId="386" xr:uid="{00000000-0005-0000-0000-000081010000}"/>
    <cellStyle name="_TÁMOP félévesGesz" xfId="387" xr:uid="{00000000-0005-0000-0000-000082010000}"/>
    <cellStyle name="_TartalékKötvényLekötésekEgyebek2011" xfId="388" xr:uid="{00000000-0005-0000-0000-000083010000}"/>
    <cellStyle name="_TEST1" xfId="389" xr:uid="{00000000-0005-0000-0000-000084010000}"/>
    <cellStyle name="_TEST1 2" xfId="390" xr:uid="{00000000-0005-0000-0000-000085010000}"/>
    <cellStyle name="_TEST1 3" xfId="391" xr:uid="{00000000-0005-0000-0000-000086010000}"/>
    <cellStyle name="_TEST1 4" xfId="392" xr:uid="{00000000-0005-0000-0000-000087010000}"/>
    <cellStyle name="_TEST1 5" xfId="393" xr:uid="{00000000-0005-0000-0000-000088010000}"/>
    <cellStyle name="_TEST1_1" xfId="394" xr:uid="{00000000-0005-0000-0000-000089010000}"/>
    <cellStyle name="_TEST2" xfId="395" xr:uid="{00000000-0005-0000-0000-00008A010000}"/>
    <cellStyle name="_TEST2 2" xfId="396" xr:uid="{00000000-0005-0000-0000-00008B010000}"/>
    <cellStyle name="_TEST2 3" xfId="397" xr:uid="{00000000-0005-0000-0000-00008C010000}"/>
    <cellStyle name="_TEST2 4" xfId="398" xr:uid="{00000000-0005-0000-0000-00008D010000}"/>
    <cellStyle name="_TEST2 5" xfId="399" xr:uid="{00000000-0005-0000-0000-00008E010000}"/>
    <cellStyle name="_TEST2_1" xfId="400" xr:uid="{00000000-0005-0000-0000-00008F010000}"/>
    <cellStyle name="_TEST2_2" xfId="401" xr:uid="{00000000-0005-0000-0000-000090010000}"/>
    <cellStyle name="_TEST2_2_PH KVI 2014 KV 2014 02 20 elfogadott TEST2" xfId="402" xr:uid="{00000000-0005-0000-0000-000091010000}"/>
    <cellStyle name="_TEST3" xfId="403" xr:uid="{00000000-0005-0000-0000-000092010000}"/>
    <cellStyle name="_TEST3 2" xfId="404" xr:uid="{00000000-0005-0000-0000-000093010000}"/>
    <cellStyle name="_TEST3 3" xfId="405" xr:uid="{00000000-0005-0000-0000-000094010000}"/>
    <cellStyle name="_TEST3 4" xfId="406" xr:uid="{00000000-0005-0000-0000-000095010000}"/>
    <cellStyle name="_TEST3 5" xfId="407" xr:uid="{00000000-0005-0000-0000-000096010000}"/>
    <cellStyle name="_TEST3_1" xfId="408" xr:uid="{00000000-0005-0000-0000-000097010000}"/>
    <cellStyle name="_TEST3V" xfId="409" xr:uid="{00000000-0005-0000-0000-000098010000}"/>
    <cellStyle name="_TEST3V_1" xfId="410" xr:uid="{00000000-0005-0000-0000-000099010000}"/>
    <cellStyle name="_TEST3V_2" xfId="411" xr:uid="{00000000-0005-0000-0000-00009A010000}"/>
    <cellStyle name="_TEST3V_2_PH KVI 2014 KV 2014 02 20 elfogadott TEST2" xfId="412" xr:uid="{00000000-0005-0000-0000-00009B010000}"/>
    <cellStyle name="_TEST3V_3" xfId="413" xr:uid="{00000000-0005-0000-0000-00009C010000}"/>
    <cellStyle name="_TEST3V_4" xfId="414" xr:uid="{00000000-0005-0000-0000-00009D010000}"/>
    <cellStyle name="_TEST3V_4 2" xfId="415" xr:uid="{00000000-0005-0000-0000-00009E010000}"/>
    <cellStyle name="_TEST3V_4 3" xfId="416" xr:uid="{00000000-0005-0000-0000-00009F010000}"/>
    <cellStyle name="_TEST3V_4 4" xfId="417" xr:uid="{00000000-0005-0000-0000-0000A0010000}"/>
    <cellStyle name="_TEST3V_4 5" xfId="418" xr:uid="{00000000-0005-0000-0000-0000A1010000}"/>
    <cellStyle name="_test4" xfId="419" xr:uid="{00000000-0005-0000-0000-0000A2010000}"/>
    <cellStyle name="_test4 2" xfId="420" xr:uid="{00000000-0005-0000-0000-0000A3010000}"/>
    <cellStyle name="_test4 3" xfId="421" xr:uid="{00000000-0005-0000-0000-0000A4010000}"/>
    <cellStyle name="_test4_1" xfId="422" xr:uid="{00000000-0005-0000-0000-0000A5010000}"/>
    <cellStyle name="_test4_2" xfId="423" xr:uid="{00000000-0005-0000-0000-0000A6010000}"/>
    <cellStyle name="_test4_3" xfId="424" xr:uid="{00000000-0005-0000-0000-0000A7010000}"/>
    <cellStyle name="_test4_4" xfId="425" xr:uid="{00000000-0005-0000-0000-0000A8010000}"/>
    <cellStyle name="_TEST5" xfId="426" xr:uid="{00000000-0005-0000-0000-0000A9010000}"/>
    <cellStyle name="_TEST5_1" xfId="427" xr:uid="{00000000-0005-0000-0000-0000AA010000}"/>
    <cellStyle name="_TEST5_2" xfId="428" xr:uid="{00000000-0005-0000-0000-0000AB010000}"/>
    <cellStyle name="_TEST5_2 2" xfId="429" xr:uid="{00000000-0005-0000-0000-0000AC010000}"/>
    <cellStyle name="_TEST5_2 3" xfId="430" xr:uid="{00000000-0005-0000-0000-0000AD010000}"/>
    <cellStyle name="_TEST5_2 4" xfId="431" xr:uid="{00000000-0005-0000-0000-0000AE010000}"/>
    <cellStyle name="_TEST5_2 5" xfId="432" xr:uid="{00000000-0005-0000-0000-0000AF010000}"/>
    <cellStyle name="_TEST5_3" xfId="433" xr:uid="{00000000-0005-0000-0000-0000B0010000}"/>
    <cellStyle name="Ezres 2" xfId="434" xr:uid="{00000000-0005-0000-0000-0000B1010000}"/>
    <cellStyle name="Ezres 2 2" xfId="435" xr:uid="{00000000-0005-0000-0000-0000B2010000}"/>
    <cellStyle name="Ezres 2 2 2" xfId="436" xr:uid="{00000000-0005-0000-0000-0000B3010000}"/>
    <cellStyle name="Ezres 2 3" xfId="437" xr:uid="{00000000-0005-0000-0000-0000B4010000}"/>
    <cellStyle name="Ezres 2 3 2" xfId="438" xr:uid="{00000000-0005-0000-0000-0000B5010000}"/>
    <cellStyle name="Ezres 2 4" xfId="439" xr:uid="{00000000-0005-0000-0000-0000B6010000}"/>
    <cellStyle name="Ezres 3" xfId="440" xr:uid="{00000000-0005-0000-0000-0000B7010000}"/>
    <cellStyle name="Ezres 3 2" xfId="441" xr:uid="{00000000-0005-0000-0000-0000B8010000}"/>
    <cellStyle name="Ezres 3 2 2" xfId="442" xr:uid="{00000000-0005-0000-0000-0000B9010000}"/>
    <cellStyle name="Ezres 3 3" xfId="443" xr:uid="{00000000-0005-0000-0000-0000BA010000}"/>
    <cellStyle name="Ezres 4" xfId="444" xr:uid="{00000000-0005-0000-0000-0000BB010000}"/>
    <cellStyle name="Ezres 4 2" xfId="445" xr:uid="{00000000-0005-0000-0000-0000BC010000}"/>
    <cellStyle name="Ezres 4 2 2" xfId="446" xr:uid="{00000000-0005-0000-0000-0000BD010000}"/>
    <cellStyle name="Ezres 4 3" xfId="447" xr:uid="{00000000-0005-0000-0000-0000BE010000}"/>
    <cellStyle name="Ezres 5" xfId="448" xr:uid="{00000000-0005-0000-0000-0000BF010000}"/>
    <cellStyle name="Ezres 5 2" xfId="449" xr:uid="{00000000-0005-0000-0000-0000C0010000}"/>
    <cellStyle name="Ezres 6" xfId="450" xr:uid="{00000000-0005-0000-0000-0000C1010000}"/>
    <cellStyle name="Ezres 6 2" xfId="451" xr:uid="{00000000-0005-0000-0000-0000C2010000}"/>
    <cellStyle name="Ezres 7" xfId="452" xr:uid="{00000000-0005-0000-0000-0000C3010000}"/>
    <cellStyle name="Ezres 7 2" xfId="453" xr:uid="{00000000-0005-0000-0000-0000C4010000}"/>
    <cellStyle name="Ezres 8" xfId="454" xr:uid="{00000000-0005-0000-0000-0000C5010000}"/>
    <cellStyle name="Ezres 8 2" xfId="455" xr:uid="{00000000-0005-0000-0000-0000C6010000}"/>
    <cellStyle name="Ezres 9" xfId="456" xr:uid="{00000000-0005-0000-0000-0000C7010000}"/>
    <cellStyle name="Normál" xfId="0" builtinId="0"/>
    <cellStyle name="Normál 2" xfId="457" xr:uid="{00000000-0005-0000-0000-0000C9010000}"/>
    <cellStyle name="Normál 2 2" xfId="458" xr:uid="{00000000-0005-0000-0000-0000CA010000}"/>
    <cellStyle name="Normál 2 2 2" xfId="459" xr:uid="{00000000-0005-0000-0000-0000CB010000}"/>
    <cellStyle name="Normál 2 3" xfId="460" xr:uid="{00000000-0005-0000-0000-0000CC010000}"/>
    <cellStyle name="Normál 2_melléklet_3_kiadás_9000_121221_penzugy" xfId="461" xr:uid="{00000000-0005-0000-0000-0000CD010000}"/>
    <cellStyle name="Normál 3" xfId="462" xr:uid="{00000000-0005-0000-0000-0000CE010000}"/>
    <cellStyle name="Normál 3 2" xfId="463" xr:uid="{00000000-0005-0000-0000-0000CF010000}"/>
    <cellStyle name="Normál 4" xfId="464" xr:uid="{00000000-0005-0000-0000-0000D0010000}"/>
    <cellStyle name="Normál 4 2" xfId="465" xr:uid="{00000000-0005-0000-0000-0000D1010000}"/>
    <cellStyle name="Normál 4 3" xfId="466" xr:uid="{00000000-0005-0000-0000-0000D2010000}"/>
    <cellStyle name="Normál 5" xfId="467" xr:uid="{00000000-0005-0000-0000-0000D3010000}"/>
    <cellStyle name="Normál 5 2" xfId="468" xr:uid="{00000000-0005-0000-0000-0000D4010000}"/>
    <cellStyle name="Normál 6" xfId="469" xr:uid="{00000000-0005-0000-0000-0000D5010000}"/>
    <cellStyle name="Normál 6 2" xfId="470" xr:uid="{00000000-0005-0000-0000-0000D6010000}"/>
    <cellStyle name="Normál 7" xfId="471" xr:uid="{00000000-0005-0000-0000-0000D7010000}"/>
    <cellStyle name="Normál 7 2" xfId="472" xr:uid="{00000000-0005-0000-0000-0000D8010000}"/>
    <cellStyle name="Normál 8" xfId="473" xr:uid="{00000000-0005-0000-0000-0000D9010000}"/>
    <cellStyle name="Normál 8 2" xfId="474" xr:uid="{00000000-0005-0000-0000-0000DA010000}"/>
    <cellStyle name="Normal_APUT202" xfId="475" xr:uid="{00000000-0005-0000-0000-0000DB010000}"/>
    <cellStyle name="Pénznem 2" xfId="476" xr:uid="{00000000-0005-0000-0000-0000DC010000}"/>
    <cellStyle name="Pénznem 2 2" xfId="477" xr:uid="{00000000-0005-0000-0000-0000DD010000}"/>
    <cellStyle name="Pénznem 2 2 2" xfId="478" xr:uid="{00000000-0005-0000-0000-0000DE010000}"/>
    <cellStyle name="Pénznem 2 3" xfId="479" xr:uid="{00000000-0005-0000-0000-0000DF010000}"/>
    <cellStyle name="Pénznem 3" xfId="480" xr:uid="{00000000-0005-0000-0000-0000E0010000}"/>
    <cellStyle name="Pénznem 3 2" xfId="481" xr:uid="{00000000-0005-0000-0000-0000E1010000}"/>
    <cellStyle name="Pénznem 4" xfId="482" xr:uid="{00000000-0005-0000-0000-0000E2010000}"/>
    <cellStyle name="Pénznem 4 2" xfId="483" xr:uid="{00000000-0005-0000-0000-0000E3010000}"/>
    <cellStyle name="Pénznem 4 2 2" xfId="484" xr:uid="{00000000-0005-0000-0000-0000E4010000}"/>
    <cellStyle name="Pénznem 4 3" xfId="485" xr:uid="{00000000-0005-0000-0000-0000E5010000}"/>
    <cellStyle name="Pénznem 5" xfId="486" xr:uid="{00000000-0005-0000-0000-0000E6010000}"/>
    <cellStyle name="Pénznem 5 2" xfId="487" xr:uid="{00000000-0005-0000-0000-0000E7010000}"/>
    <cellStyle name="Pénznem 6" xfId="488" xr:uid="{00000000-0005-0000-0000-0000E8010000}"/>
    <cellStyle name="Pénznem 6 2" xfId="489" xr:uid="{00000000-0005-0000-0000-0000E9010000}"/>
    <cellStyle name="Stílus 1" xfId="490" xr:uid="{00000000-0005-0000-0000-0000EA010000}"/>
    <cellStyle name="Stílus 4" xfId="491" xr:uid="{00000000-0005-0000-0000-0000EB010000}"/>
    <cellStyle name="Stílus 4 2" xfId="492" xr:uid="{00000000-0005-0000-0000-0000EC010000}"/>
    <cellStyle name="Stílus 4 3" xfId="493" xr:uid="{00000000-0005-0000-0000-0000ED010000}"/>
    <cellStyle name="Százalék 2" xfId="494" xr:uid="{00000000-0005-0000-0000-0000EE010000}"/>
    <cellStyle name="Százalék 3" xfId="495" xr:uid="{00000000-0005-0000-0000-0000EF010000}"/>
    <cellStyle name="Százalék 3 2" xfId="496" xr:uid="{00000000-0005-0000-0000-0000F0010000}"/>
    <cellStyle name="Százalék 3 3" xfId="497" xr:uid="{00000000-0005-0000-0000-0000F1010000}"/>
    <cellStyle name="Százalék 3 4" xfId="498" xr:uid="{00000000-0005-0000-0000-0000F2010000}"/>
    <cellStyle name="Százalék 4" xfId="499" xr:uid="{00000000-0005-0000-0000-0000F3010000}"/>
    <cellStyle name="Százalék 5" xfId="500" xr:uid="{00000000-0005-0000-0000-0000F4010000}"/>
    <cellStyle name="Százalék 6" xfId="501" xr:uid="{00000000-0005-0000-0000-0000F5010000}"/>
    <cellStyle name="Százalék 6 2" xfId="502" xr:uid="{00000000-0005-0000-0000-0000F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120" zoomScaleNormal="120" zoomScaleSheetLayoutView="140" workbookViewId="0">
      <selection activeCell="D38" sqref="D38"/>
    </sheetView>
  </sheetViews>
  <sheetFormatPr defaultColWidth="11.42578125" defaultRowHeight="11.25" x14ac:dyDescent="0.2"/>
  <cols>
    <col min="1" max="1" width="2.5703125" style="10" customWidth="1"/>
    <col min="2" max="2" width="2.7109375" style="10" customWidth="1"/>
    <col min="3" max="3" width="68.5703125" style="10" bestFit="1" customWidth="1"/>
    <col min="4" max="7" width="14.140625" style="10" customWidth="1"/>
    <col min="8" max="16384" width="11.42578125" style="10"/>
  </cols>
  <sheetData>
    <row r="1" spans="1:7" s="9" customFormat="1" ht="15.75" x14ac:dyDescent="0.25">
      <c r="G1" s="25" t="s">
        <v>65</v>
      </c>
    </row>
    <row r="2" spans="1:7" ht="62.25" customHeight="1" x14ac:dyDescent="0.2">
      <c r="A2" s="93" t="s">
        <v>44</v>
      </c>
      <c r="B2" s="93"/>
      <c r="C2" s="93"/>
      <c r="D2" s="93"/>
      <c r="E2" s="93"/>
      <c r="F2" s="93"/>
      <c r="G2" s="93"/>
    </row>
    <row r="3" spans="1:7" ht="15" customHeight="1" x14ac:dyDescent="0.2">
      <c r="A3" s="107" t="s">
        <v>39</v>
      </c>
      <c r="B3" s="108"/>
      <c r="C3" s="108"/>
      <c r="D3" s="108"/>
      <c r="E3" s="108"/>
      <c r="F3" s="108"/>
      <c r="G3" s="108"/>
    </row>
    <row r="4" spans="1:7" ht="25.5" customHeight="1" thickBot="1" x14ac:dyDescent="0.25">
      <c r="G4" s="40" t="s">
        <v>40</v>
      </c>
    </row>
    <row r="5" spans="1:7" s="11" customFormat="1" ht="15" thickBot="1" x14ac:dyDescent="0.2">
      <c r="A5" s="4"/>
      <c r="B5" s="5"/>
      <c r="C5" s="6"/>
      <c r="D5" s="26"/>
      <c r="E5" s="27"/>
      <c r="F5" s="27"/>
      <c r="G5" s="28"/>
    </row>
    <row r="6" spans="1:7" s="12" customFormat="1" ht="47.25" customHeight="1" thickBot="1" x14ac:dyDescent="0.25">
      <c r="A6" s="109" t="s">
        <v>34</v>
      </c>
      <c r="B6" s="110"/>
      <c r="C6" s="111"/>
      <c r="D6" s="104" t="s">
        <v>36</v>
      </c>
      <c r="E6" s="105"/>
      <c r="F6" s="105"/>
      <c r="G6" s="106"/>
    </row>
    <row r="7" spans="1:7" s="12" customFormat="1" ht="16.5" customHeight="1" x14ac:dyDescent="0.2">
      <c r="A7" s="98" t="s">
        <v>35</v>
      </c>
      <c r="B7" s="99"/>
      <c r="C7" s="100"/>
      <c r="D7" s="112" t="s">
        <v>85</v>
      </c>
      <c r="E7" s="94" t="s">
        <v>83</v>
      </c>
      <c r="F7" s="94" t="s">
        <v>84</v>
      </c>
      <c r="G7" s="96" t="s">
        <v>86</v>
      </c>
    </row>
    <row r="8" spans="1:7" s="11" customFormat="1" ht="24.75" customHeight="1" thickBot="1" x14ac:dyDescent="0.2">
      <c r="A8" s="101"/>
      <c r="B8" s="102"/>
      <c r="C8" s="103"/>
      <c r="D8" s="113"/>
      <c r="E8" s="95"/>
      <c r="F8" s="95"/>
      <c r="G8" s="97"/>
    </row>
    <row r="9" spans="1:7" s="13" customFormat="1" ht="26.25" customHeight="1" x14ac:dyDescent="0.2">
      <c r="A9" s="77" t="s">
        <v>2</v>
      </c>
      <c r="B9" s="78"/>
      <c r="C9" s="79"/>
      <c r="D9" s="64"/>
      <c r="E9" s="65"/>
      <c r="F9" s="65"/>
      <c r="G9" s="66"/>
    </row>
    <row r="10" spans="1:7" s="15" customFormat="1" ht="19.5" customHeight="1" x14ac:dyDescent="0.2">
      <c r="A10" s="42" t="s">
        <v>45</v>
      </c>
      <c r="B10" s="43" t="s">
        <v>82</v>
      </c>
      <c r="C10" s="44"/>
      <c r="D10" s="33">
        <f>SUM(D11:D14)</f>
        <v>14783258</v>
      </c>
      <c r="E10" s="33">
        <f>SUM(E11:E14)</f>
        <v>15393113</v>
      </c>
      <c r="F10" s="33">
        <f>SUM(F11:F14)</f>
        <v>16056348.830000002</v>
      </c>
      <c r="G10" s="34">
        <f>SUM(G11:G14)</f>
        <v>16859166.271500003</v>
      </c>
    </row>
    <row r="11" spans="1:7" s="14" customFormat="1" ht="10.35" customHeight="1" x14ac:dyDescent="0.2">
      <c r="A11" s="21"/>
      <c r="B11" s="1" t="s">
        <v>46</v>
      </c>
      <c r="C11" s="7" t="s">
        <v>25</v>
      </c>
      <c r="D11" s="29">
        <v>10341202</v>
      </c>
      <c r="E11" s="30">
        <v>10641982</v>
      </c>
      <c r="F11" s="30">
        <f>+E11*1.04</f>
        <v>11067661.280000001</v>
      </c>
      <c r="G11" s="31">
        <f t="shared" ref="E11:G13" si="0">+F11*1.05</f>
        <v>11621044.344000002</v>
      </c>
    </row>
    <row r="12" spans="1:7" s="14" customFormat="1" ht="10.35" customHeight="1" x14ac:dyDescent="0.2">
      <c r="A12" s="21"/>
      <c r="B12" s="1" t="s">
        <v>47</v>
      </c>
      <c r="C12" s="7" t="s">
        <v>14</v>
      </c>
      <c r="D12" s="29"/>
      <c r="E12" s="30">
        <f t="shared" si="0"/>
        <v>0</v>
      </c>
      <c r="F12" s="30">
        <f t="shared" si="0"/>
        <v>0</v>
      </c>
      <c r="G12" s="31">
        <f t="shared" si="0"/>
        <v>0</v>
      </c>
    </row>
    <row r="13" spans="1:7" s="14" customFormat="1" ht="10.35" customHeight="1" x14ac:dyDescent="0.2">
      <c r="A13" s="21"/>
      <c r="B13" s="1" t="s">
        <v>48</v>
      </c>
      <c r="C13" s="7" t="s">
        <v>66</v>
      </c>
      <c r="D13" s="29"/>
      <c r="E13" s="30">
        <f t="shared" si="0"/>
        <v>0</v>
      </c>
      <c r="F13" s="30">
        <f t="shared" si="0"/>
        <v>0</v>
      </c>
      <c r="G13" s="31">
        <f t="shared" si="0"/>
        <v>0</v>
      </c>
    </row>
    <row r="14" spans="1:7" s="14" customFormat="1" ht="10.35" customHeight="1" x14ac:dyDescent="0.2">
      <c r="A14" s="21"/>
      <c r="B14" s="1" t="s">
        <v>49</v>
      </c>
      <c r="C14" s="7" t="s">
        <v>67</v>
      </c>
      <c r="D14" s="61">
        <v>4442056</v>
      </c>
      <c r="E14" s="30">
        <f>5201131-450000</f>
        <v>4751131</v>
      </c>
      <c r="F14" s="30">
        <f>+E14*1.05</f>
        <v>4988687.55</v>
      </c>
      <c r="G14" s="31">
        <f>+F14*1.05</f>
        <v>5238121.9275000002</v>
      </c>
    </row>
    <row r="15" spans="1:7" s="15" customFormat="1" ht="10.35" customHeight="1" x14ac:dyDescent="0.2">
      <c r="A15" s="22" t="s">
        <v>50</v>
      </c>
      <c r="B15" s="2" t="s">
        <v>15</v>
      </c>
      <c r="C15" s="8"/>
      <c r="D15" s="32">
        <f>SUM(D16:D17)</f>
        <v>23106881</v>
      </c>
      <c r="E15" s="33">
        <f>SUM(E16:E17)</f>
        <v>23623940</v>
      </c>
      <c r="F15" s="33">
        <f>SUM(F16:F17)</f>
        <v>24805137</v>
      </c>
      <c r="G15" s="55">
        <f>SUM(G16:G17)</f>
        <v>26045393.850000001</v>
      </c>
    </row>
    <row r="16" spans="1:7" s="14" customFormat="1" ht="9.75" customHeight="1" x14ac:dyDescent="0.2">
      <c r="A16" s="21"/>
      <c r="B16" s="1" t="s">
        <v>46</v>
      </c>
      <c r="C16" s="7" t="s">
        <v>68</v>
      </c>
      <c r="D16" s="61">
        <v>22836881</v>
      </c>
      <c r="E16" s="30">
        <v>23305869</v>
      </c>
      <c r="F16" s="30">
        <f t="shared" ref="F16:G18" si="1">+E16*1.05</f>
        <v>24471162.449999999</v>
      </c>
      <c r="G16" s="31">
        <f t="shared" si="1"/>
        <v>25694720.572500002</v>
      </c>
    </row>
    <row r="17" spans="1:7" s="14" customFormat="1" ht="10.35" customHeight="1" x14ac:dyDescent="0.2">
      <c r="A17" s="21"/>
      <c r="B17" s="1" t="s">
        <v>47</v>
      </c>
      <c r="C17" s="7" t="s">
        <v>69</v>
      </c>
      <c r="D17" s="61">
        <v>270000</v>
      </c>
      <c r="E17" s="30">
        <v>318071</v>
      </c>
      <c r="F17" s="30">
        <f t="shared" si="1"/>
        <v>333974.55</v>
      </c>
      <c r="G17" s="31">
        <f t="shared" si="1"/>
        <v>350673.27750000003</v>
      </c>
    </row>
    <row r="18" spans="1:7" s="17" customFormat="1" ht="10.5" x14ac:dyDescent="0.2">
      <c r="A18" s="23" t="s">
        <v>51</v>
      </c>
      <c r="B18" s="3" t="s">
        <v>16</v>
      </c>
      <c r="C18" s="16"/>
      <c r="D18" s="32">
        <v>7452710</v>
      </c>
      <c r="E18" s="33">
        <v>9212884</v>
      </c>
      <c r="F18" s="33">
        <f t="shared" si="1"/>
        <v>9673528.2000000011</v>
      </c>
      <c r="G18" s="34">
        <f t="shared" si="1"/>
        <v>10157204.610000001</v>
      </c>
    </row>
    <row r="19" spans="1:7" s="15" customFormat="1" ht="10.35" customHeight="1" x14ac:dyDescent="0.2">
      <c r="A19" s="22" t="s">
        <v>52</v>
      </c>
      <c r="B19" s="2" t="s">
        <v>18</v>
      </c>
      <c r="C19" s="8"/>
      <c r="D19" s="32">
        <f>SUM(D20:D21)</f>
        <v>606958</v>
      </c>
      <c r="E19" s="33">
        <f>SUM(E20:E21)</f>
        <v>2503803</v>
      </c>
      <c r="F19" s="33">
        <f>SUM(F20:F21)</f>
        <v>600935.25</v>
      </c>
      <c r="G19" s="34">
        <f>SUM(G20:G21)</f>
        <v>630982.01249999995</v>
      </c>
    </row>
    <row r="20" spans="1:7" s="14" customFormat="1" ht="10.35" customHeight="1" x14ac:dyDescent="0.2">
      <c r="A20" s="21"/>
      <c r="B20" s="1" t="s">
        <v>46</v>
      </c>
      <c r="C20" s="7" t="s">
        <v>70</v>
      </c>
      <c r="D20" s="29"/>
      <c r="E20" s="30">
        <v>2205</v>
      </c>
      <c r="F20" s="30">
        <f t="shared" ref="F20:G21" si="2">+E20*1.05</f>
        <v>2315.25</v>
      </c>
      <c r="G20" s="31">
        <f t="shared" si="2"/>
        <v>2431.0125000000003</v>
      </c>
    </row>
    <row r="21" spans="1:7" s="14" customFormat="1" ht="10.35" customHeight="1" x14ac:dyDescent="0.2">
      <c r="A21" s="21"/>
      <c r="B21" s="1" t="s">
        <v>47</v>
      </c>
      <c r="C21" s="7" t="s">
        <v>71</v>
      </c>
      <c r="D21" s="29">
        <v>606958</v>
      </c>
      <c r="E21" s="30">
        <v>2501598</v>
      </c>
      <c r="F21" s="30">
        <v>598620</v>
      </c>
      <c r="G21" s="31">
        <f t="shared" si="2"/>
        <v>628551</v>
      </c>
    </row>
    <row r="22" spans="1:7" s="51" customFormat="1" ht="18" customHeight="1" x14ac:dyDescent="0.2">
      <c r="A22" s="45" t="s">
        <v>53</v>
      </c>
      <c r="B22" s="80" t="s">
        <v>54</v>
      </c>
      <c r="C22" s="81"/>
      <c r="D22" s="48">
        <f>D10+D15+D18+D19</f>
        <v>45949807</v>
      </c>
      <c r="E22" s="49">
        <f>E10+E15+E18+E19</f>
        <v>50733740</v>
      </c>
      <c r="F22" s="49">
        <f>F10+F15+F18+F19</f>
        <v>51135949.280000001</v>
      </c>
      <c r="G22" s="50">
        <f>G10+G15+G18+G19</f>
        <v>53692746.744000003</v>
      </c>
    </row>
    <row r="23" spans="1:7" s="15" customFormat="1" ht="10.35" customHeight="1" x14ac:dyDescent="0.2">
      <c r="A23" s="22" t="s">
        <v>55</v>
      </c>
      <c r="B23" s="2" t="s">
        <v>72</v>
      </c>
      <c r="C23" s="8"/>
      <c r="D23" s="32">
        <f>SUM(D24:D26)</f>
        <v>0</v>
      </c>
      <c r="E23" s="33"/>
      <c r="F23" s="33"/>
      <c r="G23" s="33">
        <f t="shared" ref="G23" si="3">+F23*1.05</f>
        <v>0</v>
      </c>
    </row>
    <row r="24" spans="1:7" s="14" customFormat="1" ht="10.35" customHeight="1" x14ac:dyDescent="0.2">
      <c r="A24" s="21"/>
      <c r="B24" s="1" t="s">
        <v>46</v>
      </c>
      <c r="C24" s="7" t="s">
        <v>26</v>
      </c>
      <c r="D24" s="29">
        <v>0</v>
      </c>
      <c r="E24" s="30">
        <f t="shared" ref="E24:G26" si="4">+D24*1.05</f>
        <v>0</v>
      </c>
      <c r="F24" s="30">
        <f t="shared" si="4"/>
        <v>0</v>
      </c>
      <c r="G24" s="31">
        <f t="shared" si="4"/>
        <v>0</v>
      </c>
    </row>
    <row r="25" spans="1:7" s="14" customFormat="1" ht="10.35" customHeight="1" x14ac:dyDescent="0.2">
      <c r="A25" s="21"/>
      <c r="B25" s="1" t="s">
        <v>47</v>
      </c>
      <c r="C25" s="7" t="s">
        <v>66</v>
      </c>
      <c r="D25" s="29">
        <v>0</v>
      </c>
      <c r="E25" s="30">
        <f t="shared" si="4"/>
        <v>0</v>
      </c>
      <c r="F25" s="30">
        <f t="shared" si="4"/>
        <v>0</v>
      </c>
      <c r="G25" s="31">
        <f t="shared" si="4"/>
        <v>0</v>
      </c>
    </row>
    <row r="26" spans="1:7" s="14" customFormat="1" ht="10.35" customHeight="1" x14ac:dyDescent="0.2">
      <c r="A26" s="21"/>
      <c r="B26" s="1" t="s">
        <v>48</v>
      </c>
      <c r="C26" s="7" t="s">
        <v>73</v>
      </c>
      <c r="D26" s="29"/>
      <c r="E26" s="30"/>
      <c r="F26" s="30"/>
      <c r="G26" s="31">
        <f t="shared" si="4"/>
        <v>0</v>
      </c>
    </row>
    <row r="27" spans="1:7" s="15" customFormat="1" ht="10.5" x14ac:dyDescent="0.2">
      <c r="A27" s="22" t="s">
        <v>56</v>
      </c>
      <c r="B27" s="2" t="s">
        <v>17</v>
      </c>
      <c r="C27" s="8"/>
      <c r="D27" s="32">
        <v>433000</v>
      </c>
      <c r="E27" s="33">
        <f>+D27*1.05+2271223</f>
        <v>2725873</v>
      </c>
      <c r="F27" s="33">
        <f>+E27*1.05+1418892</f>
        <v>4281058.6500000004</v>
      </c>
      <c r="G27" s="34">
        <f>+F27*1.05-150000</f>
        <v>4345111.5825000005</v>
      </c>
    </row>
    <row r="28" spans="1:7" s="15" customFormat="1" ht="10.35" customHeight="1" x14ac:dyDescent="0.2">
      <c r="A28" s="22" t="s">
        <v>57</v>
      </c>
      <c r="B28" s="2" t="s">
        <v>19</v>
      </c>
      <c r="C28" s="8"/>
      <c r="D28" s="33">
        <f>SUM(D29:D30)</f>
        <v>325362</v>
      </c>
      <c r="E28" s="33">
        <f>SUM(E29:E30)</f>
        <v>170120</v>
      </c>
      <c r="F28" s="33">
        <f>SUM(F29:F30)</f>
        <v>178626</v>
      </c>
      <c r="G28" s="34">
        <f>SUM(G29:G30)</f>
        <v>187557.3</v>
      </c>
    </row>
    <row r="29" spans="1:7" s="14" customFormat="1" ht="10.35" customHeight="1" x14ac:dyDescent="0.2">
      <c r="A29" s="21"/>
      <c r="B29" s="1" t="s">
        <v>46</v>
      </c>
      <c r="C29" s="7" t="s">
        <v>70</v>
      </c>
      <c r="D29" s="29">
        <v>44000</v>
      </c>
      <c r="E29" s="30">
        <v>19607</v>
      </c>
      <c r="F29" s="30">
        <f t="shared" ref="F29:G30" si="5">+E29*1.05</f>
        <v>20587.350000000002</v>
      </c>
      <c r="G29" s="31">
        <f t="shared" si="5"/>
        <v>21616.717500000002</v>
      </c>
    </row>
    <row r="30" spans="1:7" s="14" customFormat="1" ht="10.35" customHeight="1" x14ac:dyDescent="0.2">
      <c r="A30" s="21"/>
      <c r="B30" s="1" t="s">
        <v>47</v>
      </c>
      <c r="C30" s="7" t="s">
        <v>71</v>
      </c>
      <c r="D30" s="61">
        <v>281362</v>
      </c>
      <c r="E30" s="30">
        <v>150513</v>
      </c>
      <c r="F30" s="30">
        <f t="shared" si="5"/>
        <v>158038.65</v>
      </c>
      <c r="G30" s="31">
        <f t="shared" si="5"/>
        <v>165940.58249999999</v>
      </c>
    </row>
    <row r="31" spans="1:7" s="51" customFormat="1" ht="19.5" customHeight="1" x14ac:dyDescent="0.2">
      <c r="A31" s="45" t="s">
        <v>58</v>
      </c>
      <c r="B31" s="46" t="s">
        <v>59</v>
      </c>
      <c r="C31" s="47"/>
      <c r="D31" s="48">
        <f>D23+D27+D28</f>
        <v>758362</v>
      </c>
      <c r="E31" s="49">
        <f>E23+E27+E28</f>
        <v>2895993</v>
      </c>
      <c r="F31" s="49">
        <f>F23+F27+F28</f>
        <v>4459684.6500000004</v>
      </c>
      <c r="G31" s="50">
        <f>G23+G27+G28</f>
        <v>4532668.8825000003</v>
      </c>
    </row>
    <row r="32" spans="1:7" s="51" customFormat="1" ht="21" customHeight="1" x14ac:dyDescent="0.2">
      <c r="A32" s="24" t="s">
        <v>31</v>
      </c>
      <c r="B32" s="62"/>
      <c r="C32" s="63"/>
      <c r="D32" s="35">
        <f>D22+D31</f>
        <v>46708169</v>
      </c>
      <c r="E32" s="36">
        <f>E22+E31</f>
        <v>53629733</v>
      </c>
      <c r="F32" s="36">
        <f>F22+F31</f>
        <v>55595633.93</v>
      </c>
      <c r="G32" s="37">
        <f>G22+G31</f>
        <v>58225415.626500003</v>
      </c>
    </row>
    <row r="33" spans="1:7" s="15" customFormat="1" ht="21" customHeight="1" x14ac:dyDescent="0.2">
      <c r="A33" s="22" t="s">
        <v>60</v>
      </c>
      <c r="B33" s="2" t="s">
        <v>20</v>
      </c>
      <c r="C33" s="8"/>
      <c r="D33" s="32"/>
      <c r="E33" s="33"/>
      <c r="F33" s="33"/>
      <c r="G33" s="34"/>
    </row>
    <row r="34" spans="1:7" s="14" customFormat="1" ht="10.35" customHeight="1" x14ac:dyDescent="0.2">
      <c r="A34" s="21"/>
      <c r="B34" s="1" t="s">
        <v>46</v>
      </c>
      <c r="C34" s="7" t="s">
        <v>74</v>
      </c>
      <c r="D34" s="29">
        <v>2000000</v>
      </c>
      <c r="E34" s="30">
        <v>2000000</v>
      </c>
      <c r="F34" s="30">
        <v>2000000</v>
      </c>
      <c r="G34" s="31">
        <v>2000000</v>
      </c>
    </row>
    <row r="35" spans="1:7" s="14" customFormat="1" ht="10.35" customHeight="1" x14ac:dyDescent="0.2">
      <c r="A35" s="21"/>
      <c r="B35" s="1" t="s">
        <v>47</v>
      </c>
      <c r="C35" s="7" t="s">
        <v>29</v>
      </c>
      <c r="D35" s="29">
        <v>9600000</v>
      </c>
      <c r="E35" s="30">
        <f t="shared" ref="E35:E36" si="6">+D35*1.05</f>
        <v>10080000</v>
      </c>
      <c r="F35" s="30">
        <f t="shared" ref="F35:F37" si="7">+E35*1.05</f>
        <v>10584000</v>
      </c>
      <c r="G35" s="31">
        <f t="shared" ref="G35:G37" si="8">+F35*1.05</f>
        <v>11113200</v>
      </c>
    </row>
    <row r="36" spans="1:7" s="14" customFormat="1" ht="10.35" customHeight="1" x14ac:dyDescent="0.2">
      <c r="A36" s="21"/>
      <c r="B36" s="1" t="s">
        <v>48</v>
      </c>
      <c r="C36" s="7" t="s">
        <v>32</v>
      </c>
      <c r="D36" s="29"/>
      <c r="E36" s="30">
        <f t="shared" si="6"/>
        <v>0</v>
      </c>
      <c r="F36" s="30">
        <f t="shared" si="7"/>
        <v>0</v>
      </c>
      <c r="G36" s="31">
        <f t="shared" si="8"/>
        <v>0</v>
      </c>
    </row>
    <row r="37" spans="1:7" s="14" customFormat="1" ht="10.35" customHeight="1" x14ac:dyDescent="0.2">
      <c r="A37" s="21"/>
      <c r="B37" s="1" t="s">
        <v>49</v>
      </c>
      <c r="C37" s="7" t="s">
        <v>75</v>
      </c>
      <c r="D37" s="61">
        <v>2517390</v>
      </c>
      <c r="E37" s="30">
        <f>+D37*1.05-4448991</f>
        <v>-1805731.5</v>
      </c>
      <c r="F37" s="30">
        <f t="shared" si="7"/>
        <v>-1896018.0750000002</v>
      </c>
      <c r="G37" s="31">
        <f t="shared" si="8"/>
        <v>-1990818.9787500002</v>
      </c>
    </row>
    <row r="38" spans="1:7" s="14" customFormat="1" ht="10.35" customHeight="1" x14ac:dyDescent="0.2">
      <c r="A38" s="21"/>
      <c r="B38" s="1" t="s">
        <v>61</v>
      </c>
      <c r="C38" s="7" t="s">
        <v>76</v>
      </c>
      <c r="D38" s="29"/>
      <c r="E38" s="30">
        <f t="shared" ref="E38:G38" si="9">+D38*1.05</f>
        <v>0</v>
      </c>
      <c r="F38" s="30">
        <f t="shared" si="9"/>
        <v>0</v>
      </c>
      <c r="G38" s="31">
        <f t="shared" si="9"/>
        <v>0</v>
      </c>
    </row>
    <row r="39" spans="1:7" s="14" customFormat="1" ht="10.35" customHeight="1" x14ac:dyDescent="0.2">
      <c r="A39" s="21"/>
      <c r="B39" s="1" t="s">
        <v>62</v>
      </c>
      <c r="C39" s="7" t="s">
        <v>38</v>
      </c>
      <c r="D39" s="29"/>
      <c r="E39" s="30"/>
      <c r="F39" s="30"/>
      <c r="G39" s="31"/>
    </row>
    <row r="40" spans="1:7" s="51" customFormat="1" ht="23.25" customHeight="1" x14ac:dyDescent="0.2">
      <c r="A40" s="24" t="s">
        <v>30</v>
      </c>
      <c r="B40" s="62"/>
      <c r="C40" s="63"/>
      <c r="D40" s="35">
        <f>SUM(D34:D39)</f>
        <v>14117390</v>
      </c>
      <c r="E40" s="36">
        <f>SUM(E34:E39)</f>
        <v>10274268.5</v>
      </c>
      <c r="F40" s="36">
        <f>SUM(F34:F39)</f>
        <v>10687981.925000001</v>
      </c>
      <c r="G40" s="37">
        <f>SUM(G34:G39)</f>
        <v>11122381.02125</v>
      </c>
    </row>
    <row r="41" spans="1:7" s="13" customFormat="1" ht="30" customHeight="1" thickBot="1" x14ac:dyDescent="0.25">
      <c r="A41" s="85" t="s">
        <v>4</v>
      </c>
      <c r="B41" s="86"/>
      <c r="C41" s="87"/>
      <c r="D41" s="70">
        <f>D32+D40</f>
        <v>60825559</v>
      </c>
      <c r="E41" s="71">
        <f>E32+E40</f>
        <v>63904001.5</v>
      </c>
      <c r="F41" s="71">
        <f>F32+F40</f>
        <v>66283615.855000004</v>
      </c>
      <c r="G41" s="72">
        <f>G32+G40</f>
        <v>69347796.647750005</v>
      </c>
    </row>
    <row r="42" spans="1:7" s="13" customFormat="1" ht="28.5" customHeight="1" x14ac:dyDescent="0.2">
      <c r="A42" s="88" t="s">
        <v>1</v>
      </c>
      <c r="B42" s="89"/>
      <c r="C42" s="90"/>
      <c r="D42" s="67"/>
      <c r="E42" s="68"/>
      <c r="F42" s="68"/>
      <c r="G42" s="69"/>
    </row>
    <row r="43" spans="1:7" s="15" customFormat="1" ht="10.35" customHeight="1" x14ac:dyDescent="0.2">
      <c r="A43" s="22" t="s">
        <v>45</v>
      </c>
      <c r="B43" s="91" t="s">
        <v>7</v>
      </c>
      <c r="C43" s="92"/>
      <c r="D43" s="56">
        <v>19062631</v>
      </c>
      <c r="E43" s="33">
        <f>+D43*1.05</f>
        <v>20015762.550000001</v>
      </c>
      <c r="F43" s="33">
        <v>20823635</v>
      </c>
      <c r="G43" s="34">
        <f>+F43*1.05</f>
        <v>21864816.75</v>
      </c>
    </row>
    <row r="44" spans="1:7" s="15" customFormat="1" ht="10.35" customHeight="1" x14ac:dyDescent="0.2">
      <c r="A44" s="22" t="s">
        <v>50</v>
      </c>
      <c r="B44" s="91" t="s">
        <v>77</v>
      </c>
      <c r="C44" s="92"/>
      <c r="D44" s="56">
        <v>2576554</v>
      </c>
      <c r="E44" s="33">
        <f>+D44*1.05</f>
        <v>2705381.7</v>
      </c>
      <c r="F44" s="33">
        <v>2793312</v>
      </c>
      <c r="G44" s="34">
        <f t="shared" ref="E44:G46" si="10">+F44*1.05</f>
        <v>2932977.6</v>
      </c>
    </row>
    <row r="45" spans="1:7" s="15" customFormat="1" ht="10.35" customHeight="1" x14ac:dyDescent="0.2">
      <c r="A45" s="22" t="s">
        <v>51</v>
      </c>
      <c r="B45" s="91" t="s">
        <v>0</v>
      </c>
      <c r="C45" s="92"/>
      <c r="D45" s="56">
        <v>14055156</v>
      </c>
      <c r="E45" s="33">
        <f>15656162-450000</f>
        <v>15206162</v>
      </c>
      <c r="F45" s="33">
        <f>+E45*1.05</f>
        <v>15966470.100000001</v>
      </c>
      <c r="G45" s="34">
        <f>+F45*1.05</f>
        <v>16764793.605000002</v>
      </c>
    </row>
    <row r="46" spans="1:7" s="15" customFormat="1" ht="10.35" customHeight="1" x14ac:dyDescent="0.2">
      <c r="A46" s="22" t="s">
        <v>52</v>
      </c>
      <c r="B46" s="91" t="s">
        <v>3</v>
      </c>
      <c r="C46" s="92"/>
      <c r="D46" s="56">
        <v>450123</v>
      </c>
      <c r="E46" s="33">
        <f t="shared" si="10"/>
        <v>472629.15</v>
      </c>
      <c r="F46" s="33">
        <f t="shared" si="10"/>
        <v>496260.60750000004</v>
      </c>
      <c r="G46" s="34">
        <f t="shared" si="10"/>
        <v>521073.63787500007</v>
      </c>
    </row>
    <row r="47" spans="1:7" s="15" customFormat="1" ht="20.25" customHeight="1" x14ac:dyDescent="0.2">
      <c r="A47" s="22" t="s">
        <v>53</v>
      </c>
      <c r="B47" s="91" t="s">
        <v>5</v>
      </c>
      <c r="C47" s="92"/>
      <c r="D47" s="56">
        <f>SUM(D48:D53)</f>
        <v>14274345</v>
      </c>
      <c r="E47" s="33">
        <f>SUM(E48:E53)</f>
        <v>14988062.25</v>
      </c>
      <c r="F47" s="33">
        <f>SUM(F48:F53)</f>
        <v>15537465.362500001</v>
      </c>
      <c r="G47" s="34">
        <f>SUM(G48:G53)</f>
        <v>16164338.630625004</v>
      </c>
    </row>
    <row r="48" spans="1:7" s="14" customFormat="1" ht="10.35" customHeight="1" x14ac:dyDescent="0.2">
      <c r="A48" s="21"/>
      <c r="B48" s="1" t="s">
        <v>46</v>
      </c>
      <c r="C48" s="7" t="s">
        <v>8</v>
      </c>
      <c r="D48" s="57">
        <v>6901273</v>
      </c>
      <c r="E48" s="30">
        <f>+D48*1.05</f>
        <v>7246336.6500000004</v>
      </c>
      <c r="F48" s="30">
        <f>+E48*1.05</f>
        <v>7608653.4825000009</v>
      </c>
      <c r="G48" s="31">
        <f>+F48*1.05</f>
        <v>7989086.1566250017</v>
      </c>
    </row>
    <row r="49" spans="1:7" s="14" customFormat="1" ht="10.35" customHeight="1" x14ac:dyDescent="0.2">
      <c r="A49" s="21"/>
      <c r="B49" s="1" t="s">
        <v>47</v>
      </c>
      <c r="C49" s="7" t="s">
        <v>78</v>
      </c>
      <c r="D49" s="57"/>
      <c r="E49" s="30">
        <f t="shared" ref="E49:E51" si="11">+D49*1.05</f>
        <v>0</v>
      </c>
      <c r="F49" s="30"/>
      <c r="G49" s="31">
        <f>+F49*1.05</f>
        <v>0</v>
      </c>
    </row>
    <row r="50" spans="1:7" s="14" customFormat="1" ht="10.35" customHeight="1" x14ac:dyDescent="0.2">
      <c r="A50" s="21"/>
      <c r="B50" s="1" t="s">
        <v>48</v>
      </c>
      <c r="C50" s="7" t="s">
        <v>79</v>
      </c>
      <c r="D50" s="57">
        <v>143105</v>
      </c>
      <c r="E50" s="30">
        <f t="shared" si="11"/>
        <v>150260.25</v>
      </c>
      <c r="F50" s="30">
        <f>+E50*1.05</f>
        <v>157773.26250000001</v>
      </c>
      <c r="G50" s="31">
        <f>+F50*1.05</f>
        <v>165661.92562500003</v>
      </c>
    </row>
    <row r="51" spans="1:7" s="14" customFormat="1" ht="10.35" customHeight="1" x14ac:dyDescent="0.2">
      <c r="A51" s="21"/>
      <c r="B51" s="1" t="s">
        <v>49</v>
      </c>
      <c r="C51" s="7" t="s">
        <v>80</v>
      </c>
      <c r="D51" s="57">
        <v>2000</v>
      </c>
      <c r="E51" s="30">
        <f t="shared" si="11"/>
        <v>2100</v>
      </c>
      <c r="F51" s="30">
        <f>+E51*1.05</f>
        <v>2205</v>
      </c>
      <c r="G51" s="31">
        <f>+F51*1.05</f>
        <v>2315.25</v>
      </c>
    </row>
    <row r="52" spans="1:7" s="14" customFormat="1" ht="10.35" customHeight="1" x14ac:dyDescent="0.2">
      <c r="A52" s="21"/>
      <c r="B52" s="1" t="s">
        <v>61</v>
      </c>
      <c r="C52" s="7" t="s">
        <v>81</v>
      </c>
      <c r="D52" s="57">
        <v>5541235</v>
      </c>
      <c r="E52" s="30">
        <f t="shared" ref="E52:G53" si="12">+D52*1.05</f>
        <v>5818296.75</v>
      </c>
      <c r="F52" s="30">
        <f>+E52*1.05-200000</f>
        <v>5909211.5875000004</v>
      </c>
      <c r="G52" s="31">
        <f>+F52*1.05-150000</f>
        <v>6054672.166875001</v>
      </c>
    </row>
    <row r="53" spans="1:7" s="14" customFormat="1" ht="10.35" customHeight="1" x14ac:dyDescent="0.2">
      <c r="A53" s="21"/>
      <c r="B53" s="1" t="s">
        <v>62</v>
      </c>
      <c r="C53" s="7" t="s">
        <v>9</v>
      </c>
      <c r="D53" s="58">
        <v>1686732</v>
      </c>
      <c r="E53" s="30">
        <f>+D53*1.05</f>
        <v>1771068.6</v>
      </c>
      <c r="F53" s="30">
        <f t="shared" si="12"/>
        <v>1859622.0300000003</v>
      </c>
      <c r="G53" s="31">
        <f t="shared" si="12"/>
        <v>1952603.1315000004</v>
      </c>
    </row>
    <row r="54" spans="1:7" s="51" customFormat="1" ht="20.25" customHeight="1" x14ac:dyDescent="0.2">
      <c r="A54" s="45" t="s">
        <v>55</v>
      </c>
      <c r="B54" s="80" t="s">
        <v>21</v>
      </c>
      <c r="C54" s="81"/>
      <c r="D54" s="59">
        <f>D43+D44+D45+D46+D47</f>
        <v>50418809</v>
      </c>
      <c r="E54" s="49">
        <f>E43+E44+E45+E46+E47</f>
        <v>53387997.649999999</v>
      </c>
      <c r="F54" s="49">
        <f>F43+F44+F45+F46+F47</f>
        <v>55617143.070000008</v>
      </c>
      <c r="G54" s="50">
        <f>G43+G44+G45+G46+G47</f>
        <v>58248000.223500006</v>
      </c>
    </row>
    <row r="55" spans="1:7" s="15" customFormat="1" ht="10.35" customHeight="1" x14ac:dyDescent="0.2">
      <c r="A55" s="22" t="s">
        <v>56</v>
      </c>
      <c r="B55" s="91" t="s">
        <v>10</v>
      </c>
      <c r="C55" s="92"/>
      <c r="D55" s="56">
        <v>1468027</v>
      </c>
      <c r="E55" s="33">
        <f>+D55*1.05</f>
        <v>1541428.35</v>
      </c>
      <c r="F55" s="33">
        <f>+E55*1.05</f>
        <v>1618499.7675000001</v>
      </c>
      <c r="G55" s="34">
        <f t="shared" ref="G55:G56" si="13">+F55*1.05</f>
        <v>1699424.7558750003</v>
      </c>
    </row>
    <row r="56" spans="1:7" s="15" customFormat="1" ht="10.35" customHeight="1" x14ac:dyDescent="0.2">
      <c r="A56" s="22" t="s">
        <v>57</v>
      </c>
      <c r="B56" s="91" t="s">
        <v>11</v>
      </c>
      <c r="C56" s="92"/>
      <c r="D56" s="56">
        <v>6308819</v>
      </c>
      <c r="E56" s="33">
        <f>+D56*1.05-150000</f>
        <v>6474259.9500000002</v>
      </c>
      <c r="F56" s="33">
        <f>+E56*1.05</f>
        <v>6797972.9475000007</v>
      </c>
      <c r="G56" s="34">
        <f t="shared" si="13"/>
        <v>7137871.5948750013</v>
      </c>
    </row>
    <row r="57" spans="1:7" s="15" customFormat="1" ht="16.5" customHeight="1" x14ac:dyDescent="0.2">
      <c r="A57" s="52" t="s">
        <v>58</v>
      </c>
      <c r="B57" s="53" t="s">
        <v>12</v>
      </c>
      <c r="C57" s="44"/>
      <c r="D57" s="56">
        <f>SUM(D58:D61)</f>
        <v>629904</v>
      </c>
      <c r="E57" s="33">
        <f>SUM(E58:E61)</f>
        <v>500315.55000000005</v>
      </c>
      <c r="F57" s="33">
        <f>SUM(F58:F61)</f>
        <v>250000</v>
      </c>
      <c r="G57" s="34">
        <f>SUM(G58:G61)</f>
        <v>262500</v>
      </c>
    </row>
    <row r="58" spans="1:7" s="14" customFormat="1" ht="10.35" customHeight="1" x14ac:dyDescent="0.2">
      <c r="A58" s="41"/>
      <c r="B58" s="1" t="s">
        <v>46</v>
      </c>
      <c r="C58" s="7" t="s">
        <v>78</v>
      </c>
      <c r="D58" s="57"/>
      <c r="E58" s="30"/>
      <c r="F58" s="30"/>
      <c r="G58" s="31"/>
    </row>
    <row r="59" spans="1:7" s="14" customFormat="1" ht="10.35" customHeight="1" x14ac:dyDescent="0.2">
      <c r="A59" s="41"/>
      <c r="B59" s="1" t="s">
        <v>47</v>
      </c>
      <c r="C59" s="7" t="s">
        <v>79</v>
      </c>
      <c r="D59" s="57">
        <v>153413</v>
      </c>
      <c r="E59" s="30"/>
      <c r="F59" s="30"/>
      <c r="G59" s="31"/>
    </row>
    <row r="60" spans="1:7" s="14" customFormat="1" ht="10.35" customHeight="1" x14ac:dyDescent="0.2">
      <c r="A60" s="41"/>
      <c r="B60" s="1" t="s">
        <v>48</v>
      </c>
      <c r="C60" s="7" t="s">
        <v>80</v>
      </c>
      <c r="D60" s="57">
        <v>208261</v>
      </c>
      <c r="E60" s="30">
        <f t="shared" ref="E60:G61" si="14">+D60*1.05</f>
        <v>218674.05000000002</v>
      </c>
      <c r="F60" s="30">
        <v>100000</v>
      </c>
      <c r="G60" s="31">
        <f t="shared" si="14"/>
        <v>105000</v>
      </c>
    </row>
    <row r="61" spans="1:7" s="14" customFormat="1" ht="10.35" customHeight="1" x14ac:dyDescent="0.2">
      <c r="A61" s="41"/>
      <c r="B61" s="1" t="s">
        <v>49</v>
      </c>
      <c r="C61" s="7" t="s">
        <v>81</v>
      </c>
      <c r="D61" s="57">
        <v>268230</v>
      </c>
      <c r="E61" s="30">
        <f t="shared" si="14"/>
        <v>281641.5</v>
      </c>
      <c r="F61" s="30">
        <v>150000</v>
      </c>
      <c r="G61" s="31">
        <f t="shared" si="14"/>
        <v>157500</v>
      </c>
    </row>
    <row r="62" spans="1:7" s="51" customFormat="1" ht="21.75" customHeight="1" x14ac:dyDescent="0.2">
      <c r="A62" s="54" t="s">
        <v>60</v>
      </c>
      <c r="B62" s="80" t="s">
        <v>63</v>
      </c>
      <c r="C62" s="81"/>
      <c r="D62" s="59">
        <f>D55+D56+D57</f>
        <v>8406750</v>
      </c>
      <c r="E62" s="49">
        <f>E55+E56+E57</f>
        <v>8516003.8500000015</v>
      </c>
      <c r="F62" s="49">
        <f>F55+F56+F57</f>
        <v>8666472.7149999999</v>
      </c>
      <c r="G62" s="50">
        <f>G55+G56+G57</f>
        <v>9099796.3507500011</v>
      </c>
    </row>
    <row r="63" spans="1:7" s="51" customFormat="1" ht="20.25" customHeight="1" x14ac:dyDescent="0.2">
      <c r="A63" s="82" t="s">
        <v>27</v>
      </c>
      <c r="B63" s="83"/>
      <c r="C63" s="84"/>
      <c r="D63" s="60">
        <f>D54+D62</f>
        <v>58825559</v>
      </c>
      <c r="E63" s="36">
        <f>E54+E62</f>
        <v>61904001.5</v>
      </c>
      <c r="F63" s="36">
        <f>F54+F62</f>
        <v>64283615.785000011</v>
      </c>
      <c r="G63" s="37">
        <f>G54+G62</f>
        <v>67347796.574250013</v>
      </c>
    </row>
    <row r="64" spans="1:7" s="15" customFormat="1" ht="19.5" customHeight="1" x14ac:dyDescent="0.2">
      <c r="A64" s="22" t="s">
        <v>64</v>
      </c>
      <c r="B64" s="2" t="s">
        <v>13</v>
      </c>
      <c r="C64" s="8"/>
      <c r="D64" s="56"/>
      <c r="E64" s="33"/>
      <c r="F64" s="33"/>
      <c r="G64" s="34"/>
    </row>
    <row r="65" spans="1:7" s="14" customFormat="1" ht="10.35" customHeight="1" x14ac:dyDescent="0.2">
      <c r="A65" s="21"/>
      <c r="B65" s="1" t="s">
        <v>46</v>
      </c>
      <c r="C65" s="7" t="s">
        <v>22</v>
      </c>
      <c r="D65" s="57">
        <v>2000000</v>
      </c>
      <c r="E65" s="30">
        <v>2000000</v>
      </c>
      <c r="F65" s="30">
        <v>2000000</v>
      </c>
      <c r="G65" s="31">
        <v>2000000</v>
      </c>
    </row>
    <row r="66" spans="1:7" s="14" customFormat="1" ht="10.35" customHeight="1" x14ac:dyDescent="0.2">
      <c r="A66" s="21"/>
      <c r="B66" s="1" t="s">
        <v>47</v>
      </c>
      <c r="C66" s="7" t="s">
        <v>23</v>
      </c>
      <c r="D66" s="57"/>
      <c r="E66" s="30"/>
      <c r="F66" s="30"/>
      <c r="G66" s="31"/>
    </row>
    <row r="67" spans="1:7" s="14" customFormat="1" ht="10.35" customHeight="1" x14ac:dyDescent="0.2">
      <c r="A67" s="21"/>
      <c r="B67" s="1" t="s">
        <v>48</v>
      </c>
      <c r="C67" s="7" t="s">
        <v>33</v>
      </c>
      <c r="D67" s="57"/>
      <c r="E67" s="30"/>
      <c r="F67" s="30"/>
      <c r="G67" s="31"/>
    </row>
    <row r="68" spans="1:7" s="14" customFormat="1" ht="10.35" customHeight="1" x14ac:dyDescent="0.2">
      <c r="A68" s="21"/>
      <c r="B68" s="1" t="s">
        <v>49</v>
      </c>
      <c r="C68" s="7" t="s">
        <v>24</v>
      </c>
      <c r="D68" s="57"/>
      <c r="E68" s="30"/>
      <c r="F68" s="30"/>
      <c r="G68" s="31"/>
    </row>
    <row r="69" spans="1:7" s="14" customFormat="1" ht="9.75" customHeight="1" x14ac:dyDescent="0.2">
      <c r="A69" s="21"/>
      <c r="B69" s="1" t="s">
        <v>61</v>
      </c>
      <c r="C69" s="7" t="s">
        <v>37</v>
      </c>
      <c r="D69" s="57"/>
      <c r="E69" s="30"/>
      <c r="F69" s="30"/>
      <c r="G69" s="31"/>
    </row>
    <row r="70" spans="1:7" s="51" customFormat="1" ht="20.25" customHeight="1" x14ac:dyDescent="0.2">
      <c r="A70" s="24" t="s">
        <v>28</v>
      </c>
      <c r="B70" s="62"/>
      <c r="C70" s="63"/>
      <c r="D70" s="60">
        <f>SUM(D65:D69)</f>
        <v>2000000</v>
      </c>
      <c r="E70" s="36">
        <f>SUM(E65:E69)</f>
        <v>2000000</v>
      </c>
      <c r="F70" s="36">
        <f>SUM(F65:F69)</f>
        <v>2000000</v>
      </c>
      <c r="G70" s="37">
        <f>SUM(G65:G69)</f>
        <v>2000000</v>
      </c>
    </row>
    <row r="71" spans="1:7" s="13" customFormat="1" ht="37.5" customHeight="1" thickBot="1" x14ac:dyDescent="0.25">
      <c r="A71" s="73" t="s">
        <v>6</v>
      </c>
      <c r="B71" s="74"/>
      <c r="C71" s="75"/>
      <c r="D71" s="76">
        <f>D63+D70</f>
        <v>60825559</v>
      </c>
      <c r="E71" s="71">
        <f>E63+E70</f>
        <v>63904001.5</v>
      </c>
      <c r="F71" s="71">
        <f>F63+F70</f>
        <v>66283615.785000011</v>
      </c>
      <c r="G71" s="72">
        <f>G63+G70</f>
        <v>69347796.574250013</v>
      </c>
    </row>
    <row r="73" spans="1:7" ht="12.75" hidden="1" x14ac:dyDescent="0.2">
      <c r="C73" s="18" t="s">
        <v>41</v>
      </c>
    </row>
    <row r="74" spans="1:7" ht="12.75" hidden="1" x14ac:dyDescent="0.2">
      <c r="C74" s="19" t="s">
        <v>42</v>
      </c>
    </row>
    <row r="75" spans="1:7" ht="12.75" hidden="1" x14ac:dyDescent="0.2">
      <c r="C75" s="20" t="s">
        <v>43</v>
      </c>
    </row>
    <row r="76" spans="1:7" x14ac:dyDescent="0.2">
      <c r="D76" s="38">
        <f>D41-D71</f>
        <v>0</v>
      </c>
      <c r="E76" s="38">
        <f t="shared" ref="E76:G76" si="15">E41-E71</f>
        <v>0</v>
      </c>
      <c r="F76" s="38">
        <f t="shared" si="15"/>
        <v>6.9999992847442627E-2</v>
      </c>
      <c r="G76" s="38">
        <f t="shared" si="15"/>
        <v>7.3499992489814758E-2</v>
      </c>
    </row>
    <row r="80" spans="1:7" x14ac:dyDescent="0.2">
      <c r="G80" s="38"/>
    </row>
    <row r="81" spans="4:7" x14ac:dyDescent="0.2">
      <c r="D81" s="38">
        <f>D41-D71</f>
        <v>0</v>
      </c>
      <c r="E81" s="38">
        <v>0</v>
      </c>
      <c r="F81" s="38">
        <f>F41-F71</f>
        <v>6.9999992847442627E-2</v>
      </c>
      <c r="G81" s="38">
        <v>0</v>
      </c>
    </row>
    <row r="83" spans="4:7" x14ac:dyDescent="0.2">
      <c r="G83" s="39"/>
    </row>
  </sheetData>
  <mergeCells count="23">
    <mergeCell ref="A2:G2"/>
    <mergeCell ref="F7:F8"/>
    <mergeCell ref="G7:G8"/>
    <mergeCell ref="A7:C8"/>
    <mergeCell ref="E7:E8"/>
    <mergeCell ref="D6:G6"/>
    <mergeCell ref="A3:G3"/>
    <mergeCell ref="A6:C6"/>
    <mergeCell ref="D7:D8"/>
    <mergeCell ref="A9:C9"/>
    <mergeCell ref="B22:C22"/>
    <mergeCell ref="A63:C63"/>
    <mergeCell ref="A41:C41"/>
    <mergeCell ref="A42:C42"/>
    <mergeCell ref="B43:C43"/>
    <mergeCell ref="B44:C44"/>
    <mergeCell ref="B45:C45"/>
    <mergeCell ref="B55:C55"/>
    <mergeCell ref="B54:C54"/>
    <mergeCell ref="B46:C46"/>
    <mergeCell ref="B56:C56"/>
    <mergeCell ref="B62:C62"/>
    <mergeCell ref="B47:C47"/>
  </mergeCells>
  <printOptions horizontalCentered="1"/>
  <pageMargins left="0.62992125984251968" right="0.39370078740157483" top="0.55118110236220474" bottom="0.59055118110236227" header="0.19685039370078741" footer="0.19685039370078741"/>
  <pageSetup paperSize="8" firstPageNumber="126" orientation="portrait" r:id="rId1"/>
  <headerFooter alignWithMargins="0">
    <oddHeader xml:space="preserve">&amp;R&amp;"Times New Roman,Normál"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Gördülő tervezés</vt:lpstr>
      <vt:lpstr>Munka1</vt:lpstr>
      <vt:lpstr>'Gördülő tervezés'!Nyomtatási_cím</vt:lpstr>
      <vt:lpstr>'Gördülő tervezés'!Nyomtatási_terület</vt:lpstr>
    </vt:vector>
  </TitlesOfParts>
  <Company>bpxiiiker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Nagy Gabriella</cp:lastModifiedBy>
  <cp:lastPrinted>2026-01-28T15:37:05Z</cp:lastPrinted>
  <dcterms:created xsi:type="dcterms:W3CDTF">2009-12-14T10:24:33Z</dcterms:created>
  <dcterms:modified xsi:type="dcterms:W3CDTF">2026-01-28T15:37:08Z</dcterms:modified>
</cp:coreProperties>
</file>