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8800" windowHeight="12300"/>
  </bookViews>
  <sheets>
    <sheet name="Munka1" sheetId="1" r:id="rId1"/>
  </sheets>
  <definedNames>
    <definedName name="_xlnm.Print_Titles" localSheetId="0">Munka1!$1:$2</definedName>
  </definedName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104" i="1"/>
  <c r="G104"/>
  <c r="H78" l="1"/>
  <c r="G78"/>
  <c r="R102"/>
  <c r="Q102"/>
  <c r="R66" l="1"/>
  <c r="Q66"/>
  <c r="H64"/>
  <c r="G64"/>
  <c r="H63"/>
  <c r="G63"/>
  <c r="H68"/>
  <c r="G68"/>
  <c r="H86" l="1"/>
  <c r="G86"/>
  <c r="H84"/>
  <c r="G84"/>
  <c r="G76"/>
  <c r="H82" l="1"/>
  <c r="G82"/>
  <c r="H80"/>
  <c r="G80"/>
  <c r="H76"/>
  <c r="H74"/>
  <c r="G74"/>
  <c r="H72"/>
  <c r="G72"/>
  <c r="H70"/>
  <c r="G70"/>
  <c r="R64"/>
  <c r="Q64"/>
  <c r="R63"/>
  <c r="Q63"/>
  <c r="H61"/>
  <c r="G61"/>
  <c r="H59"/>
  <c r="G59"/>
  <c r="H57"/>
  <c r="G57"/>
  <c r="H106"/>
  <c r="G106"/>
  <c r="H55"/>
  <c r="G55"/>
  <c r="H53"/>
  <c r="G53"/>
  <c r="R53"/>
  <c r="Q53"/>
  <c r="R100"/>
  <c r="Q100"/>
  <c r="R98"/>
  <c r="Q98"/>
  <c r="R96"/>
  <c r="Q96"/>
  <c r="R92"/>
  <c r="Q92"/>
  <c r="R90"/>
  <c r="Q90"/>
  <c r="R88"/>
  <c r="Q88"/>
  <c r="Q94"/>
  <c r="R94"/>
  <c r="R20"/>
  <c r="Q20"/>
  <c r="R18"/>
  <c r="Q18"/>
  <c r="R16"/>
  <c r="Q16"/>
  <c r="R51"/>
  <c r="Q51"/>
  <c r="R49"/>
  <c r="Q49"/>
  <c r="R47"/>
  <c r="Q47"/>
  <c r="H47"/>
  <c r="G47"/>
  <c r="H45" l="1"/>
  <c r="G45"/>
  <c r="H43" l="1"/>
  <c r="G43"/>
  <c r="H41"/>
  <c r="G41"/>
  <c r="H40"/>
  <c r="G40"/>
  <c r="H39"/>
  <c r="G39"/>
  <c r="H38"/>
  <c r="G38"/>
  <c r="H34" l="1"/>
  <c r="E34"/>
  <c r="G34" s="1"/>
  <c r="E32"/>
  <c r="C32"/>
  <c r="G32" s="1"/>
  <c r="H30"/>
  <c r="G30"/>
  <c r="H28"/>
  <c r="G28"/>
  <c r="H26"/>
  <c r="G26"/>
  <c r="R24"/>
  <c r="Q24"/>
  <c r="H24"/>
  <c r="G24"/>
  <c r="H22"/>
  <c r="G22"/>
  <c r="H12"/>
  <c r="G12"/>
  <c r="R10"/>
  <c r="Q10"/>
  <c r="H10"/>
  <c r="G10"/>
  <c r="R8"/>
  <c r="Q8"/>
  <c r="H8"/>
  <c r="G8"/>
  <c r="R4"/>
  <c r="Q4"/>
  <c r="H6"/>
  <c r="G6"/>
  <c r="R5"/>
  <c r="Q5"/>
  <c r="H4"/>
  <c r="G4"/>
  <c r="R108" l="1"/>
  <c r="H32"/>
  <c r="H108" s="1"/>
  <c r="Q108"/>
  <c r="G108"/>
</calcChain>
</file>

<file path=xl/comments1.xml><?xml version="1.0" encoding="utf-8"?>
<comments xmlns="http://schemas.openxmlformats.org/spreadsheetml/2006/main">
  <authors>
    <author>Gábor</author>
  </authors>
  <commentList>
    <comment ref="E26" authorId="0">
      <text>
        <r>
          <rPr>
            <b/>
            <sz val="9"/>
            <color indexed="81"/>
            <rFont val="Tahoma"/>
            <family val="2"/>
            <charset val="238"/>
          </rPr>
          <t>Gábor:</t>
        </r>
        <r>
          <rPr>
            <sz val="9"/>
            <color indexed="81"/>
            <rFont val="Tahoma"/>
            <family val="2"/>
            <charset val="238"/>
          </rPr>
          <t xml:space="preserve">
fal előkészítéssel
</t>
        </r>
      </text>
    </comment>
  </commentList>
</comments>
</file>

<file path=xl/sharedStrings.xml><?xml version="1.0" encoding="utf-8"?>
<sst xmlns="http://schemas.openxmlformats.org/spreadsheetml/2006/main" count="171" uniqueCount="108">
  <si>
    <t>Ssz.</t>
  </si>
  <si>
    <t>Tétel szövege</t>
  </si>
  <si>
    <t>Menny.</t>
  </si>
  <si>
    <t>Egység</t>
  </si>
  <si>
    <t>Anyag egység-ár</t>
  </si>
  <si>
    <t>Díj egység-re</t>
  </si>
  <si>
    <t>Anyag összesen</t>
  </si>
  <si>
    <t>Díj összesen</t>
  </si>
  <si>
    <t>Beton aljzat bontása 10 cm vastagságig, kavicsbetonból (megmaradó és elbontandó  tetőn) 703,8 + 52,0 = 755,8 m2  Lejtbeton bontás !!!</t>
  </si>
  <si>
    <t>m2</t>
  </si>
  <si>
    <t>Födémfeltöltések bontása, könnyű feltöltések bontása salakból,  testsűrűség 1000-1500 kg/m3 között (meglévő és elbontandó tetőn) 87,98 + 6,5 = 94,48 m3 Előirányzat!</t>
  </si>
  <si>
    <t>m3</t>
  </si>
  <si>
    <t>Beton bontása kavicsbetonból, tető attika oldalsó 45°-os rábetonozott rész bontása (105 fm*0,25*0,25/2) Elkészült tetőszakasz 11-17 tengelyek között</t>
  </si>
  <si>
    <t>Beton aljzat bontása 10 cm vastagságig, kavicsbetonból (megmaradó és elbontandó  tetőn) 703,8 + 52,0 = 755,8 m2  Előirányzat!</t>
  </si>
  <si>
    <t>VB gerenda bontása homlokzati fal alatt illetve felett 132 fm 0,3*0,25 km</t>
  </si>
  <si>
    <t>Teherhordó és kitöltő falazat bontása, égetett agyag-kerámia termékekből, falazóblokkból, bármilyen falvastagsággal, falazó, cementes mészhabarcsból</t>
  </si>
  <si>
    <t>Tetőfelület kellősítése bitumenes alapozóval</t>
  </si>
  <si>
    <t xml:space="preserve">Homlokzati nyílászáró tartószerkezet acél </t>
  </si>
  <si>
    <t>Világítás térvilágító lámpatesttel HOFEKA oszlopfejre szerelhető közvilágítási lámpatest 1x80 W QE, 21-11-1177</t>
  </si>
  <si>
    <t>db</t>
  </si>
  <si>
    <t>Rácsos tartók (S-15, S-16, S-17)</t>
  </si>
  <si>
    <t>Törpefeszültségű biztonsági transzformátor szerelése 2500 VA-ig Törpefeszültségű biztonsági transzformátor 1000VA 230/42/24V</t>
  </si>
  <si>
    <t>Lapostető bitumenes lemez és gumi szigetelés felár</t>
  </si>
  <si>
    <t>Telített faoszlop felállítása földmunkával, 8 méteres</t>
  </si>
  <si>
    <t>Lábazatburkolat készítése, beltérben, vizes blokkokban PVC hajlított lábazati elemmel</t>
  </si>
  <si>
    <t>m</t>
  </si>
  <si>
    <t>Lábazatburkolat készítése, beltérben, vizes blokkokban kerámia hajlatlábazati elemmel, 3-5 mm vastag rugalmas  ragasztóba rakva, 2 mm fugaszélességgel,  fektetve (flex fugázó), belsőépítészeti tervben meghatározott színben és kiosztással</t>
  </si>
  <si>
    <t>PVC falburkolás</t>
  </si>
  <si>
    <t>PVC burkolat fektetése FALRA, belsőépítészeti terv szerinti kiosztásban, különböző színű felületekkel, hézagmentesen fektetett, tekercses anyagból ragasztott, hegesztéssel hézagmentesített, homogén színű 2 mm vtg., fokozott kopásállóságú PVC</t>
  </si>
  <si>
    <t>PVC burkolat fektetése Falra ajánlott ragasztó PVC burkolat fektetéséhez (a ragasztás ideje a burkolási tételeknél szerepel) MUREXIN D 390 univerzális ragasztó</t>
  </si>
  <si>
    <t>PVC burkolat készítése, -GERFLOR TARALAY - Tervezői és MEGRENDELŐI IGÉNY SZERINT Felár</t>
  </si>
  <si>
    <t>Vizesblokkokban különösen kitett felületeken a berendezési tárgyak fölé min.  25 cm-t felvezetett, hajlaterősített kétkomponensű kent szigetelésen ragasztott falburkolat - 10x20 / 7,5x15 cm méretű közönségforgalmi használatra minősített, kerámia burkolat belsőépítészeti tervben meghatározott színben és kiosztással, 3-5 mm vtg. ragasztóba rakva, 2 mm  fugaszélességgel, (flex ragasztó és flex fugázó) (TERVEZŐI IGÉNY MIATTI FELÁR 3500 Ft helyett 3894 Ft lapár)</t>
  </si>
  <si>
    <t>Munkanem összesen:</t>
  </si>
  <si>
    <t>Kórháztechnológia</t>
  </si>
  <si>
    <t>Falba épített potenciálkiegyenlítő bekötési csatlakozóaljzat</t>
  </si>
  <si>
    <t>Egyenpotenciálú gyűjtősín gyógyászatihely részére</t>
  </si>
  <si>
    <t>L2 jelű, Ravo álmennyezetbe süllyesztett 15W led-es mélysugárzó lámpatest IP40 védelemmel, opál előlappal, 4000K kapcsolható (rendelők, tanácsadók) 1960 lm L80B10 50000h, Típus: Halla 55-070K-10GGE-840W vagy azzal egyenértékű</t>
  </si>
  <si>
    <t xml:space="preserve">Vizesblokkok szétbontása vízátszerelés miatt </t>
  </si>
  <si>
    <t>25 cm vgt zsalukő falazat, új pince</t>
  </si>
  <si>
    <t>Kétoldali falzsaluzás függőleges vagy  ferde sík felülettel, fa zsaluzattal, 3 m magasságig</t>
  </si>
  <si>
    <t>Betonacél helyszíni szerelése, függőleges és  vízszintes tartószerkezetbe, bordás betonacélból, 4-10 mm átmérő között, FERALPI hidegen húzott  bordás betonacél, 6 m-es szálban, BHB55.50  8 mm</t>
  </si>
  <si>
    <t>t</t>
  </si>
  <si>
    <r>
      <t>Vasbetonfal készítése, X0v(H), XC1, XC2, XC3  környezeti osztályú, kissé képlékeny vagy  képlékeny konzisztenciájú betonból, szivattyús  technológiával, vibrátoros tömörítéssel, 13-24 cm vastagság között C30/37 - XC4-XF2-XV3(H)-16-F3 kissé képlékeny  kavicsbeton keverék CEM 52,5 pc.  D</t>
    </r>
    <r>
      <rPr>
        <vertAlign val="subscript"/>
        <sz val="10"/>
        <rFont val="Arial"/>
        <family val="2"/>
        <charset val="238"/>
      </rPr>
      <t>max</t>
    </r>
    <r>
      <rPr>
        <sz val="10"/>
        <rFont val="Arial"/>
        <family val="2"/>
        <charset val="238"/>
      </rPr>
      <t xml:space="preserve"> = 24 mm, m = 7,0 finomsági modulussal S-2 jelű terv szerint</t>
    </r>
  </si>
  <si>
    <r>
      <t xml:space="preserve">E14 Elektromedikai csatlakozótábla egyfázisú, 4db hálózati dugaszoló aljzatot tartalmazó, helyi 2db 10A védelmekkel, informatikai csatlakozóval, üzemmódvisszajelző lámpával, 4 db EPH csatlakozó kapoccsal, Típus: Tangentor K-14, süllyesztett, Dug.aljzatok színe: fehér
a helyiségenként 2-2 db helyett 1-1 db készül (elmarad a 18 db-ból 9 db) 
</t>
    </r>
    <r>
      <rPr>
        <b/>
        <sz val="10"/>
        <color rgb="FFFF0000"/>
        <rFont val="Arial"/>
        <family val="2"/>
        <charset val="238"/>
      </rPr>
      <t xml:space="preserve">a helyiségenként 2-2 db helyett 1-1 db készül (elmarad a 18 db-ból 9 db) </t>
    </r>
    <r>
      <rPr>
        <sz val="10"/>
        <color rgb="FFFF0000"/>
        <rFont val="Arial"/>
        <family val="2"/>
      </rPr>
      <t xml:space="preserve">
</t>
    </r>
  </si>
  <si>
    <r>
      <t xml:space="preserve">UV jelű, kórháztehcnológia részeként valósul meg
</t>
    </r>
    <r>
      <rPr>
        <sz val="10"/>
        <color rgb="FFFF0000"/>
        <rFont val="Arial"/>
        <family val="2"/>
        <charset val="238"/>
      </rPr>
      <t>ajánlatunk nem tartalmazza információ hiányában</t>
    </r>
  </si>
  <si>
    <r>
      <t>Új vasbeton attikák készítése, statikus tervek, illetve részlettervek szerinti beton minőséggel, vasalással, X0v(H), XC1, XC2, XC3 környezeti  osztályú, kissé képlékeny vagy képlékeny  konzisztenciájú betonból, betonszivattyús  technológiával, vibrátoros tömörítéssel, 750 cm2  keresztmetszet felett, zsaluzva Előirányzat: C25/30 - XC1 képlékeny  kavicsbeton keverék CEM 52,5 pc.  D</t>
    </r>
    <r>
      <rPr>
        <vertAlign val="subscript"/>
        <sz val="10"/>
        <rFont val="Arial"/>
        <family val="2"/>
        <charset val="238"/>
      </rPr>
      <t>max</t>
    </r>
    <r>
      <rPr>
        <sz val="10"/>
        <rFont val="Arial"/>
        <family val="2"/>
        <charset val="238"/>
      </rPr>
      <t xml:space="preserve"> = 16 mm, m = 6,5 finomsági modulussal Előirányzott mennyiség: 25,8 m, 3,37 m3</t>
    </r>
  </si>
  <si>
    <r>
      <t>Új vasbeton elválasztó attika készítése, statikus  tervek, illetve részlettervek szerinti beton  minőséggel, vasalással, X0v(H), XC1, XC2,  XC3 környezeti osztályú, kissé képlékeny vagy  képlékeny konzisztenciájú betonból, betonszivattyús  technológiával, vibrátoros tömörítéssel, 750 cm2  keresztmetszet felett, zsaluzva Előirányzat: C25/30 - XC1 képlékeny  kavicsbeton keverék CEM 52,5 pc.  D</t>
    </r>
    <r>
      <rPr>
        <vertAlign val="subscript"/>
        <sz val="10"/>
        <rFont val="Arial"/>
        <family val="2"/>
        <charset val="238"/>
      </rPr>
      <t>max</t>
    </r>
    <r>
      <rPr>
        <sz val="10"/>
        <rFont val="Arial"/>
        <family val="2"/>
        <charset val="238"/>
      </rPr>
      <t xml:space="preserve"> = 16 mm, m = 6,5 finomsági modulussal Előirányzott mennyiség: 5,05 m, 0,39 m3</t>
    </r>
  </si>
  <si>
    <t>Gerendazsaluzás, 60 cm oldalmagasság  felett, fa zsaluzattal, alátámasztó állvánnyal, födémzsaluzattól függetlenül készítve, 3 m magasságig</t>
  </si>
  <si>
    <t>Üvegezés miatti kedvezmény 3-2 rtg.</t>
  </si>
  <si>
    <t>Lapburkolatok bontása, kerámia, mettlachi és mozaiklap padlóburkolat  bontása  (119,36+174,11+10,44=303,91 m2)</t>
  </si>
  <si>
    <t>Tetőszakaszokat elválasztó dilatáció fedése fóliabádogból, normál kialakítással, bevonatos alumínium lemezből, 80 cm  kiterített szélességgel Előirányzat!</t>
  </si>
  <si>
    <t>Pince mennyezet, alulról hűlő födém  hőszigetelése, vízszintes felületen fagyapot lemezekkel társított hőszigetelő  maggal (polisztirol, kőzetgyapot, cellulóz) TEKTALAN-HS háromrétegű fagyapot  építőlap, kőzetgyapot hőszigetelő maggal,  rögzítéssel együtt, 2000x500x50 mm P2 jelű rétegerend szerint</t>
  </si>
  <si>
    <t>Padlón hőszigetelő anyag elhelyezése,  vízszintes felületen, vasalt aljzat alá, úsztató rétegként, expandált polisztirolhab  lemezzel AUSTROTHERM EPS GRAFIT  100 lépésálló, terhelhető polisztirol lemez,  1000x500x 50 mm, P1, P2 jelű rétegrend  szerint</t>
  </si>
  <si>
    <t>"Dobozok" acél szerkezetű megerősítése</t>
  </si>
  <si>
    <t>hó</t>
  </si>
  <si>
    <t>Biztonsági őr többleköltsége</t>
  </si>
  <si>
    <t>"Dobozok" plusz réteg gipszkarton a lámpák miatt, élvédőzéssel</t>
  </si>
  <si>
    <t>"Dobozok" színes fúgázás felár</t>
  </si>
  <si>
    <t>Íves fal kialakítása szoptató helyiségben</t>
  </si>
  <si>
    <t>12.9</t>
  </si>
  <si>
    <t>Áramszolgáltatói kiszállás és mérőszerelés</t>
  </si>
  <si>
    <t>klt</t>
  </si>
  <si>
    <t>12.10</t>
  </si>
  <si>
    <t>Áramszolgáltató díj (előirányzat), csatlakozási díj, telepítési díj</t>
  </si>
  <si>
    <t>Távhő vezeték csere két épület között, bontással, helyreállítással</t>
  </si>
  <si>
    <t>Homlokzatburkolat minta vízsugaras vágása</t>
  </si>
  <si>
    <t>Gyógyszertár trapézlemez oldalfedése</t>
  </si>
  <si>
    <t>SZ12 személyzeti tartózkodó erősített gipszkarton aknafal felár (mennyezet bontással)</t>
  </si>
  <si>
    <t>Gépészeti akna tűzgátló púrhab szigetelése</t>
  </si>
  <si>
    <t>Diszperziós festés készítése műanyag  bázisú vizes-diszperziós fehér vagy  gyárilag színezett festékkel, előkészített  tagolt sima alapfelületen két rétegben, mennyezeteken, az alkalmazás technológia szerint szükséges előkészítéssel és alapozó rétegekkel</t>
  </si>
  <si>
    <t>Általános esetben falfelületeken és térbe  álló önhordó álmennyezetek felső síkján alkalmazás technológia szerint alap- és  közbenső bevonati rétegekkel kompletten készülő, magas minőségű, minősített nagy kopásállóságú mosható, súrolható festett felületképzés diszperziós latex falfestékkel, matt felülettel, többszöri átvonhatóság igényével / belsőépítészeti terv szerint meghatározott, bemutatott színminta, minta felület alapján megrendelő és tervező által jóváhagyott színekben, többszöri mintafelület készíteéssel (oldalfalak: 885,1 m2, doboz szerkezet  födém: 36,5 m2 = 921,6 m2)</t>
  </si>
  <si>
    <t>Parapetfalak vízszintes bezárása 22mm vtg OSB-vel</t>
  </si>
  <si>
    <t>íves sarok képzés irdalt gipszkartonból</t>
  </si>
  <si>
    <t>Gipszkarton dobozolás készítése rendelőkben és tanácsadókban. (kapcsolódó falak és mennyezet újrafestése külön tételek) GIPSZKARTON</t>
  </si>
  <si>
    <t>Elmű csatlakozási díj kiegyenlítése, Csatlakozási pont átépítése, Szükséges áramszolgáltatói ügyintézés elvégzése</t>
  </si>
  <si>
    <t>3x80A nappali + Geó mérőhely és házi főelosztó kialakítása, meglévő mérések visszatáplálása</t>
  </si>
  <si>
    <t>12.8</t>
  </si>
  <si>
    <t>Fogyasztásmérő szekrény felszerelése, bekötése, apró anyagokkal, tartozékokkal, ELMŰ által hitelesítve</t>
  </si>
  <si>
    <t>Danfoss Termix VX-W-9T100 távhő blokk Automatikával, kompletten</t>
  </si>
  <si>
    <t>Távhő csatlakozás (07.19 árajánlat)</t>
  </si>
  <si>
    <t>fm</t>
  </si>
  <si>
    <t>Épület körülhatárolásához mobil kerítés rendelkezésre állás többletköltség (4 hónapra számolva)</t>
  </si>
  <si>
    <t>Megjegyzés</t>
  </si>
  <si>
    <t>Feltárás után ez a rétegrend nem volt a szerkezetben</t>
  </si>
  <si>
    <t>Költségvetési kiírásban  nem szereplő tétel</t>
  </si>
  <si>
    <r>
      <t>Csapadékvíz elleni szigetelés; Egyenes rétegrendű  csapadékvíz elleni szigetelés párazáró rétege,  vízszintes felületen, egy rétegben, minimum 0,25  mm vastag</t>
    </r>
    <r>
      <rPr>
        <b/>
        <sz val="10"/>
        <rFont val="Arial"/>
        <family val="2"/>
        <charset val="238"/>
      </rPr>
      <t xml:space="preserve"> PE fóliával</t>
    </r>
    <r>
      <rPr>
        <sz val="10"/>
        <rFont val="Arial"/>
        <family val="2"/>
        <charset val="238"/>
      </rPr>
      <t>, felületfolytonosan ragasztva, FDT PE-0,4 párazáró fólia,  0,4mm x 4m x 25m, T1, T2 rétegrend szerint</t>
    </r>
  </si>
  <si>
    <r>
      <t xml:space="preserve">Párazáró bitumenes szigetelés készítése </t>
    </r>
    <r>
      <rPr>
        <b/>
        <sz val="10"/>
        <rFont val="Arial"/>
        <family val="2"/>
        <charset val="238"/>
      </rPr>
      <t>4 mm vtg. SBS modifikált bitumenes lemezze</t>
    </r>
    <r>
      <rPr>
        <sz val="10"/>
        <rFont val="Arial"/>
        <family val="2"/>
        <charset val="238"/>
      </rPr>
      <t>l, lángolvasztással ragasztva.</t>
    </r>
  </si>
  <si>
    <t>Szakági tervek változása miatti visszabontás</t>
  </si>
  <si>
    <r>
      <t xml:space="preserve">Padlón hőszigetelő anyag elhelyezése,  vízszintes felületen, vasalt aljzat alá, úsztató rétegként, expandált polisztirolhab  lemezzel AUSTROTHERM EPS </t>
    </r>
    <r>
      <rPr>
        <sz val="10"/>
        <rFont val="Arial"/>
        <family val="2"/>
        <charset val="238"/>
      </rPr>
      <t xml:space="preserve">  100 lépésálló, terhelhető polisztirol lemez,  1000x500x 50 mm, P1, P2 jelű rétegrend  szerint</t>
    </r>
  </si>
  <si>
    <t>Belsőépítészeti tervek változása végett szükséges pótmunka</t>
  </si>
  <si>
    <t>Az eredeti költségvetési kiírásban nem szereplő tételek</t>
  </si>
  <si>
    <t>A közbeszerzési eljárás után elkészített belsőépítészeti terv kapcsán felmerült tételek</t>
  </si>
  <si>
    <t>Távhő engedélyeztetéssel összefüggő változás</t>
  </si>
  <si>
    <t>Ideglenes munkaterület megvilágításra nem volt szükség</t>
  </si>
  <si>
    <t>Tervezői módosítás</t>
  </si>
  <si>
    <t>PÓTMUNKA TÉTELEK</t>
  </si>
  <si>
    <t>ELMARADÓ TÉTELEK</t>
  </si>
  <si>
    <t>A feltáráskor kiderült, hogy a külső falszerkezet nem kizárólag falazott, hanem monolit vasbeton szerkezetet is tartalmaz</t>
  </si>
  <si>
    <t>Lapostető:  Eredeti árajánlat gépi bontással lett beárazva, kivitelezés közben felmerült födémpanel sérülékenysége miatt lényegesen költségesebb kézi bontással kellett elvégezni a munkát</t>
  </si>
  <si>
    <t>A lapostető kézi felvésése miatt a felület egyenetlen lett, ezért a sérülékeny PE fólia helyett bitumenes lemez került beépítésre</t>
  </si>
  <si>
    <t>Az üvegtáblák nagysága/súlya miatt a  tervezethez képest megerősített profilra volt szükség</t>
  </si>
  <si>
    <t>Költséghatékonyabb megoldást választottunk</t>
  </si>
  <si>
    <t>A kivitelezés közben készülő belsőépítészeti tervek miatt az eredeti kivitelezői anyagárakat aktualizálni kellett, illetve új tételek jelentek meg</t>
  </si>
  <si>
    <t>A közbeszerzés mellékletét képező költségvetési kiírásban az orvostechnológa "megrendelői döntés alapján később kerül beszerzésre"-ként szerepel, ezért nem került beárazásra, de a rendelő üzemeltetéséhez elengedhetetlenül szükséges</t>
  </si>
  <si>
    <t>A kivitelezési szakaszban a FŐTÁV engedélyeztetés során előírt szekunder blokk kialakítása</t>
  </si>
  <si>
    <t xml:space="preserve">Feltárást követő tervezői változtatás. Egy új rácsos tartó valamint a tervezett monolit vasbeton szerkezet helyett előregyártott acélszerkezet került beépítésre. </t>
  </si>
  <si>
    <t>Lapostetőn a kiíráshoz képesti 3-4 többletréteg szigetelés bontása</t>
  </si>
  <si>
    <t xml:space="preserve">A kivitelezési szakaszban felmerült hálózatbővítés miatti, az ELMŰ által előírt műszaki tartalom </t>
  </si>
</sst>
</file>

<file path=xl/styles.xml><?xml version="1.0" encoding="utf-8"?>
<styleSheet xmlns="http://schemas.openxmlformats.org/spreadsheetml/2006/main">
  <numFmts count="2">
    <numFmt numFmtId="43" formatCode="_-* #,##0.00\ _F_t_-;\-* #,##0.00\ _F_t_-;_-* &quot;-&quot;??\ _F_t_-;_-@_-"/>
    <numFmt numFmtId="164" formatCode="0.0"/>
  </numFmts>
  <fonts count="21">
    <font>
      <sz val="11"/>
      <color theme="1"/>
      <name val="Calibri"/>
      <family val="2"/>
      <charset val="238"/>
      <scheme val="minor"/>
    </font>
    <font>
      <sz val="18"/>
      <name val="Arial"/>
      <family val="2"/>
      <charset val="238"/>
    </font>
    <font>
      <b/>
      <sz val="10"/>
      <name val="Arial"/>
      <family val="2"/>
      <charset val="238"/>
    </font>
    <font>
      <sz val="10"/>
      <name val="Arial"/>
      <family val="2"/>
      <charset val="238"/>
    </font>
    <font>
      <b/>
      <sz val="9"/>
      <color indexed="81"/>
      <name val="Tahoma"/>
      <family val="2"/>
      <charset val="238"/>
    </font>
    <font>
      <sz val="9"/>
      <color indexed="81"/>
      <name val="Tahoma"/>
      <family val="2"/>
      <charset val="238"/>
    </font>
    <font>
      <sz val="10"/>
      <name val="Arial"/>
      <family val="2"/>
    </font>
    <font>
      <sz val="10"/>
      <name val="Arial CE"/>
      <charset val="238"/>
    </font>
    <font>
      <sz val="11"/>
      <name val="Calibri"/>
      <family val="2"/>
      <charset val="238"/>
      <scheme val="minor"/>
    </font>
    <font>
      <sz val="11"/>
      <color rgb="FFFF0000"/>
      <name val="Calibri"/>
      <family val="2"/>
      <charset val="238"/>
      <scheme val="minor"/>
    </font>
    <font>
      <sz val="10"/>
      <color theme="1"/>
      <name val="Arial"/>
      <family val="2"/>
      <charset val="238"/>
    </font>
    <font>
      <vertAlign val="subscript"/>
      <sz val="10"/>
      <name val="Arial"/>
      <family val="2"/>
      <charset val="238"/>
    </font>
    <font>
      <sz val="10"/>
      <color rgb="FFFF0000"/>
      <name val="Arial"/>
      <family val="2"/>
      <charset val="238"/>
    </font>
    <font>
      <sz val="10"/>
      <color rgb="FFFF0000"/>
      <name val="Arial"/>
      <family val="2"/>
    </font>
    <font>
      <b/>
      <sz val="10"/>
      <color rgb="FFFF0000"/>
      <name val="Arial"/>
      <family val="2"/>
      <charset val="238"/>
    </font>
    <font>
      <b/>
      <sz val="10"/>
      <color rgb="FFFF0000"/>
      <name val="Arial CE"/>
      <charset val="238"/>
    </font>
    <font>
      <sz val="10"/>
      <color rgb="FFFF0000"/>
      <name val="Arial CE"/>
      <charset val="238"/>
    </font>
    <font>
      <sz val="10"/>
      <name val="Helv"/>
    </font>
    <font>
      <sz val="10"/>
      <name val="Arial"/>
      <family val="2"/>
      <charset val="238"/>
    </font>
    <font>
      <sz val="11"/>
      <color theme="1"/>
      <name val="Calibri"/>
      <family val="2"/>
      <charset val="238"/>
      <scheme val="minor"/>
    </font>
    <font>
      <sz val="10"/>
      <color rgb="FF222222"/>
      <name val="Arial"/>
      <family val="2"/>
      <charset val="238"/>
    </font>
  </fonts>
  <fills count="11">
    <fill>
      <patternFill patternType="none"/>
    </fill>
    <fill>
      <patternFill patternType="gray125"/>
    </fill>
    <fill>
      <patternFill patternType="solid">
        <fgColor theme="7" tint="0.59999389629810485"/>
        <bgColor indexed="64"/>
      </patternFill>
    </fill>
    <fill>
      <patternFill patternType="solid">
        <fgColor theme="7"/>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7CAAC"/>
        <bgColor rgb="FFF7CAAC"/>
      </patternFill>
    </fill>
    <fill>
      <patternFill patternType="solid">
        <fgColor rgb="FFFFC00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medium">
        <color auto="1"/>
      </left>
      <right/>
      <top/>
      <bottom/>
      <diagonal/>
    </border>
  </borders>
  <cellStyleXfs count="2">
    <xf numFmtId="0" fontId="0" fillId="0" borderId="0"/>
    <xf numFmtId="43" fontId="19" fillId="0" borderId="0" applyFont="0" applyFill="0" applyBorder="0" applyAlignment="0" applyProtection="0"/>
  </cellStyleXfs>
  <cellXfs count="131">
    <xf numFmtId="0" fontId="0" fillId="0" borderId="0" xfId="0"/>
    <xf numFmtId="3" fontId="1" fillId="0" borderId="0" xfId="0" applyNumberFormat="1" applyFont="1" applyAlignment="1">
      <alignment vertical="top" wrapText="1"/>
    </xf>
    <xf numFmtId="0" fontId="1" fillId="0" borderId="0" xfId="0" applyFont="1" applyAlignment="1">
      <alignment vertical="top" wrapText="1"/>
    </xf>
    <xf numFmtId="0" fontId="2" fillId="0" borderId="2" xfId="0" applyFont="1" applyBorder="1" applyAlignment="1">
      <alignment horizontal="left" vertical="top" wrapText="1"/>
    </xf>
    <xf numFmtId="0" fontId="2" fillId="0" borderId="2" xfId="0" applyNumberFormat="1" applyFont="1" applyBorder="1" applyAlignment="1">
      <alignment vertical="top" wrapText="1"/>
    </xf>
    <xf numFmtId="0" fontId="2" fillId="0" borderId="2" xfId="0" applyFont="1" applyBorder="1" applyAlignment="1">
      <alignment horizontal="right" vertical="top" wrapText="1"/>
    </xf>
    <xf numFmtId="0" fontId="2" fillId="0" borderId="2" xfId="0" applyFont="1" applyBorder="1" applyAlignment="1">
      <alignment vertical="top" wrapText="1"/>
    </xf>
    <xf numFmtId="3" fontId="2" fillId="0" borderId="2" xfId="0" applyNumberFormat="1" applyFont="1" applyBorder="1" applyAlignment="1">
      <alignment horizontal="right" vertical="top" wrapText="1"/>
    </xf>
    <xf numFmtId="0" fontId="2" fillId="0" borderId="0" xfId="0" applyFont="1" applyAlignment="1">
      <alignment vertical="top" wrapText="1"/>
    </xf>
    <xf numFmtId="0" fontId="3" fillId="2" borderId="0" xfId="0" applyFont="1" applyFill="1" applyAlignment="1">
      <alignment horizontal="left" vertical="top" wrapText="1"/>
    </xf>
    <xf numFmtId="0" fontId="3" fillId="2" borderId="0" xfId="0" applyNumberFormat="1" applyFont="1" applyFill="1" applyAlignment="1">
      <alignment vertical="top" wrapText="1"/>
    </xf>
    <xf numFmtId="0" fontId="3" fillId="2" borderId="0" xfId="0" applyFont="1" applyFill="1" applyAlignment="1">
      <alignment horizontal="right" vertical="top" wrapText="1"/>
    </xf>
    <xf numFmtId="0" fontId="3" fillId="2" borderId="0" xfId="0" applyFont="1" applyFill="1" applyAlignment="1">
      <alignment vertical="top" wrapText="1"/>
    </xf>
    <xf numFmtId="3" fontId="3" fillId="2" borderId="0" xfId="0" applyNumberFormat="1" applyFont="1" applyFill="1" applyAlignment="1">
      <alignment horizontal="right" vertical="top" wrapText="1"/>
    </xf>
    <xf numFmtId="0" fontId="3" fillId="0" borderId="0" xfId="0" applyFont="1" applyAlignment="1">
      <alignment vertical="top" wrapText="1"/>
    </xf>
    <xf numFmtId="164" fontId="3" fillId="2" borderId="0" xfId="0" applyNumberFormat="1" applyFont="1" applyFill="1" applyAlignment="1">
      <alignment horizontal="right" vertical="top" wrapText="1"/>
    </xf>
    <xf numFmtId="0" fontId="3" fillId="0" borderId="0" xfId="0" applyFont="1" applyAlignment="1">
      <alignment horizontal="left" vertical="top" wrapText="1"/>
    </xf>
    <xf numFmtId="0" fontId="3" fillId="0" borderId="0" xfId="0" applyNumberFormat="1" applyFont="1" applyAlignment="1">
      <alignment vertical="top" wrapText="1"/>
    </xf>
    <xf numFmtId="0" fontId="3" fillId="0" borderId="0" xfId="0" applyFont="1" applyAlignment="1">
      <alignment horizontal="right" vertical="top" wrapText="1"/>
    </xf>
    <xf numFmtId="3" fontId="3" fillId="0" borderId="0" xfId="0" applyNumberFormat="1" applyFont="1" applyAlignment="1">
      <alignment horizontal="right" vertical="top" wrapText="1"/>
    </xf>
    <xf numFmtId="0" fontId="3" fillId="0"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NumberFormat="1" applyFont="1" applyFill="1" applyAlignment="1">
      <alignment vertical="top" wrapText="1"/>
    </xf>
    <xf numFmtId="0" fontId="3" fillId="3" borderId="0" xfId="0" applyFont="1" applyFill="1" applyAlignment="1">
      <alignment horizontal="right" vertical="top" wrapText="1"/>
    </xf>
    <xf numFmtId="0" fontId="3" fillId="3" borderId="0" xfId="0" applyFont="1" applyFill="1" applyAlignment="1">
      <alignment vertical="top" wrapText="1"/>
    </xf>
    <xf numFmtId="3" fontId="3" fillId="3" borderId="0" xfId="0" applyNumberFormat="1" applyFont="1" applyFill="1" applyAlignment="1">
      <alignment horizontal="right" vertical="top" wrapText="1"/>
    </xf>
    <xf numFmtId="0" fontId="3" fillId="0" borderId="0" xfId="0" applyNumberFormat="1" applyFont="1" applyFill="1" applyAlignment="1">
      <alignment vertical="top" wrapText="1"/>
    </xf>
    <xf numFmtId="0" fontId="3" fillId="0" borderId="0" xfId="0" applyFont="1" applyFill="1" applyAlignment="1">
      <alignment horizontal="right" vertical="top" wrapText="1"/>
    </xf>
    <xf numFmtId="0" fontId="3" fillId="0" borderId="0" xfId="0" applyFont="1" applyFill="1" applyAlignment="1">
      <alignment vertical="top" wrapText="1"/>
    </xf>
    <xf numFmtId="3" fontId="3" fillId="0" borderId="0" xfId="0" applyNumberFormat="1" applyFont="1" applyFill="1" applyAlignment="1">
      <alignment horizontal="right" vertical="top" wrapText="1"/>
    </xf>
    <xf numFmtId="0" fontId="3" fillId="4" borderId="0" xfId="0" applyFont="1" applyFill="1" applyAlignment="1">
      <alignment horizontal="left" vertical="top" wrapText="1"/>
    </xf>
    <xf numFmtId="0" fontId="3" fillId="4" borderId="0" xfId="0" applyNumberFormat="1" applyFont="1" applyFill="1" applyAlignment="1">
      <alignment vertical="top" wrapText="1"/>
    </xf>
    <xf numFmtId="0" fontId="3" fillId="4" borderId="0" xfId="0" applyFont="1" applyFill="1" applyAlignment="1">
      <alignment horizontal="right" vertical="top" wrapText="1"/>
    </xf>
    <xf numFmtId="0" fontId="3" fillId="4" borderId="0" xfId="0" applyFont="1" applyFill="1" applyAlignment="1">
      <alignment vertical="top" wrapText="1"/>
    </xf>
    <xf numFmtId="3" fontId="3" fillId="4" borderId="0" xfId="0" applyNumberFormat="1" applyFont="1" applyFill="1" applyAlignment="1">
      <alignment horizontal="right" vertical="top" wrapText="1"/>
    </xf>
    <xf numFmtId="0" fontId="2" fillId="0" borderId="0" xfId="0" applyFont="1" applyBorder="1" applyAlignment="1">
      <alignment vertical="top" wrapText="1"/>
    </xf>
    <xf numFmtId="0" fontId="3" fillId="5" borderId="0" xfId="0" applyFont="1" applyFill="1" applyAlignment="1">
      <alignment horizontal="left" vertical="top" wrapText="1"/>
    </xf>
    <xf numFmtId="0" fontId="3" fillId="5" borderId="0" xfId="0" applyNumberFormat="1" applyFont="1" applyFill="1" applyAlignment="1">
      <alignment vertical="top" wrapText="1"/>
    </xf>
    <xf numFmtId="0" fontId="3" fillId="5" borderId="0" xfId="0" applyFont="1" applyFill="1" applyAlignment="1">
      <alignment horizontal="right" vertical="top" wrapText="1"/>
    </xf>
    <xf numFmtId="0" fontId="3" fillId="5" borderId="0" xfId="0" applyFont="1" applyFill="1" applyAlignment="1">
      <alignment vertical="top" wrapText="1"/>
    </xf>
    <xf numFmtId="3" fontId="3" fillId="5" borderId="0" xfId="0" applyNumberFormat="1" applyFont="1" applyFill="1" applyAlignment="1">
      <alignment horizontal="righ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0" xfId="0" applyFont="1" applyFill="1" applyBorder="1" applyAlignment="1">
      <alignment horizontal="right" vertical="top" wrapText="1"/>
    </xf>
    <xf numFmtId="3" fontId="3" fillId="0" borderId="0" xfId="0" applyNumberFormat="1" applyFont="1" applyFill="1" applyBorder="1" applyAlignment="1">
      <alignment horizontal="right" vertical="top"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6" fillId="0" borderId="0" xfId="0" applyFont="1" applyFill="1" applyAlignment="1">
      <alignment vertical="top" wrapText="1"/>
    </xf>
    <xf numFmtId="0" fontId="8" fillId="0" borderId="0" xfId="0" applyFont="1"/>
    <xf numFmtId="0" fontId="8" fillId="0" borderId="0" xfId="0" applyFont="1" applyFill="1"/>
    <xf numFmtId="0" fontId="3" fillId="4" borderId="0"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0" xfId="0" applyNumberFormat="1" applyFont="1" applyFill="1" applyAlignment="1">
      <alignment vertical="top" wrapText="1"/>
    </xf>
    <xf numFmtId="0" fontId="10" fillId="4" borderId="0" xfId="0" applyFont="1" applyFill="1" applyAlignment="1">
      <alignment horizontal="right" vertical="top" wrapText="1"/>
    </xf>
    <xf numFmtId="0" fontId="10" fillId="4" borderId="0" xfId="0" applyFont="1" applyFill="1" applyAlignment="1">
      <alignment vertical="top" wrapText="1"/>
    </xf>
    <xf numFmtId="3" fontId="10" fillId="4" borderId="0" xfId="0" applyNumberFormat="1" applyFont="1" applyFill="1" applyAlignment="1">
      <alignment horizontal="right" vertical="top" wrapText="1"/>
    </xf>
    <xf numFmtId="0" fontId="12" fillId="0" borderId="0" xfId="0" applyNumberFormat="1" applyFont="1" applyFill="1" applyAlignment="1">
      <alignment vertical="top" wrapText="1"/>
    </xf>
    <xf numFmtId="0" fontId="13" fillId="0" borderId="0" xfId="0" applyFont="1" applyFill="1" applyAlignment="1">
      <alignment vertical="top" wrapText="1"/>
    </xf>
    <xf numFmtId="0" fontId="12" fillId="0" borderId="0" xfId="0" applyFont="1" applyAlignment="1">
      <alignment vertical="top" wrapText="1"/>
    </xf>
    <xf numFmtId="0" fontId="14" fillId="0" borderId="0" xfId="0" applyFont="1" applyBorder="1" applyAlignment="1">
      <alignment vertical="top" wrapText="1"/>
    </xf>
    <xf numFmtId="3" fontId="3" fillId="6" borderId="0" xfId="0" applyNumberFormat="1" applyFont="1" applyFill="1" applyAlignment="1">
      <alignment horizontal="right" vertical="top" wrapText="1"/>
    </xf>
    <xf numFmtId="3" fontId="3" fillId="7" borderId="0" xfId="0" applyNumberFormat="1" applyFont="1" applyFill="1" applyAlignment="1">
      <alignment horizontal="right" vertical="top" wrapText="1"/>
    </xf>
    <xf numFmtId="3" fontId="3" fillId="8" borderId="0" xfId="0" applyNumberFormat="1" applyFont="1" applyFill="1" applyAlignment="1">
      <alignment horizontal="right" vertical="top" wrapText="1"/>
    </xf>
    <xf numFmtId="0" fontId="6" fillId="4" borderId="0" xfId="0" applyFont="1" applyFill="1" applyAlignment="1">
      <alignment vertical="top" wrapText="1"/>
    </xf>
    <xf numFmtId="0" fontId="3" fillId="7" borderId="0" xfId="0" applyFont="1" applyFill="1" applyAlignment="1">
      <alignment horizontal="left" vertical="top" wrapText="1"/>
    </xf>
    <xf numFmtId="0" fontId="3" fillId="7" borderId="0" xfId="0" applyNumberFormat="1" applyFont="1" applyFill="1" applyAlignment="1">
      <alignment vertical="top" wrapText="1"/>
    </xf>
    <xf numFmtId="0" fontId="3" fillId="7" borderId="0" xfId="0" applyFont="1" applyFill="1" applyAlignment="1">
      <alignment horizontal="right" vertical="top" wrapText="1"/>
    </xf>
    <xf numFmtId="0" fontId="3" fillId="7" borderId="0" xfId="0" applyFont="1" applyFill="1" applyAlignment="1">
      <alignment vertical="top" wrapText="1"/>
    </xf>
    <xf numFmtId="0" fontId="3" fillId="6" borderId="0" xfId="0" applyFont="1" applyFill="1" applyAlignment="1">
      <alignment horizontal="left" vertical="top" wrapText="1"/>
    </xf>
    <xf numFmtId="0" fontId="3" fillId="6" borderId="0" xfId="0" applyNumberFormat="1" applyFont="1" applyFill="1" applyAlignment="1">
      <alignment vertical="top" wrapText="1"/>
    </xf>
    <xf numFmtId="0" fontId="3" fillId="6" borderId="0" xfId="0" applyFont="1" applyFill="1" applyAlignment="1">
      <alignment horizontal="right" vertical="top" wrapText="1"/>
    </xf>
    <xf numFmtId="0" fontId="3" fillId="6" borderId="0" xfId="0" applyFont="1" applyFill="1" applyAlignment="1">
      <alignment vertical="top" wrapText="1"/>
    </xf>
    <xf numFmtId="0" fontId="3" fillId="8" borderId="0" xfId="0" applyFont="1" applyFill="1" applyAlignment="1">
      <alignment horizontal="left" vertical="top" wrapText="1"/>
    </xf>
    <xf numFmtId="0" fontId="3" fillId="8" borderId="0" xfId="0" applyNumberFormat="1" applyFont="1" applyFill="1" applyAlignment="1">
      <alignment vertical="top" wrapText="1"/>
    </xf>
    <xf numFmtId="0" fontId="3" fillId="8" borderId="0" xfId="0" applyFont="1" applyFill="1" applyAlignment="1">
      <alignment horizontal="right" vertical="top" wrapText="1"/>
    </xf>
    <xf numFmtId="0" fontId="3" fillId="8" borderId="0" xfId="0" applyFont="1" applyFill="1" applyAlignment="1">
      <alignment vertical="top" wrapText="1"/>
    </xf>
    <xf numFmtId="0" fontId="3" fillId="3" borderId="0" xfId="0" applyFont="1" applyFill="1" applyBorder="1" applyAlignment="1">
      <alignment horizontal="left" vertical="top" wrapText="1"/>
    </xf>
    <xf numFmtId="0" fontId="6" fillId="3" borderId="0" xfId="0" applyFont="1" applyFill="1" applyAlignment="1">
      <alignment vertical="top" wrapText="1"/>
    </xf>
    <xf numFmtId="0" fontId="0" fillId="3" borderId="0" xfId="0" applyFill="1" applyAlignment="1">
      <alignment vertical="top" wrapText="1"/>
    </xf>
    <xf numFmtId="0" fontId="15" fillId="0" borderId="0" xfId="0" applyFont="1" applyFill="1" applyAlignment="1">
      <alignment vertical="top"/>
    </xf>
    <xf numFmtId="3" fontId="16" fillId="0" borderId="0" xfId="0" applyNumberFormat="1" applyFont="1" applyFill="1" applyAlignment="1">
      <alignment vertical="top"/>
    </xf>
    <xf numFmtId="0" fontId="16" fillId="0" borderId="0" xfId="0" applyFont="1" applyFill="1" applyAlignment="1">
      <alignment vertical="top"/>
    </xf>
    <xf numFmtId="0" fontId="9" fillId="0" borderId="0" xfId="0" applyFont="1" applyFill="1" applyAlignment="1">
      <alignment vertical="top"/>
    </xf>
    <xf numFmtId="0" fontId="8" fillId="0" borderId="0" xfId="0" applyFont="1" applyFill="1" applyAlignment="1">
      <alignment vertical="top"/>
    </xf>
    <xf numFmtId="3" fontId="7" fillId="0" borderId="0" xfId="0" applyNumberFormat="1" applyFont="1" applyFill="1" applyAlignment="1">
      <alignment vertical="top"/>
    </xf>
    <xf numFmtId="0" fontId="8" fillId="4" borderId="0" xfId="0" applyFont="1" applyFill="1" applyAlignment="1">
      <alignment vertical="top"/>
    </xf>
    <xf numFmtId="3" fontId="7" fillId="4" borderId="0" xfId="0" applyNumberFormat="1" applyFont="1" applyFill="1" applyAlignment="1">
      <alignment vertical="top"/>
    </xf>
    <xf numFmtId="0" fontId="8" fillId="3" borderId="0" xfId="0" applyFont="1" applyFill="1" applyAlignment="1">
      <alignment vertical="top"/>
    </xf>
    <xf numFmtId="3" fontId="7" fillId="3" borderId="0" xfId="0" applyNumberFormat="1" applyFont="1" applyFill="1" applyAlignment="1">
      <alignment vertical="top"/>
    </xf>
    <xf numFmtId="0" fontId="8" fillId="0" borderId="0" xfId="0" applyFont="1" applyAlignment="1">
      <alignment vertical="top"/>
    </xf>
    <xf numFmtId="0" fontId="17" fillId="3" borderId="0" xfId="0" applyFont="1" applyFill="1" applyAlignment="1">
      <alignment vertical="top"/>
    </xf>
    <xf numFmtId="3" fontId="3" fillId="3" borderId="0" xfId="0" applyNumberFormat="1" applyFont="1" applyFill="1" applyAlignment="1">
      <alignment vertical="top" wrapText="1"/>
    </xf>
    <xf numFmtId="0" fontId="7" fillId="3" borderId="0" xfId="0" applyFont="1" applyFill="1" applyAlignment="1">
      <alignment vertical="top"/>
    </xf>
    <xf numFmtId="0" fontId="18" fillId="9" borderId="0" xfId="0" applyFont="1" applyFill="1" applyBorder="1" applyAlignment="1">
      <alignment vertical="top" wrapText="1"/>
    </xf>
    <xf numFmtId="0" fontId="18" fillId="9" borderId="0" xfId="0" applyFont="1" applyFill="1" applyBorder="1" applyAlignment="1">
      <alignment horizontal="right" vertical="top" wrapText="1"/>
    </xf>
    <xf numFmtId="3" fontId="18" fillId="9" borderId="0" xfId="0" applyNumberFormat="1" applyFont="1" applyFill="1" applyBorder="1" applyAlignment="1">
      <alignment horizontal="right" vertical="top" wrapText="1"/>
    </xf>
    <xf numFmtId="0" fontId="18" fillId="0" borderId="0" xfId="0" applyFont="1" applyAlignment="1">
      <alignment vertical="top" wrapText="1"/>
    </xf>
    <xf numFmtId="0" fontId="18" fillId="0" borderId="0" xfId="0" applyFont="1" applyAlignment="1">
      <alignment horizontal="right" vertical="top" wrapText="1"/>
    </xf>
    <xf numFmtId="3" fontId="18" fillId="0" borderId="0" xfId="0" applyNumberFormat="1" applyFont="1" applyAlignment="1">
      <alignment horizontal="right" vertical="top" wrapText="1"/>
    </xf>
    <xf numFmtId="0" fontId="8" fillId="0" borderId="0" xfId="0" applyFont="1" applyFill="1" applyBorder="1" applyAlignment="1">
      <alignment vertical="top"/>
    </xf>
    <xf numFmtId="0" fontId="6" fillId="0" borderId="0" xfId="0" applyFont="1" applyFill="1" applyBorder="1" applyAlignment="1">
      <alignment vertical="top" wrapText="1"/>
    </xf>
    <xf numFmtId="3" fontId="7" fillId="0" borderId="0" xfId="0" applyNumberFormat="1" applyFont="1" applyFill="1" applyBorder="1" applyAlignment="1">
      <alignment vertical="top"/>
    </xf>
    <xf numFmtId="3" fontId="3" fillId="0" borderId="0" xfId="0" applyNumberFormat="1" applyFont="1" applyBorder="1" applyAlignment="1">
      <alignment horizontal="right" vertical="top" wrapText="1"/>
    </xf>
    <xf numFmtId="3" fontId="3" fillId="10" borderId="0" xfId="0" applyNumberFormat="1" applyFont="1" applyFill="1" applyAlignment="1">
      <alignment horizontal="right" vertical="top" wrapText="1"/>
    </xf>
    <xf numFmtId="0" fontId="0" fillId="10" borderId="0" xfId="0" applyFill="1" applyAlignment="1">
      <alignment wrapText="1"/>
    </xf>
    <xf numFmtId="0" fontId="6" fillId="10" borderId="0" xfId="0" applyFont="1" applyFill="1" applyAlignment="1">
      <alignment vertical="top" wrapText="1"/>
    </xf>
    <xf numFmtId="0" fontId="17" fillId="10" borderId="0" xfId="0" applyFont="1" applyFill="1" applyAlignment="1">
      <alignment vertical="top"/>
    </xf>
    <xf numFmtId="0" fontId="7" fillId="10" borderId="0" xfId="0" applyFont="1" applyFill="1" applyAlignment="1">
      <alignment vertical="top"/>
    </xf>
    <xf numFmtId="3" fontId="3" fillId="10" borderId="0" xfId="0" applyNumberFormat="1" applyFont="1" applyFill="1" applyAlignment="1">
      <alignment vertical="top" wrapText="1"/>
    </xf>
    <xf numFmtId="49" fontId="0" fillId="3" borderId="0" xfId="0" applyNumberFormat="1" applyFill="1" applyAlignment="1">
      <alignment horizontal="right" vertical="top"/>
    </xf>
    <xf numFmtId="49" fontId="0" fillId="10" borderId="0" xfId="0" applyNumberFormat="1" applyFill="1" applyAlignment="1">
      <alignment horizontal="right" vertical="top"/>
    </xf>
    <xf numFmtId="0" fontId="20" fillId="4" borderId="0" xfId="0" applyFont="1" applyFill="1" applyBorder="1" applyAlignment="1">
      <alignment vertical="center" wrapText="1"/>
    </xf>
    <xf numFmtId="1" fontId="20" fillId="4" borderId="0" xfId="0" applyNumberFormat="1" applyFont="1" applyFill="1" applyBorder="1" applyAlignment="1">
      <alignment vertical="center"/>
    </xf>
    <xf numFmtId="0" fontId="20" fillId="4" borderId="0" xfId="0" applyFont="1" applyFill="1" applyBorder="1" applyAlignment="1">
      <alignment vertical="center"/>
    </xf>
    <xf numFmtId="3" fontId="20" fillId="4" borderId="0" xfId="1" applyNumberFormat="1" applyFont="1" applyFill="1" applyBorder="1" applyAlignment="1">
      <alignment vertical="center"/>
    </xf>
    <xf numFmtId="3" fontId="20" fillId="4" borderId="0" xfId="0" applyNumberFormat="1" applyFont="1" applyFill="1" applyBorder="1" applyAlignment="1">
      <alignment vertical="center"/>
    </xf>
    <xf numFmtId="3" fontId="3" fillId="4" borderId="0" xfId="0" applyNumberFormat="1" applyFont="1" applyFill="1" applyBorder="1" applyAlignment="1">
      <alignment horizontal="right" vertical="center" wrapText="1"/>
    </xf>
    <xf numFmtId="0" fontId="8" fillId="3" borderId="0" xfId="0" applyFont="1" applyFill="1" applyBorder="1" applyAlignment="1">
      <alignment vertical="top"/>
    </xf>
    <xf numFmtId="0" fontId="6" fillId="3" borderId="0" xfId="0" applyFont="1" applyFill="1" applyBorder="1" applyAlignment="1">
      <alignment vertical="top" wrapText="1"/>
    </xf>
    <xf numFmtId="3" fontId="7" fillId="3" borderId="0" xfId="0" applyNumberFormat="1" applyFont="1" applyFill="1" applyBorder="1" applyAlignment="1">
      <alignment vertical="top"/>
    </xf>
    <xf numFmtId="0" fontId="2" fillId="0" borderId="0" xfId="0" applyNumberFormat="1" applyFont="1" applyBorder="1" applyAlignment="1">
      <alignment vertical="top" wrapText="1"/>
    </xf>
    <xf numFmtId="0" fontId="2" fillId="0" borderId="0" xfId="0" applyFont="1" applyBorder="1" applyAlignment="1">
      <alignment horizontal="right" vertical="top" wrapText="1"/>
    </xf>
    <xf numFmtId="3" fontId="2" fillId="0" borderId="0" xfId="0" applyNumberFormat="1" applyFont="1" applyBorder="1" applyAlignment="1">
      <alignment horizontal="right" vertical="top" wrapText="1"/>
    </xf>
    <xf numFmtId="0" fontId="8" fillId="0" borderId="0" xfId="0" applyFont="1" applyAlignment="1">
      <alignment vertical="top" wrapText="1"/>
    </xf>
    <xf numFmtId="0" fontId="14" fillId="0" borderId="0" xfId="0" applyFont="1" applyFill="1" applyAlignment="1">
      <alignment vertical="top" wrapText="1"/>
    </xf>
    <xf numFmtId="0" fontId="3" fillId="0" borderId="3" xfId="0" applyFont="1" applyBorder="1" applyAlignment="1">
      <alignment vertical="top" wrapText="1"/>
    </xf>
    <xf numFmtId="0" fontId="3" fillId="0" borderId="3" xfId="0" applyFont="1" applyFill="1" applyBorder="1" applyAlignment="1">
      <alignment vertical="top" wrapText="1"/>
    </xf>
    <xf numFmtId="0" fontId="8" fillId="0" borderId="3" xfId="0" applyFont="1" applyBorder="1" applyAlignment="1">
      <alignment vertical="top" wrapText="1"/>
    </xf>
    <xf numFmtId="0" fontId="2" fillId="0" borderId="3" xfId="0" applyFont="1" applyBorder="1" applyAlignment="1">
      <alignment vertical="top" wrapText="1"/>
    </xf>
    <xf numFmtId="0" fontId="1" fillId="0" borderId="1" xfId="0" applyFont="1" applyBorder="1" applyAlignment="1">
      <alignment horizontal="center" vertical="top" wrapText="1"/>
    </xf>
  </cellXfs>
  <cellStyles count="2">
    <cellStyle name="Ezres" xfId="1" builtinId="3"/>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109"/>
  <sheetViews>
    <sheetView tabSelected="1" view="pageBreakPreview" zoomScale="60" zoomScaleNormal="90" workbookViewId="0">
      <pane ySplit="1" topLeftCell="A65" activePane="bottomLeft" state="frozen"/>
      <selection pane="bottomLeft" activeCell="J74" sqref="J74"/>
    </sheetView>
  </sheetViews>
  <sheetFormatPr defaultRowHeight="15"/>
  <cols>
    <col min="1" max="1" width="4.28515625" style="49" customWidth="1"/>
    <col min="2" max="2" width="36.7109375" style="49" customWidth="1"/>
    <col min="3" max="4" width="7.7109375" style="90" customWidth="1"/>
    <col min="5" max="5" width="8.85546875" style="90" bestFit="1" customWidth="1"/>
    <col min="6" max="6" width="10.140625" style="90" bestFit="1" customWidth="1"/>
    <col min="7" max="8" width="11" style="90" bestFit="1" customWidth="1"/>
    <col min="9" max="9" width="24.140625" style="49" customWidth="1"/>
    <col min="10" max="10" width="5.5703125" style="49" bestFit="1" customWidth="1"/>
    <col min="11" max="11" width="4.28515625" style="49" customWidth="1"/>
    <col min="12" max="12" width="36.7109375" style="49" customWidth="1"/>
    <col min="13" max="14" width="7.7109375" style="90" customWidth="1"/>
    <col min="15" max="15" width="10.140625" style="90" bestFit="1" customWidth="1"/>
    <col min="16" max="16" width="8.28515625" style="90" bestFit="1" customWidth="1"/>
    <col min="17" max="18" width="10.28515625" style="90" customWidth="1"/>
    <col min="19" max="19" width="30" style="124" customWidth="1"/>
    <col min="20" max="16384" width="9.140625" style="49"/>
  </cols>
  <sheetData>
    <row r="1" spans="1:19" ht="23.25">
      <c r="A1" s="130" t="s">
        <v>95</v>
      </c>
      <c r="B1" s="130"/>
      <c r="C1" s="130"/>
      <c r="D1" s="130"/>
      <c r="E1" s="130"/>
      <c r="F1" s="130"/>
      <c r="G1" s="130"/>
      <c r="H1" s="130"/>
      <c r="I1" s="1">
        <v>21128928</v>
      </c>
      <c r="J1" s="2"/>
      <c r="K1" s="130" t="s">
        <v>96</v>
      </c>
      <c r="L1" s="130"/>
      <c r="M1" s="130"/>
      <c r="N1" s="130"/>
      <c r="O1" s="130"/>
      <c r="P1" s="130"/>
      <c r="Q1" s="130"/>
      <c r="R1" s="130"/>
      <c r="S1" s="2"/>
    </row>
    <row r="2" spans="1:19" ht="38.25">
      <c r="A2" s="3" t="s">
        <v>0</v>
      </c>
      <c r="B2" s="4" t="s">
        <v>1</v>
      </c>
      <c r="C2" s="5" t="s">
        <v>2</v>
      </c>
      <c r="D2" s="6" t="s">
        <v>3</v>
      </c>
      <c r="E2" s="7" t="s">
        <v>4</v>
      </c>
      <c r="F2" s="7" t="s">
        <v>5</v>
      </c>
      <c r="G2" s="7" t="s">
        <v>6</v>
      </c>
      <c r="H2" s="7" t="s">
        <v>7</v>
      </c>
      <c r="I2" s="8"/>
      <c r="J2" s="8"/>
      <c r="K2" s="3" t="s">
        <v>0</v>
      </c>
      <c r="L2" s="4" t="s">
        <v>1</v>
      </c>
      <c r="M2" s="5" t="s">
        <v>2</v>
      </c>
      <c r="N2" s="6" t="s">
        <v>3</v>
      </c>
      <c r="O2" s="7" t="s">
        <v>4</v>
      </c>
      <c r="P2" s="7" t="s">
        <v>5</v>
      </c>
      <c r="Q2" s="7" t="s">
        <v>6</v>
      </c>
      <c r="R2" s="7" t="s">
        <v>7</v>
      </c>
      <c r="S2" s="8" t="s">
        <v>82</v>
      </c>
    </row>
    <row r="3" spans="1:19">
      <c r="A3" s="47"/>
      <c r="B3" s="121"/>
      <c r="C3" s="122"/>
      <c r="D3" s="35"/>
      <c r="E3" s="123"/>
      <c r="F3" s="123"/>
      <c r="G3" s="123"/>
      <c r="H3" s="123"/>
      <c r="I3" s="8"/>
      <c r="J3" s="8"/>
      <c r="M3" s="49"/>
      <c r="N3" s="49"/>
      <c r="O3" s="49"/>
      <c r="P3" s="49"/>
      <c r="Q3" s="49"/>
      <c r="R3" s="49"/>
      <c r="S3" s="8"/>
    </row>
    <row r="4" spans="1:19" ht="98.25" customHeight="1">
      <c r="A4" s="9">
        <v>3</v>
      </c>
      <c r="B4" s="10" t="s">
        <v>8</v>
      </c>
      <c r="C4" s="11">
        <v>755.8</v>
      </c>
      <c r="D4" s="12" t="s">
        <v>9</v>
      </c>
      <c r="E4" s="13">
        <v>0</v>
      </c>
      <c r="F4" s="13">
        <v>5800</v>
      </c>
      <c r="G4" s="13">
        <f>ROUND(C4*E4, 0)</f>
        <v>0</v>
      </c>
      <c r="H4" s="13">
        <f>ROUND(C4*F4, 0)</f>
        <v>4383640</v>
      </c>
      <c r="I4" s="12"/>
      <c r="J4" s="12"/>
      <c r="K4" s="9">
        <v>2</v>
      </c>
      <c r="L4" s="10" t="s">
        <v>13</v>
      </c>
      <c r="M4" s="11">
        <v>755.8</v>
      </c>
      <c r="N4" s="12" t="s">
        <v>9</v>
      </c>
      <c r="O4" s="13">
        <v>0</v>
      </c>
      <c r="P4" s="13">
        <v>-3489</v>
      </c>
      <c r="Q4" s="13">
        <f>ROUND(M4*O4, 0)</f>
        <v>0</v>
      </c>
      <c r="R4" s="13">
        <f>ROUND(M4*P4, 0)</f>
        <v>-2636986</v>
      </c>
      <c r="S4" s="14" t="s">
        <v>98</v>
      </c>
    </row>
    <row r="5" spans="1:19" ht="63.75">
      <c r="A5" s="9"/>
      <c r="B5" s="10"/>
      <c r="C5" s="11"/>
      <c r="D5" s="12"/>
      <c r="E5" s="13"/>
      <c r="F5" s="13"/>
      <c r="G5" s="13"/>
      <c r="H5" s="13"/>
      <c r="I5" s="12"/>
      <c r="J5" s="12"/>
      <c r="K5" s="9">
        <v>1</v>
      </c>
      <c r="L5" s="10" t="s">
        <v>10</v>
      </c>
      <c r="M5" s="11">
        <v>94.48</v>
      </c>
      <c r="N5" s="12" t="s">
        <v>11</v>
      </c>
      <c r="O5" s="13">
        <v>0</v>
      </c>
      <c r="P5" s="13">
        <v>-13900</v>
      </c>
      <c r="Q5" s="13">
        <f>ROUND(M5*O5, 0)</f>
        <v>0</v>
      </c>
      <c r="R5" s="13">
        <f>ROUND(M5*P5, 0)</f>
        <v>-1313272</v>
      </c>
      <c r="S5" s="124" t="s">
        <v>83</v>
      </c>
    </row>
    <row r="6" spans="1:19" ht="51">
      <c r="A6" s="9">
        <v>4</v>
      </c>
      <c r="B6" s="10" t="s">
        <v>12</v>
      </c>
      <c r="C6" s="15">
        <v>5.5</v>
      </c>
      <c r="D6" s="12" t="s">
        <v>11</v>
      </c>
      <c r="E6" s="13"/>
      <c r="F6" s="13">
        <v>68900</v>
      </c>
      <c r="G6" s="13">
        <f>ROUND(C6*E6, 0)</f>
        <v>0</v>
      </c>
      <c r="H6" s="13">
        <f>ROUND(C6*F6, 0)</f>
        <v>378950</v>
      </c>
      <c r="I6" s="12"/>
      <c r="J6" s="12"/>
      <c r="M6" s="49"/>
      <c r="N6" s="49"/>
      <c r="O6" s="49"/>
      <c r="P6" s="49"/>
      <c r="Q6" s="49"/>
      <c r="R6" s="49"/>
      <c r="S6" s="124" t="s">
        <v>84</v>
      </c>
    </row>
    <row r="7" spans="1:19">
      <c r="A7" s="16"/>
      <c r="B7" s="17"/>
      <c r="C7" s="18"/>
      <c r="D7" s="14"/>
      <c r="E7" s="19"/>
      <c r="F7" s="19"/>
      <c r="G7" s="19"/>
      <c r="H7" s="19"/>
      <c r="I7" s="14"/>
      <c r="J7" s="14"/>
      <c r="K7" s="20"/>
      <c r="L7" s="26"/>
      <c r="M7" s="27"/>
      <c r="N7" s="28"/>
      <c r="O7" s="29"/>
      <c r="P7" s="29"/>
      <c r="Q7" s="29"/>
      <c r="R7" s="29"/>
      <c r="S7" s="14"/>
    </row>
    <row r="8" spans="1:19" ht="51">
      <c r="A8" s="65">
        <v>5</v>
      </c>
      <c r="B8" s="66" t="s">
        <v>14</v>
      </c>
      <c r="C8" s="67">
        <v>9.9</v>
      </c>
      <c r="D8" s="68" t="s">
        <v>11</v>
      </c>
      <c r="E8" s="62"/>
      <c r="F8" s="62">
        <v>75000</v>
      </c>
      <c r="G8" s="62">
        <f>ROUND(C8*E8, 0)</f>
        <v>0</v>
      </c>
      <c r="H8" s="62">
        <f>ROUND(C8*F8, 0)</f>
        <v>742500</v>
      </c>
      <c r="I8" s="68"/>
      <c r="J8" s="68"/>
      <c r="K8" s="65">
        <v>5</v>
      </c>
      <c r="L8" s="66" t="s">
        <v>15</v>
      </c>
      <c r="M8" s="67">
        <v>9.9</v>
      </c>
      <c r="N8" s="68" t="s">
        <v>11</v>
      </c>
      <c r="O8" s="62">
        <v>0</v>
      </c>
      <c r="P8" s="62">
        <v>-10496</v>
      </c>
      <c r="Q8" s="62">
        <f>ROUND(M8*O8, 0)</f>
        <v>0</v>
      </c>
      <c r="R8" s="62">
        <f>ROUND(M8*P8, 0)</f>
        <v>-103910</v>
      </c>
      <c r="S8" s="14" t="s">
        <v>97</v>
      </c>
    </row>
    <row r="9" spans="1:19">
      <c r="A9" s="16"/>
      <c r="B9" s="17"/>
      <c r="C9" s="18"/>
      <c r="D9" s="14"/>
      <c r="E9" s="19"/>
      <c r="F9" s="19"/>
      <c r="G9" s="19"/>
      <c r="H9" s="19"/>
      <c r="I9" s="14"/>
      <c r="J9" s="14"/>
      <c r="K9" s="16"/>
      <c r="L9" s="17"/>
      <c r="M9" s="18"/>
      <c r="N9" s="14"/>
      <c r="O9" s="19"/>
      <c r="P9" s="19"/>
      <c r="Q9" s="19"/>
      <c r="R9" s="19"/>
      <c r="S9" s="14"/>
    </row>
    <row r="10" spans="1:19" ht="89.25">
      <c r="A10" s="69">
        <v>1</v>
      </c>
      <c r="B10" s="70" t="s">
        <v>16</v>
      </c>
      <c r="C10" s="71">
        <v>703.8</v>
      </c>
      <c r="D10" s="72" t="s">
        <v>9</v>
      </c>
      <c r="E10" s="61">
        <v>400</v>
      </c>
      <c r="F10" s="61">
        <v>260</v>
      </c>
      <c r="G10" s="61">
        <f>ROUND(C10*E10, 0)</f>
        <v>281520</v>
      </c>
      <c r="H10" s="61">
        <f>ROUND(C10*F10, 0)</f>
        <v>182988</v>
      </c>
      <c r="I10" s="72"/>
      <c r="J10" s="72"/>
      <c r="K10" s="69">
        <v>7</v>
      </c>
      <c r="L10" s="70" t="s">
        <v>85</v>
      </c>
      <c r="M10" s="71">
        <v>703.8</v>
      </c>
      <c r="N10" s="72" t="s">
        <v>9</v>
      </c>
      <c r="O10" s="61">
        <v>504</v>
      </c>
      <c r="P10" s="61">
        <v>429</v>
      </c>
      <c r="Q10" s="61">
        <f>ROUND(M10*O10, 0)*-1</f>
        <v>-354715</v>
      </c>
      <c r="R10" s="61">
        <f>ROUND(M10*P10, 0)*-1</f>
        <v>-301930</v>
      </c>
      <c r="S10" s="14" t="s">
        <v>99</v>
      </c>
    </row>
    <row r="11" spans="1:19">
      <c r="A11" s="69"/>
      <c r="B11" s="70"/>
      <c r="C11" s="71"/>
      <c r="D11" s="72"/>
      <c r="E11" s="61"/>
      <c r="F11" s="61"/>
      <c r="G11" s="61"/>
      <c r="H11" s="61"/>
      <c r="I11" s="72"/>
      <c r="J11" s="72"/>
      <c r="K11" s="69"/>
      <c r="L11" s="70"/>
      <c r="M11" s="71"/>
      <c r="N11" s="72"/>
      <c r="O11" s="61"/>
      <c r="P11" s="61"/>
      <c r="Q11" s="61"/>
      <c r="R11" s="61"/>
      <c r="S11" s="14"/>
    </row>
    <row r="12" spans="1:19" ht="38.25">
      <c r="A12" s="69">
        <v>2</v>
      </c>
      <c r="B12" s="70" t="s">
        <v>86</v>
      </c>
      <c r="C12" s="71">
        <v>703.8</v>
      </c>
      <c r="D12" s="72" t="s">
        <v>9</v>
      </c>
      <c r="E12" s="61">
        <v>2496</v>
      </c>
      <c r="F12" s="61">
        <v>1050</v>
      </c>
      <c r="G12" s="61">
        <f>ROUND(C12*E12, 0)</f>
        <v>1756685</v>
      </c>
      <c r="H12" s="61">
        <f>ROUND(C12*F12, 0)</f>
        <v>738990</v>
      </c>
      <c r="I12" s="72"/>
      <c r="J12" s="72"/>
      <c r="K12" s="69"/>
      <c r="L12" s="70"/>
      <c r="M12" s="71"/>
      <c r="N12" s="72"/>
      <c r="O12" s="61"/>
      <c r="P12" s="61"/>
      <c r="Q12" s="61"/>
      <c r="R12" s="61"/>
      <c r="S12" s="14"/>
    </row>
    <row r="13" spans="1:19">
      <c r="A13" s="16"/>
      <c r="B13" s="17"/>
      <c r="C13" s="18"/>
      <c r="D13" s="14"/>
      <c r="E13" s="19"/>
      <c r="F13" s="19"/>
      <c r="G13" s="19"/>
      <c r="H13" s="19"/>
      <c r="I13" s="14"/>
      <c r="J13" s="14"/>
      <c r="K13" s="16"/>
      <c r="L13" s="17"/>
      <c r="M13" s="18"/>
      <c r="N13" s="14"/>
      <c r="O13" s="19"/>
      <c r="P13" s="19"/>
      <c r="Q13" s="19"/>
      <c r="R13" s="19"/>
      <c r="S13" s="14"/>
    </row>
    <row r="14" spans="1:19" ht="53.25" customHeight="1">
      <c r="A14" s="20">
        <v>1</v>
      </c>
      <c r="B14" s="26" t="s">
        <v>17</v>
      </c>
      <c r="C14" s="27"/>
      <c r="D14" s="28"/>
      <c r="E14" s="29"/>
      <c r="F14" s="29"/>
      <c r="G14" s="29">
        <v>1797300</v>
      </c>
      <c r="H14" s="29">
        <v>2130000</v>
      </c>
      <c r="I14" s="14"/>
      <c r="J14" s="14"/>
      <c r="S14" s="124" t="s">
        <v>100</v>
      </c>
    </row>
    <row r="15" spans="1:19">
      <c r="A15" s="20"/>
      <c r="B15" s="26"/>
      <c r="C15" s="27"/>
      <c r="D15" s="28"/>
      <c r="E15" s="29"/>
      <c r="F15" s="29"/>
      <c r="G15" s="29"/>
      <c r="H15" s="29"/>
      <c r="I15" s="14"/>
      <c r="J15" s="14"/>
    </row>
    <row r="16" spans="1:19" ht="156">
      <c r="A16" s="30">
        <v>2</v>
      </c>
      <c r="B16" s="31" t="s">
        <v>20</v>
      </c>
      <c r="C16" s="32"/>
      <c r="D16" s="33"/>
      <c r="E16" s="34"/>
      <c r="F16" s="34"/>
      <c r="G16" s="34">
        <v>841207</v>
      </c>
      <c r="H16" s="34">
        <v>1034025</v>
      </c>
      <c r="I16" s="33"/>
      <c r="J16" s="33"/>
      <c r="K16" s="30">
        <v>27</v>
      </c>
      <c r="L16" s="31" t="s">
        <v>45</v>
      </c>
      <c r="M16" s="32">
        <v>-3.37</v>
      </c>
      <c r="N16" s="33" t="s">
        <v>11</v>
      </c>
      <c r="O16" s="34">
        <v>23700</v>
      </c>
      <c r="P16" s="34">
        <v>8700</v>
      </c>
      <c r="Q16" s="34">
        <f>ROUND(M16*O16, 0)</f>
        <v>-79869</v>
      </c>
      <c r="R16" s="34">
        <f>ROUND(M16*P16, 0)</f>
        <v>-29319</v>
      </c>
      <c r="S16" s="128" t="s">
        <v>105</v>
      </c>
    </row>
    <row r="17" spans="1:19">
      <c r="A17" s="30"/>
      <c r="B17" s="31"/>
      <c r="C17" s="32"/>
      <c r="D17" s="33"/>
      <c r="E17" s="34"/>
      <c r="F17" s="34"/>
      <c r="G17" s="34"/>
      <c r="H17" s="34"/>
      <c r="I17" s="33"/>
      <c r="J17" s="33"/>
      <c r="K17" s="30"/>
      <c r="L17" s="31"/>
      <c r="M17" s="32"/>
      <c r="N17" s="33"/>
      <c r="O17" s="34"/>
      <c r="P17" s="34"/>
      <c r="Q17" s="34"/>
      <c r="R17" s="34"/>
      <c r="S17" s="128"/>
    </row>
    <row r="18" spans="1:19" ht="168.75">
      <c r="A18" s="30"/>
      <c r="B18" s="31"/>
      <c r="C18" s="32"/>
      <c r="D18" s="33"/>
      <c r="E18" s="34"/>
      <c r="F18" s="34"/>
      <c r="G18" s="34"/>
      <c r="H18" s="34"/>
      <c r="I18" s="33"/>
      <c r="J18" s="33"/>
      <c r="K18" s="30">
        <v>28</v>
      </c>
      <c r="L18" s="31" t="s">
        <v>46</v>
      </c>
      <c r="M18" s="32">
        <v>-0.39</v>
      </c>
      <c r="N18" s="33" t="s">
        <v>11</v>
      </c>
      <c r="O18" s="34">
        <v>23700</v>
      </c>
      <c r="P18" s="34">
        <v>8700</v>
      </c>
      <c r="Q18" s="34">
        <f>ROUND(M18*O18, 0)</f>
        <v>-9243</v>
      </c>
      <c r="R18" s="34">
        <f>ROUND(M18*P18, 0)</f>
        <v>-3393</v>
      </c>
      <c r="S18" s="128"/>
    </row>
    <row r="19" spans="1:19">
      <c r="A19" s="30"/>
      <c r="B19" s="31"/>
      <c r="C19" s="32"/>
      <c r="D19" s="33"/>
      <c r="E19" s="34"/>
      <c r="F19" s="34"/>
      <c r="G19" s="34"/>
      <c r="H19" s="34"/>
      <c r="I19" s="33"/>
      <c r="J19" s="33"/>
      <c r="K19" s="30"/>
      <c r="L19" s="31"/>
      <c r="M19" s="32"/>
      <c r="N19" s="33"/>
      <c r="O19" s="34"/>
      <c r="P19" s="34"/>
      <c r="Q19" s="34"/>
      <c r="R19" s="34"/>
      <c r="S19" s="128"/>
    </row>
    <row r="20" spans="1:19" ht="51">
      <c r="A20" s="30"/>
      <c r="B20" s="31"/>
      <c r="C20" s="32"/>
      <c r="D20" s="33"/>
      <c r="E20" s="34"/>
      <c r="F20" s="34"/>
      <c r="G20" s="34"/>
      <c r="H20" s="34"/>
      <c r="I20" s="33"/>
      <c r="J20" s="33"/>
      <c r="K20" s="52">
        <v>3</v>
      </c>
      <c r="L20" s="53" t="s">
        <v>47</v>
      </c>
      <c r="M20" s="54">
        <v>-13.7</v>
      </c>
      <c r="N20" s="55" t="s">
        <v>9</v>
      </c>
      <c r="O20" s="56">
        <v>4140</v>
      </c>
      <c r="P20" s="56">
        <v>5120</v>
      </c>
      <c r="Q20" s="56">
        <f>ROUND(M20*O20, 0)</f>
        <v>-56718</v>
      </c>
      <c r="R20" s="56">
        <f>ROUND(M20*P20, 0)</f>
        <v>-70144</v>
      </c>
      <c r="S20" s="128"/>
    </row>
    <row r="21" spans="1:19">
      <c r="A21" s="16"/>
      <c r="B21" s="17"/>
      <c r="C21" s="18"/>
      <c r="D21" s="14"/>
      <c r="E21" s="19"/>
      <c r="F21" s="19"/>
      <c r="G21" s="19"/>
      <c r="H21" s="19"/>
      <c r="I21" s="14"/>
      <c r="J21" s="14"/>
    </row>
    <row r="22" spans="1:19" ht="45">
      <c r="A22" s="16"/>
      <c r="B22" s="17" t="s">
        <v>22</v>
      </c>
      <c r="C22" s="18">
        <v>4</v>
      </c>
      <c r="D22" s="14" t="s">
        <v>19</v>
      </c>
      <c r="E22" s="19">
        <v>112000</v>
      </c>
      <c r="F22" s="19"/>
      <c r="G22" s="19">
        <f>ROUND(C22*E22, 0)</f>
        <v>448000</v>
      </c>
      <c r="H22" s="19">
        <f>ROUND(C22*F22, 0)</f>
        <v>0</v>
      </c>
      <c r="I22" s="14"/>
      <c r="J22" s="14"/>
      <c r="S22" s="124" t="s">
        <v>106</v>
      </c>
    </row>
    <row r="23" spans="1:19">
      <c r="A23" s="16"/>
      <c r="B23" s="17"/>
      <c r="C23" s="18"/>
      <c r="D23" s="14"/>
      <c r="E23" s="19"/>
      <c r="F23" s="19"/>
      <c r="G23" s="19"/>
      <c r="H23" s="19"/>
      <c r="I23" s="14"/>
      <c r="J23" s="14"/>
      <c r="K23" s="16"/>
      <c r="L23" s="17"/>
      <c r="M23" s="18"/>
      <c r="N23" s="14"/>
      <c r="O23" s="19"/>
      <c r="P23" s="19"/>
      <c r="Q23" s="19"/>
      <c r="R23" s="19"/>
      <c r="S23" s="14"/>
    </row>
    <row r="24" spans="1:19" ht="89.25">
      <c r="A24" s="36">
        <v>10</v>
      </c>
      <c r="B24" s="37" t="s">
        <v>24</v>
      </c>
      <c r="C24" s="38">
        <v>124.9</v>
      </c>
      <c r="D24" s="39" t="s">
        <v>25</v>
      </c>
      <c r="E24" s="40">
        <v>920</v>
      </c>
      <c r="F24" s="40">
        <v>1000</v>
      </c>
      <c r="G24" s="40">
        <f>ROUND(C24*E24, 0)</f>
        <v>114908</v>
      </c>
      <c r="H24" s="40">
        <f>ROUND(C24*F24, 0)</f>
        <v>124900</v>
      </c>
      <c r="I24" s="39"/>
      <c r="J24" s="39"/>
      <c r="K24" s="36">
        <v>10</v>
      </c>
      <c r="L24" s="37" t="s">
        <v>26</v>
      </c>
      <c r="M24" s="38">
        <v>124.9</v>
      </c>
      <c r="N24" s="39" t="s">
        <v>25</v>
      </c>
      <c r="O24" s="40">
        <v>3000</v>
      </c>
      <c r="P24" s="40">
        <v>1888</v>
      </c>
      <c r="Q24" s="40">
        <f>ROUND(M24*O24, 0)*-1</f>
        <v>-374700</v>
      </c>
      <c r="R24" s="40">
        <f>ROUND(M24*P24, 0)*-1</f>
        <v>-235811</v>
      </c>
      <c r="S24" s="14" t="s">
        <v>101</v>
      </c>
    </row>
    <row r="25" spans="1:19">
      <c r="A25" s="16"/>
      <c r="B25" s="17"/>
      <c r="C25" s="18"/>
      <c r="D25" s="14"/>
      <c r="E25" s="19"/>
      <c r="F25" s="19"/>
      <c r="G25" s="19"/>
      <c r="H25" s="19"/>
      <c r="I25" s="14"/>
      <c r="J25" s="14"/>
      <c r="K25" s="16"/>
      <c r="L25" s="17"/>
      <c r="M25" s="18"/>
      <c r="N25" s="14"/>
      <c r="O25" s="19"/>
      <c r="P25" s="19"/>
      <c r="Q25" s="19"/>
      <c r="R25" s="19"/>
      <c r="S25" s="14"/>
    </row>
    <row r="26" spans="1:19" ht="63.75">
      <c r="A26" s="16"/>
      <c r="B26" s="17" t="s">
        <v>27</v>
      </c>
      <c r="C26" s="18">
        <v>69.75</v>
      </c>
      <c r="D26" s="14" t="s">
        <v>9</v>
      </c>
      <c r="E26" s="19">
        <v>1165</v>
      </c>
      <c r="F26" s="19">
        <v>3780</v>
      </c>
      <c r="G26" s="19">
        <f>ROUND(C26*E26, 0)</f>
        <v>81259</v>
      </c>
      <c r="H26" s="19">
        <f>ROUND(C26*F26, 0)</f>
        <v>263655</v>
      </c>
      <c r="I26" s="14"/>
      <c r="J26" s="14"/>
      <c r="K26" s="16"/>
      <c r="L26" s="17"/>
      <c r="M26" s="18"/>
      <c r="N26" s="14"/>
      <c r="O26" s="19"/>
      <c r="P26" s="19"/>
      <c r="Q26" s="19"/>
      <c r="R26" s="19"/>
      <c r="S26" s="126" t="s">
        <v>102</v>
      </c>
    </row>
    <row r="27" spans="1:19">
      <c r="A27" s="16"/>
      <c r="B27" s="17"/>
      <c r="C27" s="18"/>
      <c r="D27" s="14"/>
      <c r="E27" s="19"/>
      <c r="F27" s="19"/>
      <c r="G27" s="19"/>
      <c r="H27" s="19"/>
      <c r="I27" s="14"/>
      <c r="J27" s="14"/>
      <c r="K27" s="16"/>
      <c r="L27" s="17"/>
      <c r="M27" s="18"/>
      <c r="N27" s="14"/>
      <c r="O27" s="19"/>
      <c r="P27" s="19"/>
      <c r="Q27" s="19"/>
      <c r="R27" s="19"/>
      <c r="S27" s="126"/>
    </row>
    <row r="28" spans="1:19" ht="89.25">
      <c r="A28" s="16"/>
      <c r="B28" s="26" t="s">
        <v>28</v>
      </c>
      <c r="C28" s="27">
        <v>69.75</v>
      </c>
      <c r="D28" s="28" t="s">
        <v>9</v>
      </c>
      <c r="E28" s="19">
        <v>4300</v>
      </c>
      <c r="F28" s="19">
        <v>2500</v>
      </c>
      <c r="G28" s="29">
        <f>ROUND(C28*E28, 0)</f>
        <v>299925</v>
      </c>
      <c r="H28" s="29">
        <f>ROUND(C28*F28, 0)</f>
        <v>174375</v>
      </c>
      <c r="I28" s="14"/>
      <c r="J28" s="14"/>
      <c r="K28" s="16"/>
      <c r="L28" s="17"/>
      <c r="M28" s="18"/>
      <c r="N28" s="14"/>
      <c r="O28" s="19"/>
      <c r="P28" s="19"/>
      <c r="Q28" s="19"/>
      <c r="R28" s="19"/>
      <c r="S28" s="126"/>
    </row>
    <row r="29" spans="1:19">
      <c r="A29" s="16"/>
      <c r="B29" s="26"/>
      <c r="C29" s="27"/>
      <c r="D29" s="28"/>
      <c r="E29" s="19"/>
      <c r="F29" s="19"/>
      <c r="G29" s="29"/>
      <c r="H29" s="29"/>
      <c r="I29" s="14"/>
      <c r="J29" s="14"/>
      <c r="K29" s="16"/>
      <c r="L29" s="17"/>
      <c r="M29" s="18"/>
      <c r="N29" s="14"/>
      <c r="O29" s="19"/>
      <c r="P29" s="19"/>
      <c r="Q29" s="19"/>
      <c r="R29" s="19"/>
      <c r="S29" s="126"/>
    </row>
    <row r="30" spans="1:19" ht="63.75">
      <c r="A30" s="16"/>
      <c r="B30" s="26" t="s">
        <v>29</v>
      </c>
      <c r="C30" s="27">
        <v>69.75</v>
      </c>
      <c r="D30" s="28" t="s">
        <v>9</v>
      </c>
      <c r="E30" s="19">
        <v>750</v>
      </c>
      <c r="F30" s="19">
        <v>0</v>
      </c>
      <c r="G30" s="29">
        <f>ROUND(C30*E30, 0)</f>
        <v>52313</v>
      </c>
      <c r="H30" s="29">
        <f>ROUND(C30*F30, 0)</f>
        <v>0</v>
      </c>
      <c r="I30" s="14"/>
      <c r="J30" s="41"/>
      <c r="K30" s="16"/>
      <c r="L30" s="17"/>
      <c r="M30" s="18"/>
      <c r="N30" s="14"/>
      <c r="O30" s="19"/>
      <c r="P30" s="19"/>
      <c r="Q30" s="19"/>
      <c r="R30" s="19"/>
      <c r="S30" s="127"/>
    </row>
    <row r="31" spans="1:19">
      <c r="A31" s="16"/>
      <c r="B31" s="26"/>
      <c r="C31" s="27"/>
      <c r="D31" s="28"/>
      <c r="E31" s="19"/>
      <c r="F31" s="19"/>
      <c r="G31" s="29"/>
      <c r="H31" s="29"/>
      <c r="I31" s="14"/>
      <c r="J31" s="14"/>
      <c r="K31" s="16"/>
      <c r="L31" s="17"/>
      <c r="M31" s="18"/>
      <c r="N31" s="14"/>
      <c r="O31" s="19"/>
      <c r="P31" s="19"/>
      <c r="Q31" s="19"/>
      <c r="R31" s="19"/>
      <c r="S31" s="126"/>
    </row>
    <row r="32" spans="1:19" ht="38.25">
      <c r="A32" s="16"/>
      <c r="B32" s="26" t="s">
        <v>30</v>
      </c>
      <c r="C32" s="27">
        <f>45.6+41.2</f>
        <v>86.800000000000011</v>
      </c>
      <c r="D32" s="28" t="s">
        <v>9</v>
      </c>
      <c r="E32" s="19">
        <f>7287-4300</f>
        <v>2987</v>
      </c>
      <c r="F32" s="19"/>
      <c r="G32" s="29">
        <f>ROUND(C32*E32, 0)</f>
        <v>259272</v>
      </c>
      <c r="H32" s="29">
        <f>ROUND(C32*F32, 0)</f>
        <v>0</v>
      </c>
      <c r="I32" s="14"/>
      <c r="J32" s="14"/>
      <c r="K32" s="16"/>
      <c r="L32" s="17"/>
      <c r="M32" s="18"/>
      <c r="N32" s="14"/>
      <c r="O32" s="19"/>
      <c r="P32" s="19"/>
      <c r="Q32" s="19"/>
      <c r="R32" s="19"/>
      <c r="S32" s="126"/>
    </row>
    <row r="33" spans="1:19">
      <c r="A33" s="16"/>
      <c r="B33" s="26"/>
      <c r="C33" s="27"/>
      <c r="D33" s="28"/>
      <c r="E33" s="19"/>
      <c r="F33" s="19"/>
      <c r="G33" s="29"/>
      <c r="H33" s="29"/>
      <c r="I33" s="14"/>
      <c r="J33" s="14"/>
      <c r="K33" s="16"/>
      <c r="L33" s="17"/>
      <c r="M33" s="18"/>
      <c r="N33" s="14"/>
      <c r="O33" s="19"/>
      <c r="P33" s="19"/>
      <c r="Q33" s="19"/>
      <c r="R33" s="19"/>
      <c r="S33" s="126"/>
    </row>
    <row r="34" spans="1:19" ht="165.75">
      <c r="A34" s="42">
        <v>4</v>
      </c>
      <c r="B34" s="43" t="s">
        <v>31</v>
      </c>
      <c r="C34" s="44">
        <v>280.89999999999998</v>
      </c>
      <c r="D34" s="41" t="s">
        <v>9</v>
      </c>
      <c r="E34" s="45">
        <f>3894-3500</f>
        <v>394</v>
      </c>
      <c r="F34" s="45"/>
      <c r="G34" s="45">
        <f>ROUND(C34*E34, 0)</f>
        <v>110675</v>
      </c>
      <c r="H34" s="45">
        <f>ROUND(C34*F34, 0)</f>
        <v>0</v>
      </c>
      <c r="I34" s="41"/>
      <c r="J34" s="14"/>
      <c r="K34" s="42"/>
      <c r="L34" s="43"/>
      <c r="M34" s="44"/>
      <c r="N34" s="41"/>
      <c r="O34" s="45"/>
      <c r="P34" s="45"/>
      <c r="Q34" s="45"/>
      <c r="R34" s="45"/>
      <c r="S34" s="126"/>
    </row>
    <row r="35" spans="1:19">
      <c r="A35" s="16"/>
      <c r="B35" s="26"/>
      <c r="C35" s="27"/>
      <c r="D35" s="28"/>
      <c r="E35" s="19"/>
      <c r="F35" s="19"/>
      <c r="G35" s="29"/>
      <c r="H35" s="29"/>
      <c r="I35" s="14"/>
      <c r="J35" s="14"/>
      <c r="K35" s="16"/>
      <c r="L35" s="17"/>
      <c r="M35" s="18"/>
      <c r="N35" s="14"/>
      <c r="O35" s="19"/>
      <c r="P35" s="19"/>
      <c r="Q35" s="19"/>
      <c r="R35" s="19"/>
      <c r="S35" s="14"/>
    </row>
    <row r="36" spans="1:19" ht="102">
      <c r="A36" s="16"/>
      <c r="B36" s="57" t="s">
        <v>33</v>
      </c>
      <c r="C36" s="27"/>
      <c r="D36" s="28"/>
      <c r="E36" s="19"/>
      <c r="F36" s="19"/>
      <c r="G36" s="29"/>
      <c r="H36" s="29"/>
      <c r="I36" s="14"/>
      <c r="J36" s="14"/>
      <c r="K36" s="16"/>
      <c r="L36" s="17"/>
      <c r="M36" s="18"/>
      <c r="N36" s="14"/>
      <c r="O36" s="19"/>
      <c r="P36" s="19"/>
      <c r="Q36" s="19"/>
      <c r="R36" s="19"/>
      <c r="S36" s="126" t="s">
        <v>103</v>
      </c>
    </row>
    <row r="37" spans="1:19">
      <c r="A37" s="16"/>
      <c r="B37" s="26"/>
      <c r="C37" s="27"/>
      <c r="D37" s="28"/>
      <c r="E37" s="19"/>
      <c r="F37" s="19"/>
      <c r="G37" s="29"/>
      <c r="H37" s="29"/>
      <c r="I37" s="14"/>
      <c r="J37" s="14"/>
      <c r="K37" s="16"/>
      <c r="L37" s="17"/>
      <c r="M37" s="18"/>
      <c r="N37" s="14"/>
      <c r="O37" s="19"/>
      <c r="P37" s="19"/>
      <c r="Q37" s="19"/>
      <c r="R37" s="19"/>
      <c r="S37" s="126"/>
    </row>
    <row r="38" spans="1:19" ht="191.25">
      <c r="A38" s="16"/>
      <c r="B38" s="58" t="s">
        <v>43</v>
      </c>
      <c r="C38" s="80">
        <v>9</v>
      </c>
      <c r="D38" s="58" t="s">
        <v>19</v>
      </c>
      <c r="E38" s="81">
        <v>99750</v>
      </c>
      <c r="F38" s="81">
        <v>29400</v>
      </c>
      <c r="G38" s="81">
        <f>C38*E38</f>
        <v>897750</v>
      </c>
      <c r="H38" s="81">
        <f>C38*F38</f>
        <v>264600</v>
      </c>
      <c r="I38" s="59"/>
      <c r="J38" s="14"/>
      <c r="K38" s="16"/>
      <c r="L38" s="17"/>
      <c r="M38" s="18"/>
      <c r="N38" s="14"/>
      <c r="O38" s="19"/>
      <c r="P38" s="19"/>
      <c r="Q38" s="19"/>
      <c r="R38" s="19"/>
      <c r="S38" s="126"/>
    </row>
    <row r="39" spans="1:19" ht="25.5">
      <c r="A39" s="46"/>
      <c r="B39" s="58" t="s">
        <v>34</v>
      </c>
      <c r="C39" s="82">
        <v>36</v>
      </c>
      <c r="D39" s="82" t="s">
        <v>19</v>
      </c>
      <c r="E39" s="81">
        <v>10850</v>
      </c>
      <c r="F39" s="81">
        <v>5093</v>
      </c>
      <c r="G39" s="81">
        <f>C39*E39</f>
        <v>390600</v>
      </c>
      <c r="H39" s="81">
        <f>C39*F39</f>
        <v>183348</v>
      </c>
      <c r="I39" s="59"/>
      <c r="J39" s="14"/>
      <c r="K39" s="16"/>
      <c r="L39" s="17"/>
      <c r="M39" s="18"/>
      <c r="N39" s="14"/>
      <c r="O39" s="19"/>
      <c r="P39" s="19"/>
      <c r="Q39" s="19"/>
      <c r="R39" s="19"/>
      <c r="S39" s="126"/>
    </row>
    <row r="40" spans="1:19" ht="25.5">
      <c r="A40" s="47"/>
      <c r="B40" s="58" t="s">
        <v>35</v>
      </c>
      <c r="C40" s="82">
        <v>9</v>
      </c>
      <c r="D40" s="82" t="s">
        <v>19</v>
      </c>
      <c r="E40" s="81">
        <v>13125</v>
      </c>
      <c r="F40" s="81">
        <v>5093</v>
      </c>
      <c r="G40" s="81">
        <f>C40*E40</f>
        <v>118125</v>
      </c>
      <c r="H40" s="81">
        <f>C40*F40</f>
        <v>45837</v>
      </c>
      <c r="I40" s="60"/>
      <c r="J40" s="14"/>
      <c r="K40" s="16"/>
      <c r="L40" s="17"/>
      <c r="M40" s="18"/>
      <c r="N40" s="14"/>
      <c r="O40" s="19"/>
      <c r="P40" s="19"/>
      <c r="Q40" s="19"/>
      <c r="R40" s="19"/>
      <c r="S40" s="126"/>
    </row>
    <row r="41" spans="1:19" ht="51">
      <c r="A41" s="46"/>
      <c r="B41" s="58" t="s">
        <v>44</v>
      </c>
      <c r="C41" s="83">
        <v>5</v>
      </c>
      <c r="D41" s="58" t="s">
        <v>19</v>
      </c>
      <c r="E41" s="81">
        <v>24120</v>
      </c>
      <c r="F41" s="81">
        <v>9100</v>
      </c>
      <c r="G41" s="81">
        <f>C41*E41</f>
        <v>120600</v>
      </c>
      <c r="H41" s="81">
        <f>C41*F41</f>
        <v>45500</v>
      </c>
      <c r="I41" s="59"/>
      <c r="J41" s="14"/>
      <c r="K41" s="16"/>
      <c r="L41" s="17"/>
      <c r="M41" s="18"/>
      <c r="N41" s="14"/>
      <c r="O41" s="19"/>
      <c r="P41" s="19"/>
      <c r="Q41" s="19"/>
      <c r="R41" s="19"/>
      <c r="S41" s="126"/>
    </row>
    <row r="42" spans="1:19">
      <c r="A42" s="46"/>
      <c r="B42" s="58"/>
      <c r="C42" s="83"/>
      <c r="D42" s="58"/>
      <c r="E42" s="81"/>
      <c r="F42" s="81"/>
      <c r="G42" s="81"/>
      <c r="H42" s="81"/>
      <c r="I42" s="59"/>
      <c r="J42" s="14"/>
      <c r="K42" s="16"/>
      <c r="L42" s="17"/>
      <c r="M42" s="18"/>
      <c r="N42" s="14"/>
      <c r="O42" s="19"/>
      <c r="P42" s="19"/>
      <c r="Q42" s="19"/>
      <c r="R42" s="19"/>
      <c r="S42" s="126"/>
    </row>
    <row r="43" spans="1:19" ht="76.5">
      <c r="A43" s="46"/>
      <c r="B43" s="58" t="s">
        <v>36</v>
      </c>
      <c r="C43" s="82">
        <v>5</v>
      </c>
      <c r="D43" s="58" t="s">
        <v>19</v>
      </c>
      <c r="E43" s="81">
        <v>24907.200000000001</v>
      </c>
      <c r="F43" s="81">
        <v>3888</v>
      </c>
      <c r="G43" s="81">
        <f>C43*E43</f>
        <v>124536</v>
      </c>
      <c r="H43" s="81">
        <f>C43*F43</f>
        <v>19440</v>
      </c>
      <c r="I43" s="59"/>
      <c r="J43" s="14"/>
      <c r="K43" s="16"/>
      <c r="L43" s="17"/>
      <c r="M43" s="18"/>
      <c r="N43" s="14"/>
      <c r="O43" s="19"/>
      <c r="P43" s="19"/>
      <c r="Q43" s="19"/>
      <c r="R43" s="19"/>
      <c r="S43" s="126"/>
    </row>
    <row r="44" spans="1:19">
      <c r="A44" s="46"/>
      <c r="B44" s="48"/>
      <c r="C44" s="84"/>
      <c r="D44" s="48"/>
      <c r="E44" s="85"/>
      <c r="F44" s="85"/>
      <c r="G44" s="85"/>
      <c r="H44" s="85"/>
      <c r="I44" s="14"/>
      <c r="J44" s="14"/>
      <c r="K44" s="16"/>
      <c r="L44" s="17"/>
      <c r="M44" s="18"/>
      <c r="N44" s="14"/>
      <c r="O44" s="19"/>
      <c r="P44" s="19"/>
      <c r="Q44" s="19"/>
      <c r="R44" s="19"/>
      <c r="S44" s="14"/>
    </row>
    <row r="45" spans="1:19" ht="25.5">
      <c r="A45" s="46"/>
      <c r="B45" s="48" t="s">
        <v>37</v>
      </c>
      <c r="C45" s="84">
        <v>6</v>
      </c>
      <c r="D45" s="48" t="s">
        <v>19</v>
      </c>
      <c r="E45" s="85">
        <v>16500</v>
      </c>
      <c r="F45" s="85">
        <v>22000</v>
      </c>
      <c r="G45" s="85">
        <f>C45*E45</f>
        <v>99000</v>
      </c>
      <c r="H45" s="85">
        <f>C45*F45</f>
        <v>132000</v>
      </c>
      <c r="I45" s="14"/>
      <c r="J45" s="14"/>
      <c r="K45" s="16"/>
      <c r="L45" s="17"/>
      <c r="M45" s="18"/>
      <c r="N45" s="14"/>
      <c r="O45" s="19"/>
      <c r="P45" s="19"/>
      <c r="Q45" s="19"/>
      <c r="R45" s="19"/>
      <c r="S45" s="14" t="s">
        <v>87</v>
      </c>
    </row>
    <row r="46" spans="1:19">
      <c r="A46" s="46"/>
      <c r="B46" s="48"/>
      <c r="C46" s="84"/>
      <c r="D46" s="48"/>
      <c r="E46" s="85"/>
      <c r="F46" s="85"/>
      <c r="G46" s="85"/>
      <c r="H46" s="85"/>
      <c r="I46" s="14"/>
      <c r="J46" s="14"/>
      <c r="K46" s="16"/>
      <c r="L46" s="17"/>
      <c r="M46" s="18"/>
      <c r="N46" s="14"/>
      <c r="O46" s="19"/>
      <c r="P46" s="19"/>
      <c r="Q46" s="19"/>
      <c r="R46" s="19"/>
      <c r="S46" s="14"/>
    </row>
    <row r="47" spans="1:19" ht="38.25">
      <c r="A47" s="46"/>
      <c r="B47" s="51" t="s">
        <v>38</v>
      </c>
      <c r="C47" s="86">
        <v>42.9</v>
      </c>
      <c r="D47" s="64" t="s">
        <v>9</v>
      </c>
      <c r="E47" s="87">
        <v>7139</v>
      </c>
      <c r="F47" s="87">
        <v>10360</v>
      </c>
      <c r="G47" s="87">
        <f>C47*E47</f>
        <v>306263.09999999998</v>
      </c>
      <c r="H47" s="87">
        <f>C47*F47</f>
        <v>444444</v>
      </c>
      <c r="I47" s="33"/>
      <c r="J47" s="33"/>
      <c r="K47" s="52">
        <v>1</v>
      </c>
      <c r="L47" s="53" t="s">
        <v>39</v>
      </c>
      <c r="M47" s="54">
        <v>-85.8</v>
      </c>
      <c r="N47" s="55" t="s">
        <v>9</v>
      </c>
      <c r="O47" s="56">
        <v>2760</v>
      </c>
      <c r="P47" s="56">
        <v>2890</v>
      </c>
      <c r="Q47" s="56">
        <f>ROUND(M47*O47, 0)</f>
        <v>-236808</v>
      </c>
      <c r="R47" s="56">
        <f>ROUND(M47*P47, 0)</f>
        <v>-247962</v>
      </c>
      <c r="S47" s="126" t="s">
        <v>101</v>
      </c>
    </row>
    <row r="48" spans="1:19">
      <c r="A48" s="46"/>
      <c r="B48" s="64"/>
      <c r="C48" s="86"/>
      <c r="D48" s="64"/>
      <c r="E48" s="87"/>
      <c r="F48" s="87"/>
      <c r="G48" s="87"/>
      <c r="H48" s="87"/>
      <c r="I48" s="33"/>
      <c r="J48" s="33"/>
      <c r="K48" s="30"/>
      <c r="L48" s="31"/>
      <c r="M48" s="32"/>
      <c r="N48" s="33"/>
      <c r="O48" s="34"/>
      <c r="P48" s="34"/>
      <c r="Q48" s="34"/>
      <c r="R48" s="34"/>
      <c r="S48" s="126"/>
    </row>
    <row r="49" spans="1:19" ht="76.5">
      <c r="A49" s="46"/>
      <c r="B49" s="64"/>
      <c r="C49" s="86"/>
      <c r="D49" s="64"/>
      <c r="E49" s="87"/>
      <c r="F49" s="87"/>
      <c r="G49" s="87"/>
      <c r="H49" s="87"/>
      <c r="I49" s="33"/>
      <c r="J49" s="33"/>
      <c r="K49" s="30">
        <v>7</v>
      </c>
      <c r="L49" s="31" t="s">
        <v>40</v>
      </c>
      <c r="M49" s="32">
        <v>-0.78</v>
      </c>
      <c r="N49" s="33" t="s">
        <v>41</v>
      </c>
      <c r="O49" s="34">
        <v>203796</v>
      </c>
      <c r="P49" s="34">
        <v>115000</v>
      </c>
      <c r="Q49" s="34">
        <f>ROUND(M49*O49, 0)</f>
        <v>-158961</v>
      </c>
      <c r="R49" s="34">
        <f>ROUND(M49*P49, 0)</f>
        <v>-89700</v>
      </c>
      <c r="S49" s="126"/>
    </row>
    <row r="50" spans="1:19">
      <c r="A50" s="46"/>
      <c r="B50" s="64"/>
      <c r="C50" s="86"/>
      <c r="D50" s="64"/>
      <c r="E50" s="87"/>
      <c r="F50" s="87"/>
      <c r="G50" s="87"/>
      <c r="H50" s="87"/>
      <c r="I50" s="33"/>
      <c r="J50" s="33"/>
      <c r="K50" s="30"/>
      <c r="L50" s="31"/>
      <c r="M50" s="32"/>
      <c r="N50" s="33"/>
      <c r="O50" s="34"/>
      <c r="P50" s="34"/>
      <c r="Q50" s="34"/>
      <c r="R50" s="34"/>
      <c r="S50" s="126"/>
    </row>
    <row r="51" spans="1:19" ht="130.5">
      <c r="A51" s="46"/>
      <c r="B51" s="64"/>
      <c r="C51" s="86"/>
      <c r="D51" s="64"/>
      <c r="E51" s="87"/>
      <c r="F51" s="87"/>
      <c r="G51" s="87"/>
      <c r="H51" s="87"/>
      <c r="I51" s="33"/>
      <c r="J51" s="33"/>
      <c r="K51" s="30">
        <v>13</v>
      </c>
      <c r="L51" s="31" t="s">
        <v>42</v>
      </c>
      <c r="M51" s="32">
        <v>-7.52</v>
      </c>
      <c r="N51" s="33" t="s">
        <v>11</v>
      </c>
      <c r="O51" s="34">
        <v>25600</v>
      </c>
      <c r="P51" s="34">
        <v>8700</v>
      </c>
      <c r="Q51" s="34">
        <f>ROUND(M51*O51, 0)</f>
        <v>-192512</v>
      </c>
      <c r="R51" s="34">
        <f>ROUND(M51*P51, 0)</f>
        <v>-65424</v>
      </c>
      <c r="S51" s="126"/>
    </row>
    <row r="52" spans="1:19">
      <c r="A52" s="46"/>
      <c r="B52" s="48"/>
      <c r="C52" s="84"/>
      <c r="D52" s="48"/>
      <c r="E52" s="85"/>
      <c r="F52" s="85"/>
      <c r="G52" s="85"/>
      <c r="H52" s="85"/>
      <c r="I52" s="14"/>
      <c r="J52" s="14"/>
      <c r="K52" s="20"/>
      <c r="L52" s="17"/>
      <c r="M52" s="18"/>
      <c r="N52" s="14"/>
      <c r="O52" s="19"/>
      <c r="P52" s="19"/>
      <c r="Q52" s="19"/>
      <c r="R52" s="19"/>
      <c r="S52" s="126"/>
    </row>
    <row r="53" spans="1:19" ht="89.25">
      <c r="A53" s="73">
        <v>33</v>
      </c>
      <c r="B53" s="74" t="s">
        <v>88</v>
      </c>
      <c r="C53" s="75">
        <v>541</v>
      </c>
      <c r="D53" s="76" t="s">
        <v>9</v>
      </c>
      <c r="E53" s="63">
        <v>2010</v>
      </c>
      <c r="F53" s="63">
        <v>1200</v>
      </c>
      <c r="G53" s="63">
        <f>ROUND(C53*E53, 0)</f>
        <v>1087410</v>
      </c>
      <c r="H53" s="63">
        <f>ROUND(C53*F53, 0)</f>
        <v>649200</v>
      </c>
      <c r="I53" s="76"/>
      <c r="J53" s="76"/>
      <c r="K53" s="73">
        <v>33</v>
      </c>
      <c r="L53" s="74" t="s">
        <v>52</v>
      </c>
      <c r="M53" s="75">
        <v>-541</v>
      </c>
      <c r="N53" s="76" t="s">
        <v>9</v>
      </c>
      <c r="O53" s="63">
        <v>2130</v>
      </c>
      <c r="P53" s="63">
        <v>1200</v>
      </c>
      <c r="Q53" s="63">
        <f>ROUND(M53*O53, 0)</f>
        <v>-1152330</v>
      </c>
      <c r="R53" s="63">
        <f>ROUND(M53*P53, 0)</f>
        <v>-649200</v>
      </c>
      <c r="S53" s="126"/>
    </row>
    <row r="54" spans="1:19">
      <c r="A54" s="46"/>
      <c r="B54" s="48"/>
      <c r="C54" s="84"/>
      <c r="D54" s="48"/>
      <c r="E54" s="85"/>
      <c r="F54" s="85"/>
      <c r="G54" s="85"/>
      <c r="H54" s="85"/>
      <c r="I54" s="14"/>
      <c r="J54" s="14"/>
      <c r="K54" s="20"/>
      <c r="L54" s="17"/>
      <c r="M54" s="18"/>
      <c r="N54" s="14"/>
      <c r="O54" s="19"/>
      <c r="P54" s="19"/>
      <c r="Q54" s="19"/>
      <c r="R54" s="19"/>
      <c r="S54" s="14"/>
    </row>
    <row r="55" spans="1:19" s="50" customFormat="1" ht="25.5">
      <c r="A55" s="42"/>
      <c r="B55" s="48" t="s">
        <v>53</v>
      </c>
      <c r="C55" s="27">
        <v>1</v>
      </c>
      <c r="D55" s="28" t="s">
        <v>19</v>
      </c>
      <c r="E55" s="29">
        <v>198000</v>
      </c>
      <c r="F55" s="29">
        <v>170000</v>
      </c>
      <c r="G55" s="29">
        <f>ROUND(C55*E55, 0)</f>
        <v>198000</v>
      </c>
      <c r="H55" s="29">
        <f>ROUND(C55*F55, 0)</f>
        <v>170000</v>
      </c>
      <c r="I55" s="28"/>
      <c r="J55" s="28"/>
      <c r="K55" s="20"/>
      <c r="L55" s="26"/>
      <c r="M55" s="27"/>
      <c r="N55" s="28"/>
      <c r="O55" s="29"/>
      <c r="P55" s="29"/>
      <c r="Q55" s="29"/>
      <c r="R55" s="29"/>
      <c r="S55" s="127" t="s">
        <v>89</v>
      </c>
    </row>
    <row r="56" spans="1:19">
      <c r="A56" s="46"/>
      <c r="B56" s="48"/>
      <c r="C56" s="84"/>
      <c r="D56" s="48"/>
      <c r="E56" s="85"/>
      <c r="F56" s="85"/>
      <c r="G56" s="85"/>
      <c r="H56" s="85"/>
      <c r="I56" s="14"/>
      <c r="J56" s="14"/>
      <c r="K56" s="20"/>
      <c r="L56" s="17"/>
      <c r="M56" s="18"/>
      <c r="N56" s="14"/>
      <c r="O56" s="19"/>
      <c r="P56" s="19"/>
      <c r="Q56" s="19"/>
      <c r="R56" s="19"/>
      <c r="S56" s="126"/>
    </row>
    <row r="57" spans="1:19" ht="25.5">
      <c r="A57" s="46"/>
      <c r="B57" s="48" t="s">
        <v>56</v>
      </c>
      <c r="C57" s="18">
        <v>36.5</v>
      </c>
      <c r="D57" s="14" t="s">
        <v>9</v>
      </c>
      <c r="E57" s="19">
        <v>1120</v>
      </c>
      <c r="F57" s="19">
        <v>2800</v>
      </c>
      <c r="G57" s="19">
        <f>ROUND(C57*E57, 0)</f>
        <v>40880</v>
      </c>
      <c r="H57" s="19">
        <f>ROUND(C57*F57, 0)</f>
        <v>102200</v>
      </c>
      <c r="I57" s="14"/>
      <c r="J57" s="14"/>
      <c r="K57" s="20"/>
      <c r="L57" s="17"/>
      <c r="M57" s="18"/>
      <c r="N57" s="14"/>
      <c r="O57" s="19"/>
      <c r="P57" s="19"/>
      <c r="Q57" s="19"/>
      <c r="R57" s="19"/>
      <c r="S57" s="126"/>
    </row>
    <row r="58" spans="1:19">
      <c r="A58" s="46"/>
      <c r="B58" s="48"/>
      <c r="C58" s="84"/>
      <c r="D58" s="48"/>
      <c r="E58" s="85"/>
      <c r="F58" s="85"/>
      <c r="G58" s="85"/>
      <c r="H58" s="85"/>
      <c r="I58" s="14"/>
      <c r="J58" s="14"/>
      <c r="K58" s="20"/>
      <c r="L58" s="17"/>
      <c r="M58" s="18"/>
      <c r="N58" s="14"/>
      <c r="O58" s="19"/>
      <c r="P58" s="19"/>
      <c r="Q58" s="19"/>
      <c r="R58" s="19"/>
      <c r="S58" s="126"/>
    </row>
    <row r="59" spans="1:19">
      <c r="A59" s="46"/>
      <c r="B59" s="48" t="s">
        <v>57</v>
      </c>
      <c r="C59" s="84">
        <v>146</v>
      </c>
      <c r="D59" s="48" t="s">
        <v>9</v>
      </c>
      <c r="E59" s="85"/>
      <c r="F59" s="85">
        <v>200</v>
      </c>
      <c r="G59" s="19">
        <f>ROUND(C59*E59, 0)</f>
        <v>0</v>
      </c>
      <c r="H59" s="19">
        <f>ROUND(C59*F59, 0)</f>
        <v>29200</v>
      </c>
      <c r="I59" s="14"/>
      <c r="J59" s="14"/>
      <c r="K59" s="20"/>
      <c r="L59" s="17"/>
      <c r="M59" s="18"/>
      <c r="N59" s="14"/>
      <c r="O59" s="19"/>
      <c r="P59" s="19"/>
      <c r="Q59" s="19"/>
      <c r="R59" s="19"/>
      <c r="S59" s="126"/>
    </row>
    <row r="60" spans="1:19">
      <c r="A60" s="46"/>
      <c r="B60" s="48"/>
      <c r="C60" s="84"/>
      <c r="D60" s="48"/>
      <c r="E60" s="85"/>
      <c r="F60" s="85"/>
      <c r="G60" s="85"/>
      <c r="H60" s="85"/>
      <c r="I60" s="14"/>
      <c r="J60" s="14"/>
      <c r="K60" s="20"/>
      <c r="L60" s="17"/>
      <c r="M60" s="18"/>
      <c r="N60" s="14"/>
      <c r="O60" s="19"/>
      <c r="P60" s="19"/>
      <c r="Q60" s="19"/>
      <c r="R60" s="19"/>
      <c r="S60" s="126"/>
    </row>
    <row r="61" spans="1:19">
      <c r="A61" s="46"/>
      <c r="B61" s="48" t="s">
        <v>58</v>
      </c>
      <c r="C61" s="84">
        <v>1</v>
      </c>
      <c r="D61" s="48" t="s">
        <v>19</v>
      </c>
      <c r="E61" s="85">
        <v>3900</v>
      </c>
      <c r="F61" s="85">
        <v>16000</v>
      </c>
      <c r="G61" s="19">
        <f>ROUND(C61*E61, 0)</f>
        <v>3900</v>
      </c>
      <c r="H61" s="19">
        <f>ROUND(C61*F61, 0)</f>
        <v>16000</v>
      </c>
      <c r="I61" s="14"/>
      <c r="J61" s="14"/>
      <c r="K61" s="20"/>
      <c r="L61" s="17"/>
      <c r="M61" s="18"/>
      <c r="N61" s="14"/>
      <c r="O61" s="19"/>
      <c r="P61" s="19"/>
      <c r="Q61" s="19"/>
      <c r="R61" s="19"/>
      <c r="S61" s="126"/>
    </row>
    <row r="62" spans="1:19">
      <c r="A62" s="46"/>
      <c r="B62" s="48"/>
      <c r="C62" s="84"/>
      <c r="D62" s="48"/>
      <c r="E62" s="85"/>
      <c r="F62" s="85"/>
      <c r="G62" s="85"/>
      <c r="H62" s="85"/>
      <c r="I62" s="14"/>
      <c r="J62" s="14"/>
      <c r="K62" s="20"/>
      <c r="L62" s="17"/>
      <c r="M62" s="18"/>
      <c r="N62" s="14"/>
      <c r="O62" s="19"/>
      <c r="P62" s="19"/>
      <c r="Q62" s="19"/>
      <c r="R62" s="19"/>
      <c r="S62" s="14"/>
    </row>
    <row r="63" spans="1:19" ht="51">
      <c r="A63" s="77"/>
      <c r="B63" s="105" t="s">
        <v>74</v>
      </c>
      <c r="C63" s="88">
        <v>1</v>
      </c>
      <c r="D63" s="78" t="s">
        <v>19</v>
      </c>
      <c r="E63" s="89"/>
      <c r="F63" s="89">
        <v>3003360</v>
      </c>
      <c r="G63" s="104">
        <f t="shared" ref="G63:G64" si="0">ROUND(C63*E63, 0)</f>
        <v>0</v>
      </c>
      <c r="H63" s="104">
        <f t="shared" ref="H63:H64" si="1">ROUND(C63*F63, 0)</f>
        <v>3003360</v>
      </c>
      <c r="I63" s="24"/>
      <c r="J63" s="110" t="s">
        <v>59</v>
      </c>
      <c r="K63" s="78"/>
      <c r="L63" s="78" t="s">
        <v>60</v>
      </c>
      <c r="M63" s="91">
        <v>-1</v>
      </c>
      <c r="N63" s="78" t="s">
        <v>61</v>
      </c>
      <c r="O63" s="92">
        <v>132000</v>
      </c>
      <c r="P63" s="92">
        <v>54000</v>
      </c>
      <c r="Q63" s="89">
        <f>M63*O63</f>
        <v>-132000</v>
      </c>
      <c r="R63" s="89">
        <f>M63*P63</f>
        <v>-54000</v>
      </c>
      <c r="S63" s="126" t="s">
        <v>107</v>
      </c>
    </row>
    <row r="64" spans="1:19" ht="45">
      <c r="A64" s="77"/>
      <c r="B64" s="105" t="s">
        <v>75</v>
      </c>
      <c r="C64" s="88">
        <v>1</v>
      </c>
      <c r="D64" s="78" t="s">
        <v>19</v>
      </c>
      <c r="E64" s="89">
        <v>671057</v>
      </c>
      <c r="F64" s="89">
        <v>430500</v>
      </c>
      <c r="G64" s="104">
        <f t="shared" si="0"/>
        <v>671057</v>
      </c>
      <c r="H64" s="104">
        <f t="shared" si="1"/>
        <v>430500</v>
      </c>
      <c r="I64" s="24"/>
      <c r="J64" s="110" t="s">
        <v>62</v>
      </c>
      <c r="K64" s="78"/>
      <c r="L64" s="79" t="s">
        <v>63</v>
      </c>
      <c r="M64" s="91">
        <v>-1</v>
      </c>
      <c r="N64" s="93" t="s">
        <v>61</v>
      </c>
      <c r="O64" s="89">
        <v>1350000</v>
      </c>
      <c r="P64" s="25">
        <v>0</v>
      </c>
      <c r="Q64" s="89">
        <f>M64*O64</f>
        <v>-1350000</v>
      </c>
      <c r="R64" s="89">
        <f>M64*P64</f>
        <v>0</v>
      </c>
      <c r="S64" s="126"/>
    </row>
    <row r="65" spans="1:19">
      <c r="A65" s="77"/>
      <c r="B65" s="105"/>
      <c r="C65" s="88"/>
      <c r="D65" s="78"/>
      <c r="E65" s="89"/>
      <c r="F65" s="89"/>
      <c r="G65" s="104"/>
      <c r="H65" s="104"/>
      <c r="I65" s="24"/>
      <c r="J65" s="110"/>
      <c r="K65" s="78"/>
      <c r="L65" s="79"/>
      <c r="M65" s="91"/>
      <c r="N65" s="93"/>
      <c r="O65" s="89"/>
      <c r="P65" s="25"/>
      <c r="Q65" s="89"/>
      <c r="R65" s="89"/>
      <c r="S65" s="126"/>
    </row>
    <row r="66" spans="1:19" ht="38.25">
      <c r="A66" s="77"/>
      <c r="B66" s="105"/>
      <c r="C66" s="88"/>
      <c r="D66" s="78"/>
      <c r="E66" s="89"/>
      <c r="F66" s="89"/>
      <c r="G66" s="104"/>
      <c r="H66" s="104"/>
      <c r="I66" s="24"/>
      <c r="J66" s="111" t="s">
        <v>76</v>
      </c>
      <c r="K66" s="106"/>
      <c r="L66" s="106" t="s">
        <v>77</v>
      </c>
      <c r="M66" s="107">
        <v>-1</v>
      </c>
      <c r="N66" s="108" t="s">
        <v>61</v>
      </c>
      <c r="O66" s="109">
        <v>336000</v>
      </c>
      <c r="P66" s="109">
        <v>30000</v>
      </c>
      <c r="Q66" s="89">
        <f>M66*O66</f>
        <v>-336000</v>
      </c>
      <c r="R66" s="89">
        <f>M66*P66</f>
        <v>-30000</v>
      </c>
      <c r="S66" s="126"/>
    </row>
    <row r="67" spans="1:19">
      <c r="A67" s="46"/>
      <c r="B67" s="48"/>
      <c r="C67" s="84"/>
      <c r="D67" s="48"/>
      <c r="E67" s="85"/>
      <c r="F67" s="85"/>
      <c r="G67" s="85"/>
      <c r="H67" s="85"/>
      <c r="I67" s="14"/>
      <c r="J67" s="14"/>
      <c r="K67" s="20"/>
      <c r="L67" s="17"/>
      <c r="M67" s="18"/>
      <c r="N67" s="14"/>
      <c r="O67" s="19"/>
      <c r="P67" s="19"/>
      <c r="Q67" s="19"/>
      <c r="R67" s="19"/>
      <c r="S67" s="14"/>
    </row>
    <row r="68" spans="1:19" ht="38.25">
      <c r="A68" s="46"/>
      <c r="B68" s="48" t="s">
        <v>64</v>
      </c>
      <c r="C68" s="100">
        <v>1</v>
      </c>
      <c r="D68" s="101" t="s">
        <v>19</v>
      </c>
      <c r="E68" s="102">
        <v>-152413</v>
      </c>
      <c r="F68" s="102">
        <v>1297725</v>
      </c>
      <c r="G68" s="103">
        <f>ROUND(C68*E68, 0)</f>
        <v>-152413</v>
      </c>
      <c r="H68" s="103">
        <f>ROUND(C68*F68, 0)</f>
        <v>1297725</v>
      </c>
      <c r="I68" s="14"/>
      <c r="J68" s="14"/>
      <c r="K68" s="20"/>
      <c r="L68" s="17"/>
      <c r="M68" s="18"/>
      <c r="N68" s="14"/>
      <c r="O68" s="19"/>
      <c r="P68" s="19"/>
      <c r="Q68" s="19"/>
      <c r="R68" s="19"/>
      <c r="S68" s="14" t="s">
        <v>104</v>
      </c>
    </row>
    <row r="69" spans="1:19">
      <c r="A69" s="46"/>
      <c r="B69" s="48"/>
      <c r="C69" s="84"/>
      <c r="D69" s="48"/>
      <c r="E69" s="85"/>
      <c r="F69" s="85"/>
      <c r="G69" s="85"/>
      <c r="H69" s="85"/>
      <c r="I69" s="14"/>
      <c r="J69" s="14"/>
      <c r="K69" s="20"/>
      <c r="L69" s="17"/>
      <c r="M69" s="18"/>
      <c r="N69" s="14"/>
      <c r="O69" s="19"/>
      <c r="P69" s="19"/>
      <c r="Q69" s="19"/>
      <c r="R69" s="19"/>
      <c r="S69" s="14"/>
    </row>
    <row r="70" spans="1:19" ht="25.5">
      <c r="A70" s="46"/>
      <c r="B70" s="48" t="s">
        <v>65</v>
      </c>
      <c r="C70" s="84">
        <v>1</v>
      </c>
      <c r="D70" s="48" t="s">
        <v>61</v>
      </c>
      <c r="E70" s="85"/>
      <c r="F70" s="85">
        <v>172800</v>
      </c>
      <c r="G70" s="19">
        <f>ROUND(C70*E70, 0)</f>
        <v>0</v>
      </c>
      <c r="H70" s="19">
        <f>ROUND(C70*F70, 0)</f>
        <v>172800</v>
      </c>
      <c r="I70" s="14"/>
      <c r="J70" s="14"/>
      <c r="K70" s="20"/>
      <c r="L70" s="17"/>
      <c r="M70" s="18"/>
      <c r="N70" s="14"/>
      <c r="O70" s="19"/>
      <c r="P70" s="19"/>
      <c r="Q70" s="19"/>
      <c r="R70" s="19"/>
      <c r="S70" s="126" t="s">
        <v>90</v>
      </c>
    </row>
    <row r="71" spans="1:19">
      <c r="A71" s="46"/>
      <c r="B71" s="48"/>
      <c r="C71" s="84"/>
      <c r="D71" s="48"/>
      <c r="E71" s="85"/>
      <c r="F71" s="85"/>
      <c r="G71" s="85"/>
      <c r="H71" s="85"/>
      <c r="I71" s="14"/>
      <c r="J71" s="14"/>
      <c r="K71" s="20"/>
      <c r="L71" s="17"/>
      <c r="M71" s="18"/>
      <c r="N71" s="14"/>
      <c r="O71" s="19"/>
      <c r="P71" s="19"/>
      <c r="Q71" s="19"/>
      <c r="R71" s="19"/>
      <c r="S71" s="126"/>
    </row>
    <row r="72" spans="1:19">
      <c r="A72" s="46"/>
      <c r="B72" s="48" t="s">
        <v>66</v>
      </c>
      <c r="C72" s="84">
        <v>1</v>
      </c>
      <c r="D72" s="48" t="s">
        <v>61</v>
      </c>
      <c r="E72" s="85"/>
      <c r="F72" s="85">
        <v>564000</v>
      </c>
      <c r="G72" s="19">
        <f>ROUND(C72*E72, 0)</f>
        <v>0</v>
      </c>
      <c r="H72" s="19">
        <f>ROUND(C72*F72, 0)</f>
        <v>564000</v>
      </c>
      <c r="I72" s="14"/>
      <c r="J72" s="14"/>
      <c r="K72" s="20"/>
      <c r="L72" s="17"/>
      <c r="M72" s="18"/>
      <c r="N72" s="14"/>
      <c r="O72" s="19"/>
      <c r="P72" s="19"/>
      <c r="Q72" s="19"/>
      <c r="R72" s="19"/>
      <c r="S72" s="126"/>
    </row>
    <row r="73" spans="1:19">
      <c r="A73" s="46"/>
      <c r="B73" s="48"/>
      <c r="C73" s="84"/>
      <c r="D73" s="48"/>
      <c r="E73" s="85"/>
      <c r="F73" s="85"/>
      <c r="G73" s="85"/>
      <c r="H73" s="85"/>
      <c r="I73" s="14"/>
      <c r="J73" s="14"/>
      <c r="K73" s="20"/>
      <c r="L73" s="17"/>
      <c r="M73" s="18"/>
      <c r="N73" s="14"/>
      <c r="O73" s="19"/>
      <c r="P73" s="19"/>
      <c r="Q73" s="19"/>
      <c r="R73" s="19"/>
      <c r="S73" s="126"/>
    </row>
    <row r="74" spans="1:19" ht="38.25">
      <c r="A74" s="46"/>
      <c r="B74" s="48" t="s">
        <v>67</v>
      </c>
      <c r="C74" s="84">
        <v>5</v>
      </c>
      <c r="D74" s="48" t="s">
        <v>9</v>
      </c>
      <c r="E74" s="85">
        <v>4200</v>
      </c>
      <c r="F74" s="85">
        <v>4200</v>
      </c>
      <c r="G74" s="19">
        <f>ROUND(C74*E74, 0)</f>
        <v>21000</v>
      </c>
      <c r="H74" s="19">
        <f>ROUND(C74*F74, 0)</f>
        <v>21000</v>
      </c>
      <c r="I74" s="14"/>
      <c r="J74" s="14"/>
      <c r="K74" s="20"/>
      <c r="L74" s="17"/>
      <c r="M74" s="18"/>
      <c r="N74" s="14"/>
      <c r="O74" s="19"/>
      <c r="P74" s="19"/>
      <c r="Q74" s="19"/>
      <c r="R74" s="19"/>
      <c r="S74" s="126"/>
    </row>
    <row r="75" spans="1:19">
      <c r="A75" s="46"/>
      <c r="B75" s="48"/>
      <c r="C75" s="84"/>
      <c r="D75" s="48"/>
      <c r="E75" s="85"/>
      <c r="F75" s="85"/>
      <c r="G75" s="85"/>
      <c r="H75" s="85"/>
      <c r="I75" s="14"/>
      <c r="J75" s="14"/>
      <c r="K75" s="20"/>
      <c r="L75" s="17"/>
      <c r="M75" s="18"/>
      <c r="N75" s="14"/>
      <c r="O75" s="19"/>
      <c r="P75" s="19"/>
      <c r="Q75" s="19"/>
      <c r="R75" s="19"/>
      <c r="S75" s="126"/>
    </row>
    <row r="76" spans="1:19" ht="25.5">
      <c r="A76" s="46"/>
      <c r="B76" s="48" t="s">
        <v>68</v>
      </c>
      <c r="C76" s="84">
        <v>1</v>
      </c>
      <c r="D76" s="48" t="s">
        <v>61</v>
      </c>
      <c r="E76" s="85">
        <v>16000</v>
      </c>
      <c r="F76" s="85">
        <v>2500</v>
      </c>
      <c r="G76" s="19">
        <f>ROUND(C76*E76, 0)</f>
        <v>16000</v>
      </c>
      <c r="H76" s="19">
        <f>ROUND(C76*F76, 0)</f>
        <v>2500</v>
      </c>
      <c r="I76" s="14"/>
      <c r="J76" s="14"/>
      <c r="K76" s="20"/>
      <c r="L76" s="17"/>
      <c r="M76" s="18"/>
      <c r="N76" s="14"/>
      <c r="O76" s="19"/>
      <c r="P76" s="19"/>
      <c r="Q76" s="19"/>
      <c r="R76" s="19"/>
      <c r="S76" s="126"/>
    </row>
    <row r="77" spans="1:19">
      <c r="A77" s="46"/>
      <c r="B77" s="48"/>
      <c r="C77" s="84"/>
      <c r="D77" s="48"/>
      <c r="E77" s="85"/>
      <c r="F77" s="85"/>
      <c r="G77" s="19"/>
      <c r="H77" s="19"/>
      <c r="I77" s="14"/>
      <c r="J77" s="14"/>
      <c r="K77" s="20"/>
      <c r="L77" s="17"/>
      <c r="M77" s="18"/>
      <c r="N77" s="14"/>
      <c r="O77" s="19"/>
      <c r="P77" s="19"/>
      <c r="Q77" s="19"/>
      <c r="R77" s="19"/>
      <c r="S77" s="14"/>
    </row>
    <row r="78" spans="1:19" ht="51">
      <c r="A78" s="77"/>
      <c r="B78" s="78" t="s">
        <v>73</v>
      </c>
      <c r="C78" s="118">
        <v>1</v>
      </c>
      <c r="D78" s="119" t="s">
        <v>61</v>
      </c>
      <c r="E78" s="120">
        <v>192500</v>
      </c>
      <c r="F78" s="120">
        <v>262500</v>
      </c>
      <c r="G78" s="25">
        <f>ROUND(C78*E78, 0)</f>
        <v>192500</v>
      </c>
      <c r="H78" s="25">
        <f>ROUND(C78*F78, 0)</f>
        <v>262500</v>
      </c>
      <c r="I78" s="14"/>
      <c r="J78" s="14"/>
      <c r="K78" s="20"/>
      <c r="L78" s="17"/>
      <c r="M78" s="18"/>
      <c r="N78" s="14"/>
      <c r="O78" s="19"/>
      <c r="P78" s="19"/>
      <c r="Q78" s="19"/>
      <c r="R78" s="19"/>
      <c r="S78" s="126" t="s">
        <v>91</v>
      </c>
    </row>
    <row r="79" spans="1:19">
      <c r="A79" s="77"/>
      <c r="B79" s="78"/>
      <c r="C79" s="88"/>
      <c r="D79" s="78"/>
      <c r="E79" s="89"/>
      <c r="F79" s="89"/>
      <c r="G79" s="25"/>
      <c r="H79" s="25"/>
      <c r="I79" s="14"/>
      <c r="J79" s="14"/>
      <c r="K79" s="20"/>
      <c r="L79" s="17"/>
      <c r="M79" s="18"/>
      <c r="N79" s="14"/>
      <c r="O79" s="19"/>
      <c r="P79" s="19"/>
      <c r="Q79" s="19"/>
      <c r="R79" s="19"/>
      <c r="S79" s="126"/>
    </row>
    <row r="80" spans="1:19" ht="89.25">
      <c r="A80" s="21">
        <v>2</v>
      </c>
      <c r="B80" s="22" t="s">
        <v>69</v>
      </c>
      <c r="C80" s="23">
        <v>158.80000000000001</v>
      </c>
      <c r="D80" s="24" t="s">
        <v>9</v>
      </c>
      <c r="E80" s="25">
        <v>520</v>
      </c>
      <c r="F80" s="25">
        <v>686</v>
      </c>
      <c r="G80" s="25">
        <f>ROUND(C80*E80, 0)</f>
        <v>82576</v>
      </c>
      <c r="H80" s="25">
        <f>ROUND(C80*F80, 0)</f>
        <v>108937</v>
      </c>
      <c r="I80" s="14"/>
      <c r="J80" s="14"/>
      <c r="K80" s="20"/>
      <c r="L80" s="17"/>
      <c r="M80" s="18"/>
      <c r="N80" s="14"/>
      <c r="O80" s="19"/>
      <c r="P80" s="19"/>
      <c r="Q80" s="19"/>
      <c r="R80" s="19"/>
      <c r="S80" s="126"/>
    </row>
    <row r="81" spans="1:19">
      <c r="A81" s="21"/>
      <c r="B81" s="22"/>
      <c r="C81" s="23"/>
      <c r="D81" s="24"/>
      <c r="E81" s="25"/>
      <c r="F81" s="25"/>
      <c r="G81" s="25"/>
      <c r="H81" s="25"/>
      <c r="I81" s="14"/>
      <c r="J81" s="14"/>
      <c r="K81" s="20"/>
      <c r="L81" s="17"/>
      <c r="M81" s="18"/>
      <c r="N81" s="14"/>
      <c r="O81" s="19"/>
      <c r="P81" s="19"/>
      <c r="Q81" s="19"/>
      <c r="R81" s="19"/>
      <c r="S81" s="126"/>
    </row>
    <row r="82" spans="1:19" ht="191.25">
      <c r="A82" s="21">
        <v>3</v>
      </c>
      <c r="B82" s="22" t="s">
        <v>70</v>
      </c>
      <c r="C82" s="23">
        <v>88</v>
      </c>
      <c r="D82" s="24" t="s">
        <v>9</v>
      </c>
      <c r="E82" s="25">
        <v>890</v>
      </c>
      <c r="F82" s="25">
        <v>744</v>
      </c>
      <c r="G82" s="25">
        <f>ROUND(C82*E82, 0)</f>
        <v>78320</v>
      </c>
      <c r="H82" s="25">
        <f>ROUND(C82*F82, 0)</f>
        <v>65472</v>
      </c>
      <c r="I82" s="14"/>
      <c r="J82" s="14"/>
      <c r="K82" s="20"/>
      <c r="L82" s="17"/>
      <c r="M82" s="18"/>
      <c r="N82" s="14"/>
      <c r="O82" s="19"/>
      <c r="P82" s="19"/>
      <c r="Q82" s="19"/>
      <c r="R82" s="19"/>
      <c r="S82" s="126"/>
    </row>
    <row r="83" spans="1:19">
      <c r="A83" s="20"/>
      <c r="B83" s="26"/>
      <c r="C83" s="27"/>
      <c r="D83" s="28"/>
      <c r="E83" s="29"/>
      <c r="F83" s="29"/>
      <c r="G83" s="29"/>
      <c r="H83" s="29"/>
      <c r="I83" s="14"/>
      <c r="J83" s="14"/>
      <c r="K83" s="20"/>
      <c r="L83" s="17"/>
      <c r="M83" s="18"/>
      <c r="N83" s="14"/>
      <c r="O83" s="19"/>
      <c r="P83" s="19"/>
      <c r="Q83" s="19"/>
      <c r="R83" s="19"/>
      <c r="S83" s="126"/>
    </row>
    <row r="84" spans="1:19" ht="25.5">
      <c r="A84" s="20"/>
      <c r="B84" s="94" t="s">
        <v>71</v>
      </c>
      <c r="C84" s="95">
        <v>19.3</v>
      </c>
      <c r="D84" s="94" t="s">
        <v>9</v>
      </c>
      <c r="E84" s="96">
        <v>3600</v>
      </c>
      <c r="F84" s="96">
        <v>3400</v>
      </c>
      <c r="G84" s="96">
        <f>ROUND(C84*E84, 0)</f>
        <v>69480</v>
      </c>
      <c r="H84" s="96">
        <f>ROUND(C84*F84, 0)</f>
        <v>65620</v>
      </c>
      <c r="I84" s="14"/>
      <c r="J84" s="14"/>
      <c r="K84" s="20"/>
      <c r="L84" s="17"/>
      <c r="M84" s="18"/>
      <c r="N84" s="14"/>
      <c r="O84" s="19"/>
      <c r="P84" s="19"/>
      <c r="Q84" s="19"/>
      <c r="R84" s="19"/>
      <c r="S84" s="126"/>
    </row>
    <row r="85" spans="1:19">
      <c r="A85" s="20"/>
      <c r="B85" s="97"/>
      <c r="C85" s="98"/>
      <c r="D85" s="97"/>
      <c r="E85" s="99"/>
      <c r="F85" s="99"/>
      <c r="G85" s="99"/>
      <c r="H85" s="99"/>
      <c r="I85" s="14"/>
      <c r="J85" s="14"/>
      <c r="K85" s="20"/>
      <c r="L85" s="17"/>
      <c r="M85" s="18"/>
      <c r="N85" s="14"/>
      <c r="O85" s="19"/>
      <c r="P85" s="19"/>
      <c r="Q85" s="19"/>
      <c r="R85" s="19"/>
      <c r="S85" s="126"/>
    </row>
    <row r="86" spans="1:19">
      <c r="A86" s="20"/>
      <c r="B86" s="94" t="s">
        <v>72</v>
      </c>
      <c r="C86" s="95">
        <v>1</v>
      </c>
      <c r="D86" s="94" t="s">
        <v>61</v>
      </c>
      <c r="E86" s="96">
        <v>10230</v>
      </c>
      <c r="F86" s="96">
        <v>12500</v>
      </c>
      <c r="G86" s="96">
        <f>SUM(E86*C86)</f>
        <v>10230</v>
      </c>
      <c r="H86" s="96">
        <f>SUM(C86*F86)</f>
        <v>12500</v>
      </c>
      <c r="I86" s="14"/>
      <c r="J86" s="14"/>
      <c r="K86" s="20"/>
      <c r="L86" s="17"/>
      <c r="M86" s="18"/>
      <c r="N86" s="14"/>
      <c r="O86" s="19"/>
      <c r="P86" s="19"/>
      <c r="Q86" s="19"/>
      <c r="R86" s="19"/>
      <c r="S86" s="126"/>
    </row>
    <row r="87" spans="1:19">
      <c r="A87" s="46"/>
      <c r="B87" s="48"/>
      <c r="C87" s="84"/>
      <c r="D87" s="48"/>
      <c r="E87" s="85"/>
      <c r="F87" s="85"/>
      <c r="G87" s="85"/>
      <c r="H87" s="85"/>
      <c r="I87" s="14"/>
      <c r="J87" s="14"/>
      <c r="K87" s="20"/>
      <c r="L87" s="17"/>
      <c r="M87" s="18"/>
      <c r="N87" s="14"/>
      <c r="O87" s="19"/>
      <c r="P87" s="19"/>
      <c r="Q87" s="19"/>
      <c r="R87" s="19"/>
      <c r="S87" s="14"/>
    </row>
    <row r="88" spans="1:19" ht="38.25">
      <c r="A88" s="46"/>
      <c r="B88" s="48"/>
      <c r="C88" s="84"/>
      <c r="D88" s="48"/>
      <c r="E88" s="85"/>
      <c r="F88" s="85"/>
      <c r="G88" s="85"/>
      <c r="H88" s="85"/>
      <c r="I88" s="14"/>
      <c r="J88" s="14"/>
      <c r="K88" s="16">
        <v>4</v>
      </c>
      <c r="L88" s="17" t="s">
        <v>18</v>
      </c>
      <c r="M88" s="18">
        <v>-14</v>
      </c>
      <c r="N88" s="14" t="s">
        <v>19</v>
      </c>
      <c r="O88" s="19">
        <v>12240</v>
      </c>
      <c r="P88" s="19">
        <v>1430</v>
      </c>
      <c r="Q88" s="34">
        <f>ROUND(M88*O88, 0)</f>
        <v>-171360</v>
      </c>
      <c r="R88" s="34">
        <f>ROUND(M88*P88, 0)</f>
        <v>-20020</v>
      </c>
      <c r="S88" s="126" t="s">
        <v>93</v>
      </c>
    </row>
    <row r="89" spans="1:19">
      <c r="A89" s="46"/>
      <c r="B89" s="48"/>
      <c r="C89" s="84"/>
      <c r="D89" s="48"/>
      <c r="E89" s="85"/>
      <c r="F89" s="85"/>
      <c r="G89" s="85"/>
      <c r="H89" s="85"/>
      <c r="I89" s="14"/>
      <c r="J89" s="14"/>
      <c r="K89" s="16"/>
      <c r="L89" s="17"/>
      <c r="M89" s="18"/>
      <c r="N89" s="14"/>
      <c r="O89" s="19"/>
      <c r="P89" s="19"/>
      <c r="Q89" s="19"/>
      <c r="R89" s="19"/>
      <c r="S89" s="129"/>
    </row>
    <row r="90" spans="1:19" ht="51">
      <c r="A90" s="46"/>
      <c r="B90" s="48"/>
      <c r="C90" s="84"/>
      <c r="D90" s="48"/>
      <c r="E90" s="85"/>
      <c r="F90" s="85"/>
      <c r="G90" s="85"/>
      <c r="H90" s="85"/>
      <c r="I90" s="14"/>
      <c r="J90" s="14"/>
      <c r="K90" s="16">
        <v>5</v>
      </c>
      <c r="L90" s="17" t="s">
        <v>21</v>
      </c>
      <c r="M90" s="18">
        <v>-1</v>
      </c>
      <c r="N90" s="14" t="s">
        <v>19</v>
      </c>
      <c r="O90" s="19">
        <v>8520</v>
      </c>
      <c r="P90" s="19">
        <v>629</v>
      </c>
      <c r="Q90" s="34">
        <f>ROUND(M90*O90, 0)</f>
        <v>-8520</v>
      </c>
      <c r="R90" s="34">
        <f>ROUND(M90*P90, 0)</f>
        <v>-629</v>
      </c>
      <c r="S90" s="126"/>
    </row>
    <row r="91" spans="1:19">
      <c r="A91" s="46"/>
      <c r="B91" s="48"/>
      <c r="C91" s="84"/>
      <c r="D91" s="48"/>
      <c r="E91" s="85"/>
      <c r="F91" s="85"/>
      <c r="G91" s="85"/>
      <c r="H91" s="85"/>
      <c r="I91" s="14"/>
      <c r="J91" s="14"/>
      <c r="K91" s="16"/>
      <c r="L91" s="17"/>
      <c r="M91" s="18"/>
      <c r="N91" s="14"/>
      <c r="O91" s="19"/>
      <c r="P91" s="19"/>
      <c r="Q91" s="19"/>
      <c r="R91" s="19"/>
      <c r="S91" s="126"/>
    </row>
    <row r="92" spans="1:19" ht="25.5">
      <c r="A92" s="46"/>
      <c r="B92" s="48"/>
      <c r="C92" s="84"/>
      <c r="D92" s="48"/>
      <c r="E92" s="85"/>
      <c r="F92" s="85"/>
      <c r="G92" s="85"/>
      <c r="H92" s="85"/>
      <c r="I92" s="14"/>
      <c r="J92" s="14"/>
      <c r="K92" s="16">
        <v>6</v>
      </c>
      <c r="L92" s="17" t="s">
        <v>23</v>
      </c>
      <c r="M92" s="18">
        <v>-14</v>
      </c>
      <c r="N92" s="14" t="s">
        <v>19</v>
      </c>
      <c r="O92" s="19">
        <v>3994</v>
      </c>
      <c r="P92" s="19">
        <v>9781</v>
      </c>
      <c r="Q92" s="34">
        <f>ROUND(M92*O92, 0)</f>
        <v>-55916</v>
      </c>
      <c r="R92" s="34">
        <f>ROUND(M92*P92, 0)</f>
        <v>-136934</v>
      </c>
      <c r="S92" s="126"/>
    </row>
    <row r="93" spans="1:19">
      <c r="A93" s="46"/>
      <c r="B93" s="48"/>
      <c r="C93" s="84"/>
      <c r="D93" s="48"/>
      <c r="E93" s="85"/>
      <c r="F93" s="85"/>
      <c r="G93" s="85"/>
      <c r="H93" s="85"/>
      <c r="I93" s="14"/>
      <c r="J93" s="14"/>
      <c r="K93" s="20"/>
      <c r="L93" s="17"/>
      <c r="M93" s="18"/>
      <c r="N93" s="14"/>
      <c r="O93" s="19"/>
      <c r="P93" s="19"/>
      <c r="Q93" s="19"/>
      <c r="R93" s="19"/>
      <c r="S93" s="14"/>
    </row>
    <row r="94" spans="1:19">
      <c r="A94" s="46"/>
      <c r="B94" s="48"/>
      <c r="C94" s="84"/>
      <c r="D94" s="48"/>
      <c r="E94" s="85"/>
      <c r="F94" s="85"/>
      <c r="G94" s="85"/>
      <c r="H94" s="85"/>
      <c r="I94" s="14"/>
      <c r="J94" s="14"/>
      <c r="K94" s="20"/>
      <c r="L94" s="17" t="s">
        <v>48</v>
      </c>
      <c r="M94" s="18">
        <v>-1</v>
      </c>
      <c r="N94" s="14" t="s">
        <v>19</v>
      </c>
      <c r="O94" s="19"/>
      <c r="P94" s="19">
        <v>440000</v>
      </c>
      <c r="Q94" s="34">
        <f>ROUND(M94*O94, 0)</f>
        <v>0</v>
      </c>
      <c r="R94" s="34">
        <f>ROUND(M94*P94, 0)</f>
        <v>-440000</v>
      </c>
      <c r="S94" s="126" t="s">
        <v>94</v>
      </c>
    </row>
    <row r="95" spans="1:19">
      <c r="A95" s="46"/>
      <c r="B95" s="48"/>
      <c r="C95" s="84"/>
      <c r="D95" s="48"/>
      <c r="E95" s="85"/>
      <c r="F95" s="85"/>
      <c r="G95" s="85"/>
      <c r="H95" s="85"/>
      <c r="I95" s="14"/>
      <c r="J95" s="14"/>
      <c r="K95" s="20"/>
      <c r="L95" s="17"/>
      <c r="M95" s="18"/>
      <c r="N95" s="14"/>
      <c r="O95" s="19"/>
      <c r="P95" s="19"/>
      <c r="Q95" s="19"/>
      <c r="R95" s="19"/>
      <c r="S95" s="126"/>
    </row>
    <row r="96" spans="1:19" ht="51">
      <c r="A96" s="46"/>
      <c r="B96" s="48"/>
      <c r="C96" s="84"/>
      <c r="D96" s="48"/>
      <c r="E96" s="85"/>
      <c r="F96" s="85"/>
      <c r="G96" s="85"/>
      <c r="H96" s="85"/>
      <c r="I96" s="14"/>
      <c r="J96" s="14"/>
      <c r="K96" s="16">
        <v>1</v>
      </c>
      <c r="L96" s="17" t="s">
        <v>49</v>
      </c>
      <c r="M96" s="18">
        <v>-150</v>
      </c>
      <c r="N96" s="14" t="s">
        <v>9</v>
      </c>
      <c r="O96" s="19">
        <v>0</v>
      </c>
      <c r="P96" s="19">
        <v>1258</v>
      </c>
      <c r="Q96" s="29">
        <f>ROUND(M96*O96, 0)</f>
        <v>0</v>
      </c>
      <c r="R96" s="29">
        <f>ROUND(M96*P96, 0)</f>
        <v>-188700</v>
      </c>
      <c r="S96" s="126"/>
    </row>
    <row r="97" spans="1:19">
      <c r="A97" s="46"/>
      <c r="B97" s="48"/>
      <c r="C97" s="84"/>
      <c r="D97" s="48"/>
      <c r="E97" s="85"/>
      <c r="F97" s="85"/>
      <c r="G97" s="85"/>
      <c r="H97" s="85"/>
      <c r="I97" s="14"/>
      <c r="J97" s="14"/>
      <c r="K97" s="20"/>
      <c r="L97" s="17"/>
      <c r="M97" s="18"/>
      <c r="N97" s="14"/>
      <c r="O97" s="19"/>
      <c r="P97" s="19"/>
      <c r="Q97" s="19"/>
      <c r="R97" s="19"/>
      <c r="S97" s="126"/>
    </row>
    <row r="98" spans="1:19" ht="51">
      <c r="A98" s="46"/>
      <c r="B98" s="48"/>
      <c r="C98" s="84"/>
      <c r="D98" s="48"/>
      <c r="E98" s="85"/>
      <c r="F98" s="85"/>
      <c r="G98" s="85"/>
      <c r="H98" s="85"/>
      <c r="I98" s="14"/>
      <c r="J98" s="14"/>
      <c r="K98" s="16">
        <v>8</v>
      </c>
      <c r="L98" s="17" t="s">
        <v>50</v>
      </c>
      <c r="M98" s="18">
        <v>-9.11</v>
      </c>
      <c r="N98" s="14" t="s">
        <v>25</v>
      </c>
      <c r="O98" s="19">
        <v>6230</v>
      </c>
      <c r="P98" s="19">
        <v>1773</v>
      </c>
      <c r="Q98" s="19">
        <f>ROUND(M98*O98, 0)</f>
        <v>-56755</v>
      </c>
      <c r="R98" s="19">
        <f>ROUND(M98*P98, 0)</f>
        <v>-16152</v>
      </c>
      <c r="S98" s="126"/>
    </row>
    <row r="99" spans="1:19">
      <c r="A99" s="46"/>
      <c r="B99" s="48"/>
      <c r="C99" s="84"/>
      <c r="D99" s="48"/>
      <c r="E99" s="85"/>
      <c r="F99" s="85"/>
      <c r="G99" s="85"/>
      <c r="H99" s="85"/>
      <c r="I99" s="14"/>
      <c r="J99" s="14"/>
      <c r="K99" s="20"/>
      <c r="L99" s="17"/>
      <c r="M99" s="18"/>
      <c r="N99" s="14"/>
      <c r="O99" s="19"/>
      <c r="P99" s="19"/>
      <c r="Q99" s="19"/>
      <c r="R99" s="19"/>
      <c r="S99" s="126"/>
    </row>
    <row r="100" spans="1:19" ht="102">
      <c r="A100" s="46"/>
      <c r="B100" s="48"/>
      <c r="C100" s="84"/>
      <c r="D100" s="48"/>
      <c r="E100" s="85"/>
      <c r="F100" s="85"/>
      <c r="G100" s="85"/>
      <c r="H100" s="85"/>
      <c r="I100" s="14"/>
      <c r="J100" s="14"/>
      <c r="K100" s="16">
        <v>25</v>
      </c>
      <c r="L100" s="17" t="s">
        <v>51</v>
      </c>
      <c r="M100" s="18">
        <v>-107</v>
      </c>
      <c r="N100" s="14" t="s">
        <v>9</v>
      </c>
      <c r="O100" s="19">
        <v>1575</v>
      </c>
      <c r="P100" s="19">
        <v>1400</v>
      </c>
      <c r="Q100" s="19">
        <f>ROUND(M100*O100, 0)</f>
        <v>-168525</v>
      </c>
      <c r="R100" s="19">
        <f>ROUND(M100*P100, 0)</f>
        <v>-149800</v>
      </c>
      <c r="S100" s="126"/>
    </row>
    <row r="101" spans="1:19">
      <c r="A101" s="46"/>
      <c r="B101" s="48"/>
      <c r="C101" s="84"/>
      <c r="D101" s="48"/>
      <c r="E101" s="85"/>
      <c r="F101" s="85"/>
      <c r="G101" s="85"/>
      <c r="H101" s="85"/>
      <c r="I101" s="14"/>
      <c r="J101" s="14"/>
      <c r="K101" s="20"/>
      <c r="L101" s="17"/>
      <c r="M101" s="18"/>
      <c r="N101" s="14"/>
      <c r="O101" s="19"/>
      <c r="P101" s="19"/>
      <c r="Q101" s="19"/>
      <c r="R101" s="19"/>
      <c r="S101" s="14"/>
    </row>
    <row r="102" spans="1:19" ht="25.5">
      <c r="A102" s="51"/>
      <c r="B102" s="64" t="s">
        <v>79</v>
      </c>
      <c r="C102" s="86"/>
      <c r="D102" s="64"/>
      <c r="E102" s="87"/>
      <c r="F102" s="87"/>
      <c r="G102" s="87">
        <v>3251009</v>
      </c>
      <c r="H102" s="87">
        <v>1438125</v>
      </c>
      <c r="I102" s="33"/>
      <c r="J102" s="33"/>
      <c r="K102" s="30"/>
      <c r="L102" s="112" t="s">
        <v>78</v>
      </c>
      <c r="M102" s="113">
        <v>-1</v>
      </c>
      <c r="N102" s="114" t="s">
        <v>19</v>
      </c>
      <c r="O102" s="117">
        <v>3403422.0480000004</v>
      </c>
      <c r="P102" s="117">
        <v>140400</v>
      </c>
      <c r="Q102" s="115">
        <f>+M102*O102</f>
        <v>-3403422.0480000004</v>
      </c>
      <c r="R102" s="116">
        <f t="shared" ref="R102" si="2">+P102*M102</f>
        <v>-140400</v>
      </c>
      <c r="S102" s="14" t="s">
        <v>92</v>
      </c>
    </row>
    <row r="103" spans="1:19">
      <c r="A103" s="46"/>
      <c r="B103" s="48"/>
      <c r="C103" s="84"/>
      <c r="D103" s="48"/>
      <c r="E103" s="85"/>
      <c r="F103" s="85"/>
      <c r="G103" s="85"/>
      <c r="H103" s="85"/>
      <c r="I103" s="14"/>
      <c r="J103" s="14"/>
      <c r="K103" s="16"/>
      <c r="L103" s="17"/>
      <c r="M103" s="18"/>
      <c r="N103" s="14"/>
      <c r="O103" s="19"/>
      <c r="P103" s="19"/>
      <c r="Q103" s="19"/>
      <c r="R103" s="19"/>
      <c r="S103" s="14"/>
    </row>
    <row r="104" spans="1:19" ht="38.25">
      <c r="A104" s="46"/>
      <c r="B104" s="48" t="s">
        <v>81</v>
      </c>
      <c r="C104" s="84">
        <v>250</v>
      </c>
      <c r="D104" s="48" t="s">
        <v>80</v>
      </c>
      <c r="E104" s="85">
        <v>780</v>
      </c>
      <c r="F104" s="85">
        <v>725</v>
      </c>
      <c r="G104" s="19">
        <f>ROUND(C104*E104, 0)</f>
        <v>195000</v>
      </c>
      <c r="H104" s="19">
        <f>ROUND(C104*F104, 0)</f>
        <v>181250</v>
      </c>
      <c r="I104" s="14"/>
      <c r="J104" s="14"/>
      <c r="K104" s="16"/>
      <c r="L104" s="17"/>
      <c r="M104" s="18"/>
      <c r="N104" s="14"/>
      <c r="O104" s="19"/>
      <c r="P104" s="19"/>
      <c r="Q104" s="19"/>
      <c r="R104" s="19"/>
      <c r="S104" s="14"/>
    </row>
    <row r="105" spans="1:19">
      <c r="A105" s="46"/>
      <c r="B105" s="48"/>
      <c r="C105" s="84"/>
      <c r="D105" s="48"/>
      <c r="E105" s="85"/>
      <c r="F105" s="85"/>
      <c r="G105" s="85"/>
      <c r="H105" s="85"/>
      <c r="I105" s="14"/>
      <c r="J105" s="35"/>
      <c r="K105" s="16"/>
      <c r="L105" s="17"/>
      <c r="M105" s="18"/>
      <c r="N105" s="14"/>
      <c r="O105" s="19"/>
      <c r="P105" s="19"/>
      <c r="Q105" s="19"/>
      <c r="R105" s="19"/>
      <c r="S105" s="14"/>
    </row>
    <row r="106" spans="1:19">
      <c r="A106" s="46"/>
      <c r="B106" s="125" t="s">
        <v>55</v>
      </c>
      <c r="C106" s="84">
        <v>5</v>
      </c>
      <c r="D106" s="48" t="s">
        <v>54</v>
      </c>
      <c r="E106" s="85"/>
      <c r="F106" s="85">
        <v>520800</v>
      </c>
      <c r="G106" s="29">
        <f>ROUND(C106*E106, 0)</f>
        <v>0</v>
      </c>
      <c r="H106" s="29">
        <f>ROUND(C106*F106, 0)</f>
        <v>2604000</v>
      </c>
      <c r="I106" s="14"/>
      <c r="J106" s="14"/>
      <c r="K106" s="20"/>
      <c r="L106" s="17"/>
      <c r="M106" s="18"/>
      <c r="N106" s="14"/>
      <c r="O106" s="19"/>
      <c r="P106" s="19"/>
      <c r="Q106" s="19"/>
      <c r="R106" s="19"/>
      <c r="S106" s="14"/>
    </row>
    <row r="107" spans="1:19">
      <c r="A107" s="16"/>
      <c r="B107" s="17"/>
      <c r="C107" s="18"/>
      <c r="D107" s="14"/>
      <c r="E107" s="19"/>
      <c r="F107" s="19"/>
      <c r="G107" s="19"/>
      <c r="H107" s="19"/>
      <c r="I107" s="14"/>
      <c r="J107" s="14"/>
      <c r="K107" s="16"/>
      <c r="L107" s="17"/>
      <c r="M107" s="18"/>
      <c r="N107" s="14"/>
      <c r="O107" s="19"/>
      <c r="P107" s="19"/>
      <c r="Q107" s="19"/>
      <c r="R107" s="19"/>
      <c r="S107" s="14"/>
    </row>
    <row r="108" spans="1:19">
      <c r="A108" s="16"/>
      <c r="B108" s="4" t="s">
        <v>32</v>
      </c>
      <c r="C108" s="5"/>
      <c r="D108" s="6"/>
      <c r="E108" s="7"/>
      <c r="F108" s="7"/>
      <c r="G108" s="7">
        <f>SUM(G4:G107)</f>
        <v>13864887.1</v>
      </c>
      <c r="H108" s="7">
        <f>SUM(H4:H107)</f>
        <v>22486081</v>
      </c>
      <c r="I108" s="14"/>
      <c r="K108" s="3"/>
      <c r="L108" s="4" t="s">
        <v>32</v>
      </c>
      <c r="M108" s="5"/>
      <c r="N108" s="6"/>
      <c r="O108" s="7"/>
      <c r="P108" s="7"/>
      <c r="Q108" s="7">
        <f>SUM(Q5:Q107)</f>
        <v>-8298354.0480000004</v>
      </c>
      <c r="R108" s="7">
        <f>SUM(R5:R107)</f>
        <v>-4286700</v>
      </c>
    </row>
    <row r="109" spans="1:19">
      <c r="A109" s="16"/>
      <c r="B109" s="17"/>
      <c r="C109" s="18"/>
      <c r="D109" s="14"/>
      <c r="E109" s="19"/>
      <c r="F109" s="19"/>
      <c r="G109" s="19"/>
      <c r="H109" s="19"/>
      <c r="I109" s="14"/>
      <c r="K109" s="16"/>
      <c r="L109" s="17"/>
      <c r="M109" s="18"/>
      <c r="N109" s="14"/>
      <c r="O109" s="19"/>
      <c r="P109" s="19"/>
      <c r="Q109" s="19"/>
      <c r="R109" s="19"/>
    </row>
  </sheetData>
  <mergeCells count="2">
    <mergeCell ref="A1:H1"/>
    <mergeCell ref="K1:R1"/>
  </mergeCells>
  <pageMargins left="0.70866141732283472" right="0.70866141732283472" top="0.74803149606299213" bottom="0.74803149606299213" header="0.31496062992125984" footer="0.31496062992125984"/>
  <pageSetup paperSize="8" scale="74" orientation="landscape" r:id="rId1"/>
  <headerFooter>
    <oddFooter>&amp;L&amp;P</oddFooter>
  </headerFooter>
  <rowBreaks count="3" manualBreakCount="3">
    <brk id="35" max="16383" man="1"/>
    <brk id="54" max="18" man="1"/>
    <brk id="86"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Munka1</vt:lpstr>
      <vt:lpstr>Munka1!Nyomtatási_cím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Gábor</dc:creator>
  <cp:lastModifiedBy>fluck.beata</cp:lastModifiedBy>
  <cp:lastPrinted>2018-11-23T12:18:09Z</cp:lastPrinted>
  <dcterms:created xsi:type="dcterms:W3CDTF">2018-05-07T11:04:19Z</dcterms:created>
  <dcterms:modified xsi:type="dcterms:W3CDTF">2018-11-23T12:18:16Z</dcterms:modified>
</cp:coreProperties>
</file>