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ess\Desktop\"/>
    </mc:Choice>
  </mc:AlternateContent>
  <bookViews>
    <workbookView xWindow="0" yWindow="0" windowWidth="21576" windowHeight="8088"/>
  </bookViews>
  <sheets>
    <sheet name="TERVEZÉSHEZ alaptábla 2021." sheetId="6" r:id="rId1"/>
  </sheets>
  <definedNames>
    <definedName name="_xlnm.Print_Area" localSheetId="0">'TERVEZÉSHEZ alaptábla 2021.'!$A$1:$U$93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E51" i="6"/>
  <c r="E8" i="6"/>
  <c r="E11" i="6"/>
  <c r="E14" i="6"/>
  <c r="E15" i="6"/>
  <c r="E16" i="6"/>
  <c r="E17" i="6"/>
  <c r="E19" i="6"/>
  <c r="E20" i="6"/>
  <c r="E21" i="6"/>
  <c r="E22" i="6"/>
  <c r="D8" i="6"/>
  <c r="M25" i="6"/>
  <c r="E10" i="6" l="1"/>
  <c r="E9" i="6"/>
  <c r="E13" i="6"/>
  <c r="E18" i="6"/>
  <c r="D69" i="6"/>
  <c r="D68" i="6"/>
  <c r="D67" i="6"/>
  <c r="D66" i="6"/>
  <c r="U49" i="6"/>
  <c r="S49" i="6"/>
  <c r="Q49" i="6"/>
  <c r="M49" i="6"/>
  <c r="O49" i="6"/>
  <c r="K49" i="6"/>
  <c r="I49" i="6"/>
  <c r="G49" i="6"/>
  <c r="E12" i="6" l="1"/>
  <c r="D65" i="6"/>
  <c r="D64" i="6"/>
  <c r="E6" i="6"/>
  <c r="D18" i="6" l="1"/>
  <c r="E40" i="6"/>
  <c r="D40" i="6"/>
  <c r="E35" i="6" l="1"/>
  <c r="E36" i="6"/>
  <c r="E37" i="6"/>
  <c r="E38" i="6"/>
  <c r="E39" i="6"/>
  <c r="E41" i="6"/>
  <c r="E42" i="6"/>
  <c r="E43" i="6"/>
  <c r="E44" i="6"/>
  <c r="E45" i="6"/>
  <c r="E46" i="6"/>
  <c r="E47" i="6"/>
  <c r="E48" i="6"/>
  <c r="E26" i="6"/>
  <c r="E27" i="6"/>
  <c r="E28" i="6"/>
  <c r="E29" i="6"/>
  <c r="E30" i="6"/>
  <c r="E31" i="6"/>
  <c r="E32" i="6"/>
  <c r="E33" i="6"/>
  <c r="E34" i="6"/>
  <c r="E25" i="6"/>
  <c r="T61" i="6" l="1"/>
  <c r="R61" i="6"/>
  <c r="D43" i="6"/>
  <c r="D12" i="6"/>
  <c r="D34" i="6"/>
  <c r="E7" i="6" l="1"/>
  <c r="S71" i="6"/>
  <c r="R71" i="6"/>
  <c r="S60" i="6"/>
  <c r="S56" i="6"/>
  <c r="S61" i="6" l="1"/>
  <c r="U71" i="6"/>
  <c r="T71" i="6"/>
  <c r="Q71" i="6"/>
  <c r="P71" i="6"/>
  <c r="O71" i="6"/>
  <c r="N71" i="6"/>
  <c r="M71" i="6"/>
  <c r="L71" i="6"/>
  <c r="K71" i="6"/>
  <c r="J71" i="6"/>
  <c r="I71" i="6"/>
  <c r="H71" i="6"/>
  <c r="G71" i="6"/>
  <c r="F71" i="6"/>
  <c r="B71" i="6"/>
  <c r="E70" i="6"/>
  <c r="D70" i="6"/>
  <c r="E69" i="6"/>
  <c r="E68" i="6"/>
  <c r="E67" i="6"/>
  <c r="E66" i="6"/>
  <c r="E65" i="6"/>
  <c r="E64" i="6"/>
  <c r="U60" i="6"/>
  <c r="Q60" i="6"/>
  <c r="P60" i="6"/>
  <c r="O60" i="6"/>
  <c r="N60" i="6"/>
  <c r="M60" i="6"/>
  <c r="L60" i="6"/>
  <c r="K60" i="6"/>
  <c r="J60" i="6"/>
  <c r="I60" i="6"/>
  <c r="H60" i="6"/>
  <c r="G60" i="6"/>
  <c r="F60" i="6"/>
  <c r="B60" i="6"/>
  <c r="E59" i="6"/>
  <c r="D59" i="6"/>
  <c r="E58" i="6"/>
  <c r="D58" i="6"/>
  <c r="E57" i="6"/>
  <c r="D57" i="6"/>
  <c r="U56" i="6"/>
  <c r="Q56" i="6"/>
  <c r="P56" i="6"/>
  <c r="O56" i="6"/>
  <c r="N56" i="6"/>
  <c r="M56" i="6"/>
  <c r="L56" i="6"/>
  <c r="K56" i="6"/>
  <c r="K61" i="6" s="1"/>
  <c r="J56" i="6"/>
  <c r="I56" i="6"/>
  <c r="I61" i="6" s="1"/>
  <c r="H56" i="6"/>
  <c r="G56" i="6"/>
  <c r="G61" i="6" s="1"/>
  <c r="F56" i="6"/>
  <c r="B56" i="6"/>
  <c r="E55" i="6"/>
  <c r="D55" i="6"/>
  <c r="E54" i="6"/>
  <c r="D54" i="6"/>
  <c r="E53" i="6"/>
  <c r="D53" i="6"/>
  <c r="E52" i="6"/>
  <c r="D52" i="6"/>
  <c r="D51" i="6"/>
  <c r="E50" i="6"/>
  <c r="D50" i="6"/>
  <c r="Q61" i="6"/>
  <c r="P49" i="6"/>
  <c r="P61" i="6" s="1"/>
  <c r="O61" i="6"/>
  <c r="N49" i="6"/>
  <c r="N61" i="6" s="1"/>
  <c r="M61" i="6"/>
  <c r="L49" i="6"/>
  <c r="L61" i="6" s="1"/>
  <c r="J49" i="6"/>
  <c r="H49" i="6"/>
  <c r="H61" i="6" s="1"/>
  <c r="F49" i="6"/>
  <c r="C49" i="6"/>
  <c r="B49" i="6"/>
  <c r="D48" i="6"/>
  <c r="D47" i="6"/>
  <c r="D46" i="6"/>
  <c r="D45" i="6"/>
  <c r="D44" i="6"/>
  <c r="D42" i="6"/>
  <c r="D41" i="6"/>
  <c r="D39" i="6"/>
  <c r="D38" i="6"/>
  <c r="D37" i="6"/>
  <c r="D36" i="6"/>
  <c r="D35" i="6"/>
  <c r="D33" i="6"/>
  <c r="D32" i="6"/>
  <c r="D31" i="6"/>
  <c r="D30" i="6"/>
  <c r="D29" i="6"/>
  <c r="D28" i="6"/>
  <c r="D27" i="6"/>
  <c r="D26" i="6"/>
  <c r="D25" i="6"/>
  <c r="E24" i="6"/>
  <c r="E49" i="6" s="1"/>
  <c r="D24" i="6"/>
  <c r="D22" i="6"/>
  <c r="D21" i="6"/>
  <c r="D20" i="6"/>
  <c r="D19" i="6"/>
  <c r="D17" i="6"/>
  <c r="D16" i="6"/>
  <c r="D15" i="6"/>
  <c r="D14" i="6"/>
  <c r="D13" i="6"/>
  <c r="D11" i="6"/>
  <c r="D10" i="6"/>
  <c r="D9" i="6"/>
  <c r="D7" i="6"/>
  <c r="D6" i="6"/>
  <c r="F61" i="6" l="1"/>
  <c r="J61" i="6"/>
  <c r="D49" i="6"/>
  <c r="U61" i="6"/>
  <c r="D56" i="6"/>
  <c r="E71" i="6"/>
  <c r="D60" i="6"/>
  <c r="E56" i="6"/>
  <c r="E60" i="6"/>
  <c r="B61" i="6"/>
  <c r="B78" i="6" s="1"/>
  <c r="D71" i="6"/>
  <c r="E61" i="6" l="1"/>
  <c r="D61" i="6"/>
  <c r="E78" i="6" l="1"/>
  <c r="E72" i="6" s="1"/>
</calcChain>
</file>

<file path=xl/sharedStrings.xml><?xml version="1.0" encoding="utf-8"?>
<sst xmlns="http://schemas.openxmlformats.org/spreadsheetml/2006/main" count="122" uniqueCount="77">
  <si>
    <t>támogatási ellentételezés</t>
  </si>
  <si>
    <t>Felhalmozási kiadások összesen:</t>
  </si>
  <si>
    <t>Mükődési kiadás összesen:</t>
  </si>
  <si>
    <t>Iparűzési adó</t>
  </si>
  <si>
    <t>Szemétszállítás</t>
  </si>
  <si>
    <t xml:space="preserve">Üzemeltetési-és fenntartási kiadások költségei </t>
  </si>
  <si>
    <t>Általános ügyvitel</t>
  </si>
  <si>
    <t>számlás ellentételezés</t>
  </si>
  <si>
    <t>FELADATOK MEGNEVEZÉSE</t>
  </si>
  <si>
    <t>Bérek és járulékok</t>
  </si>
  <si>
    <t>KIADÁSOK ÖSSZESEN</t>
  </si>
  <si>
    <t>BEVÉTELEK</t>
  </si>
  <si>
    <t>KIADÁSOK</t>
  </si>
  <si>
    <t>2017. évi tényadatok, decemberi becsléssel</t>
  </si>
  <si>
    <t>számlás ellentételezés bruttó összegben</t>
  </si>
  <si>
    <t>Szakmai programok bevételei</t>
  </si>
  <si>
    <t>Bérleti dij bevétel</t>
  </si>
  <si>
    <t>Egyéb bevétel (rendezvényszervezés, reklám, stb.)</t>
  </si>
  <si>
    <t>Közvetített szolgáltatás</t>
  </si>
  <si>
    <t>NKA és egyéb önkormányzaton kívüli támogatás</t>
  </si>
  <si>
    <t>Egyéb bevétel</t>
  </si>
  <si>
    <t>Cserepesház</t>
  </si>
  <si>
    <t>Lipták Villa</t>
  </si>
  <si>
    <t>Liget Galéria</t>
  </si>
  <si>
    <t>Zuglói Ifjúsági Centrum</t>
  </si>
  <si>
    <t>Zuglói Civil Ház</t>
  </si>
  <si>
    <t>Samodai József Zuglói Helytörténeti Műhely</t>
  </si>
  <si>
    <t>Áram</t>
  </si>
  <si>
    <t>Gáz</t>
  </si>
  <si>
    <t>Viz,csatornadij</t>
  </si>
  <si>
    <t>Telefon, internet, posta ktg.</t>
  </si>
  <si>
    <t>Nyomtatvány, irodaszer</t>
  </si>
  <si>
    <t>Szakmai anyagok</t>
  </si>
  <si>
    <t>Egyéb anyagok</t>
  </si>
  <si>
    <t>Samodai József Zuglói Helytörténeti Műhely gondozás, rendszerezés</t>
  </si>
  <si>
    <t>Foglalkozásvezetők dija (fizetős tanfolyamok)</t>
  </si>
  <si>
    <t>Könyvvizsgálat</t>
  </si>
  <si>
    <t>Bankköltség</t>
  </si>
  <si>
    <t>Kisjavitás, technikai eszköz karbantartás (hangosítás, világítási rendszerek, egyéb műszaki berendezések karbantartása)</t>
  </si>
  <si>
    <t>Nagyjavítás, karbantartás (festés, burkolatok, elektromos rendszer, fűtési rendszer, színpad, nyílászárók javítása, mosdók karbantartása, eresztisztítás, stb.)</t>
  </si>
  <si>
    <t>Ingyenes rendezvények (nyárbucsúztató, m.kultúra napja, gyereknap,mikulás ünnep, szünidei fogl.,stb.)</t>
  </si>
  <si>
    <t>Egyéb igénybevett szolgáltatások (munkavédelmi, tűzvédelmi, jogi, egyéb szolgáltatások)</t>
  </si>
  <si>
    <t>Munkaváll.bérköltsége</t>
  </si>
  <si>
    <t>Műszak- és túlóra pótlék</t>
  </si>
  <si>
    <t>Felügyelő biz.     3 fő</t>
  </si>
  <si>
    <t>Állományon kivüli</t>
  </si>
  <si>
    <t>Betegszabadság</t>
  </si>
  <si>
    <t>Munkábajárás</t>
  </si>
  <si>
    <t>Iskolakezdési támogatás</t>
  </si>
  <si>
    <t>Saját gépkocsi használat</t>
  </si>
  <si>
    <t>Reprezentáció</t>
  </si>
  <si>
    <t>SZOCHO + szakképzési hjár.</t>
  </si>
  <si>
    <t>Telefon utáni szja, eho</t>
  </si>
  <si>
    <t>Repi utáni szja, eho</t>
  </si>
  <si>
    <t>Munkáltatót terhelő táppénz</t>
  </si>
  <si>
    <t>Egyéb ráfordítás (arányos áfa vissza nem ig.része)</t>
  </si>
  <si>
    <t>Programok összesen</t>
  </si>
  <si>
    <t>ZUGLÓI CSEREPES KULTURÁLIS NPKFT.</t>
  </si>
  <si>
    <t>Tényleges támogatási (pe.átadás és számlás ellentételezés) összesen:</t>
  </si>
  <si>
    <t>BEVÉTELEK ÖSSZESEN</t>
  </si>
  <si>
    <t>2021. év mindösszesen</t>
  </si>
  <si>
    <t>Cafeteria</t>
  </si>
  <si>
    <t>Önkormányzati rendezvényiroda</t>
  </si>
  <si>
    <t>Egyéb ráfordítás</t>
  </si>
  <si>
    <t>Értékcsökkenési leírás</t>
  </si>
  <si>
    <t>Távhődíj</t>
  </si>
  <si>
    <t>Tárgyi eszköz beszerzés</t>
  </si>
  <si>
    <t>Reklám, marketing</t>
  </si>
  <si>
    <t>saját bevételből finanszírozva</t>
  </si>
  <si>
    <t>saját bevétel</t>
  </si>
  <si>
    <t>Céltartalék</t>
  </si>
  <si>
    <t>Végkielégítés</t>
  </si>
  <si>
    <t>Felhasználható:</t>
  </si>
  <si>
    <t>Zárolt összeg:</t>
  </si>
  <si>
    <t>Budapest, 2021. április 29.</t>
  </si>
  <si>
    <t>dr. Dömény Péter</t>
  </si>
  <si>
    <t>ügyvezető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</si>
</sst>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&quot; Ft&quot;_-;\-* #,##0&quot; Ft&quot;_-;_-* \-??&quot; Ft&quot;_-;_-@_-"/>
    <numFmt numFmtId="165" formatCode="_-* #,##0.00&quot; Ft&quot;_-;\-* #,##0.00&quot; Ft&quot;_-;_-* \-??&quot; Ft&quot;_-;_-@_-"/>
  </numFmts>
  <fonts count="24" x14ac:knownFonts="1">
    <font>
      <sz val="12"/>
      <color theme="1"/>
      <name val="Times New Roman"/>
      <family val="2"/>
      <charset val="238"/>
    </font>
    <font>
      <sz val="11"/>
      <color indexed="8"/>
      <name val="Calibri"/>
      <family val="2"/>
      <charset val="238"/>
    </font>
    <font>
      <sz val="36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color indexed="8"/>
      <name val="Calibri"/>
      <family val="2"/>
      <charset val="238"/>
    </font>
    <font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b/>
      <sz val="36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sz val="10"/>
      <name val="Arial CE"/>
      <charset val="238"/>
    </font>
    <font>
      <b/>
      <u/>
      <sz val="72"/>
      <color indexed="8"/>
      <name val="Arial Unicode MS"/>
      <family val="2"/>
      <charset val="238"/>
    </font>
    <font>
      <b/>
      <sz val="48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color indexed="10"/>
      <name val="Arial Unicode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ill="0" applyBorder="0" applyAlignment="0" applyProtection="0"/>
    <xf numFmtId="0" fontId="19" fillId="0" borderId="0"/>
  </cellStyleXfs>
  <cellXfs count="183">
    <xf numFmtId="0" fontId="0" fillId="0" borderId="0" xfId="0"/>
    <xf numFmtId="0" fontId="2" fillId="0" borderId="0" xfId="1" applyFont="1" applyFill="1"/>
    <xf numFmtId="0" fontId="2" fillId="3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 indent="1"/>
    </xf>
    <xf numFmtId="0" fontId="2" fillId="5" borderId="0" xfId="1" applyFont="1" applyFill="1"/>
    <xf numFmtId="164" fontId="6" fillId="5" borderId="12" xfId="2" applyNumberFormat="1" applyFont="1" applyFill="1" applyBorder="1" applyAlignment="1" applyProtection="1">
      <alignment horizontal="center" vertical="center"/>
    </xf>
    <xf numFmtId="164" fontId="7" fillId="5" borderId="12" xfId="2" applyNumberFormat="1" applyFont="1" applyFill="1" applyBorder="1" applyAlignment="1" applyProtection="1">
      <alignment horizontal="center" vertical="center"/>
    </xf>
    <xf numFmtId="164" fontId="5" fillId="6" borderId="15" xfId="2" applyNumberFormat="1" applyFont="1" applyFill="1" applyBorder="1" applyAlignment="1" applyProtection="1">
      <alignment horizontal="center" vertical="center"/>
    </xf>
    <xf numFmtId="164" fontId="5" fillId="6" borderId="16" xfId="2" applyNumberFormat="1" applyFont="1" applyFill="1" applyBorder="1" applyAlignment="1" applyProtection="1">
      <alignment horizontal="center" vertical="center"/>
    </xf>
    <xf numFmtId="164" fontId="5" fillId="6" borderId="17" xfId="2" applyNumberFormat="1" applyFont="1" applyFill="1" applyBorder="1" applyAlignment="1" applyProtection="1">
      <alignment horizontal="center" vertical="center"/>
    </xf>
    <xf numFmtId="164" fontId="5" fillId="0" borderId="16" xfId="2" applyNumberFormat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>
      <alignment horizontal="left"/>
    </xf>
    <xf numFmtId="0" fontId="2" fillId="0" borderId="28" xfId="1" applyFont="1" applyFill="1" applyBorder="1" applyAlignment="1">
      <alignment horizontal="left" vertical="center" wrapText="1" indent="1"/>
    </xf>
    <xf numFmtId="0" fontId="2" fillId="0" borderId="22" xfId="1" applyFont="1" applyFill="1" applyBorder="1" applyAlignment="1">
      <alignment horizontal="left" vertical="center" wrapText="1" indent="1"/>
    </xf>
    <xf numFmtId="0" fontId="2" fillId="0" borderId="0" xfId="1" applyFont="1" applyFill="1" applyBorder="1"/>
    <xf numFmtId="0" fontId="2" fillId="0" borderId="0" xfId="1" applyFont="1" applyFill="1" applyAlignment="1"/>
    <xf numFmtId="164" fontId="11" fillId="7" borderId="25" xfId="2" applyNumberFormat="1" applyFont="1" applyFill="1" applyBorder="1" applyAlignment="1" applyProtection="1">
      <alignment horizontal="center" vertical="center"/>
    </xf>
    <xf numFmtId="164" fontId="11" fillId="7" borderId="29" xfId="2" applyNumberFormat="1" applyFont="1" applyFill="1" applyBorder="1" applyAlignment="1" applyProtection="1">
      <alignment horizontal="center" vertical="center"/>
    </xf>
    <xf numFmtId="164" fontId="10" fillId="9" borderId="33" xfId="2" applyNumberFormat="1" applyFont="1" applyFill="1" applyBorder="1" applyAlignment="1" applyProtection="1">
      <alignment horizontal="center" vertical="center"/>
    </xf>
    <xf numFmtId="164" fontId="10" fillId="9" borderId="7" xfId="2" applyNumberFormat="1" applyFont="1" applyFill="1" applyBorder="1" applyAlignment="1" applyProtection="1">
      <alignment horizontal="center" vertical="center"/>
    </xf>
    <xf numFmtId="164" fontId="8" fillId="2" borderId="12" xfId="2" applyNumberFormat="1" applyFont="1" applyFill="1" applyBorder="1" applyAlignment="1" applyProtection="1">
      <alignment horizontal="center" vertical="center"/>
    </xf>
    <xf numFmtId="164" fontId="9" fillId="7" borderId="28" xfId="2" applyNumberFormat="1" applyFont="1" applyFill="1" applyBorder="1" applyAlignment="1" applyProtection="1">
      <alignment horizontal="center" vertical="center"/>
    </xf>
    <xf numFmtId="164" fontId="9" fillId="7" borderId="25" xfId="2" applyNumberFormat="1" applyFont="1" applyFill="1" applyBorder="1" applyAlignment="1" applyProtection="1">
      <alignment horizontal="center" vertical="center"/>
    </xf>
    <xf numFmtId="164" fontId="9" fillId="7" borderId="20" xfId="2" applyNumberFormat="1" applyFont="1" applyFill="1" applyBorder="1" applyAlignment="1" applyProtection="1">
      <alignment horizontal="center" vertical="center"/>
    </xf>
    <xf numFmtId="164" fontId="12" fillId="2" borderId="12" xfId="2" applyNumberFormat="1" applyFont="1" applyFill="1" applyBorder="1" applyAlignment="1" applyProtection="1">
      <alignment horizontal="center" vertical="center"/>
    </xf>
    <xf numFmtId="164" fontId="7" fillId="2" borderId="12" xfId="2" applyNumberFormat="1" applyFont="1" applyFill="1" applyBorder="1" applyAlignment="1" applyProtection="1">
      <alignment horizontal="center" vertical="center"/>
    </xf>
    <xf numFmtId="164" fontId="8" fillId="5" borderId="12" xfId="2" applyNumberFormat="1" applyFont="1" applyFill="1" applyBorder="1" applyAlignment="1" applyProtection="1">
      <alignment horizontal="center" vertical="center"/>
    </xf>
    <xf numFmtId="164" fontId="9" fillId="7" borderId="27" xfId="2" applyNumberFormat="1" applyFont="1" applyFill="1" applyBorder="1" applyAlignment="1" applyProtection="1">
      <alignment horizontal="center" vertical="center"/>
    </xf>
    <xf numFmtId="164" fontId="9" fillId="7" borderId="23" xfId="2" applyNumberFormat="1" applyFont="1" applyFill="1" applyBorder="1" applyAlignment="1" applyProtection="1">
      <alignment horizontal="center" vertical="center"/>
    </xf>
    <xf numFmtId="164" fontId="9" fillId="7" borderId="19" xfId="2" applyNumberFormat="1" applyFont="1" applyFill="1" applyBorder="1" applyAlignment="1" applyProtection="1">
      <alignment horizontal="center" vertical="center"/>
    </xf>
    <xf numFmtId="164" fontId="12" fillId="2" borderId="4" xfId="2" applyNumberFormat="1" applyFont="1" applyFill="1" applyBorder="1" applyAlignment="1" applyProtection="1">
      <alignment horizontal="center" vertical="center"/>
    </xf>
    <xf numFmtId="164" fontId="7" fillId="2" borderId="6" xfId="2" applyNumberFormat="1" applyFont="1" applyFill="1" applyBorder="1" applyAlignment="1" applyProtection="1">
      <alignment horizontal="center" vertical="center"/>
    </xf>
    <xf numFmtId="164" fontId="7" fillId="2" borderId="14" xfId="2" applyNumberFormat="1" applyFont="1" applyFill="1" applyBorder="1" applyAlignment="1" applyProtection="1">
      <alignment horizontal="center" vertical="center"/>
    </xf>
    <xf numFmtId="164" fontId="6" fillId="5" borderId="13" xfId="2" applyNumberFormat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164" fontId="8" fillId="8" borderId="12" xfId="2" applyNumberFormat="1" applyFont="1" applyFill="1" applyBorder="1" applyAlignment="1" applyProtection="1">
      <alignment horizontal="center" vertical="center"/>
    </xf>
    <xf numFmtId="164" fontId="2" fillId="0" borderId="28" xfId="2" applyNumberFormat="1" applyFont="1" applyFill="1" applyBorder="1" applyAlignment="1" applyProtection="1">
      <alignment horizontal="center" vertical="center"/>
    </xf>
    <xf numFmtId="164" fontId="2" fillId="0" borderId="25" xfId="2" applyNumberFormat="1" applyFont="1" applyFill="1" applyBorder="1" applyAlignment="1" applyProtection="1">
      <alignment horizontal="center" vertical="center"/>
    </xf>
    <xf numFmtId="164" fontId="5" fillId="0" borderId="25" xfId="2" applyNumberFormat="1" applyFont="1" applyFill="1" applyBorder="1" applyAlignment="1" applyProtection="1">
      <alignment horizontal="center" vertical="center"/>
    </xf>
    <xf numFmtId="164" fontId="5" fillId="0" borderId="20" xfId="2" applyNumberFormat="1" applyFont="1" applyFill="1" applyBorder="1" applyAlignment="1" applyProtection="1">
      <alignment horizontal="center" vertical="center"/>
    </xf>
    <xf numFmtId="164" fontId="12" fillId="0" borderId="12" xfId="2" applyNumberFormat="1" applyFont="1" applyFill="1" applyBorder="1" applyAlignment="1" applyProtection="1">
      <alignment horizontal="center" vertical="center"/>
    </xf>
    <xf numFmtId="164" fontId="2" fillId="0" borderId="16" xfId="2" applyNumberFormat="1" applyFont="1" applyFill="1" applyBorder="1" applyAlignment="1" applyProtection="1">
      <alignment horizontal="center" vertical="center"/>
    </xf>
    <xf numFmtId="164" fontId="6" fillId="0" borderId="12" xfId="2" applyNumberFormat="1" applyFont="1" applyFill="1" applyBorder="1" applyAlignment="1" applyProtection="1">
      <alignment horizontal="center" vertical="center"/>
    </xf>
    <xf numFmtId="164" fontId="12" fillId="0" borderId="14" xfId="2" applyNumberFormat="1" applyFont="1" applyFill="1" applyBorder="1" applyAlignment="1" applyProtection="1">
      <alignment horizontal="center" vertical="center"/>
    </xf>
    <xf numFmtId="164" fontId="12" fillId="0" borderId="2" xfId="2" applyNumberFormat="1" applyFont="1" applyFill="1" applyBorder="1" applyAlignment="1" applyProtection="1">
      <alignment horizontal="center" vertical="center"/>
    </xf>
    <xf numFmtId="164" fontId="2" fillId="0" borderId="34" xfId="2" applyNumberFormat="1" applyFont="1" applyFill="1" applyBorder="1" applyAlignment="1" applyProtection="1">
      <alignment horizontal="center" vertical="center"/>
    </xf>
    <xf numFmtId="164" fontId="2" fillId="0" borderId="35" xfId="2" applyNumberFormat="1" applyFont="1" applyFill="1" applyBorder="1" applyAlignment="1" applyProtection="1">
      <alignment horizontal="center" vertical="center"/>
    </xf>
    <xf numFmtId="164" fontId="2" fillId="0" borderId="36" xfId="2" applyNumberFormat="1" applyFont="1" applyFill="1" applyBorder="1" applyAlignment="1" applyProtection="1">
      <alignment horizontal="center" vertical="center"/>
    </xf>
    <xf numFmtId="164" fontId="5" fillId="6" borderId="33" xfId="2" applyNumberFormat="1" applyFont="1" applyFill="1" applyBorder="1" applyAlignment="1" applyProtection="1">
      <alignment horizontal="center" vertical="center"/>
    </xf>
    <xf numFmtId="164" fontId="5" fillId="6" borderId="34" xfId="2" applyNumberFormat="1" applyFont="1" applyFill="1" applyBorder="1" applyAlignment="1" applyProtection="1">
      <alignment horizontal="center" vertical="center"/>
    </xf>
    <xf numFmtId="164" fontId="5" fillId="6" borderId="35" xfId="2" applyNumberFormat="1" applyFont="1" applyFill="1" applyBorder="1" applyAlignment="1" applyProtection="1">
      <alignment horizontal="center" vertical="center"/>
    </xf>
    <xf numFmtId="164" fontId="5" fillId="0" borderId="34" xfId="2" applyNumberFormat="1" applyFont="1" applyFill="1" applyBorder="1" applyAlignment="1" applyProtection="1">
      <alignment horizontal="center" vertical="center"/>
    </xf>
    <xf numFmtId="164" fontId="5" fillId="0" borderId="33" xfId="2" applyNumberFormat="1" applyFont="1" applyFill="1" applyBorder="1" applyAlignment="1" applyProtection="1">
      <alignment horizontal="center" vertical="center"/>
    </xf>
    <xf numFmtId="164" fontId="5" fillId="6" borderId="25" xfId="2" applyNumberFormat="1" applyFont="1" applyFill="1" applyBorder="1" applyAlignment="1" applyProtection="1">
      <alignment horizontal="center" vertical="center"/>
    </xf>
    <xf numFmtId="164" fontId="5" fillId="6" borderId="20" xfId="2" applyNumberFormat="1" applyFont="1" applyFill="1" applyBorder="1" applyAlignment="1" applyProtection="1">
      <alignment horizontal="center" vertical="center"/>
    </xf>
    <xf numFmtId="164" fontId="5" fillId="0" borderId="35" xfId="2" applyNumberFormat="1" applyFont="1" applyFill="1" applyBorder="1" applyAlignment="1" applyProtection="1">
      <alignment horizontal="center" vertical="center"/>
    </xf>
    <xf numFmtId="164" fontId="5" fillId="0" borderId="36" xfId="2" applyNumberFormat="1" applyFont="1" applyFill="1" applyBorder="1" applyAlignment="1" applyProtection="1">
      <alignment horizontal="center" vertical="center"/>
    </xf>
    <xf numFmtId="164" fontId="2" fillId="0" borderId="26" xfId="2" applyNumberFormat="1" applyFont="1" applyFill="1" applyBorder="1" applyAlignment="1" applyProtection="1">
      <alignment horizontal="center" vertical="center"/>
    </xf>
    <xf numFmtId="164" fontId="2" fillId="0" borderId="24" xfId="2" applyNumberFormat="1" applyFont="1" applyFill="1" applyBorder="1" applyAlignment="1" applyProtection="1">
      <alignment horizontal="center" vertical="center"/>
    </xf>
    <xf numFmtId="164" fontId="12" fillId="0" borderId="13" xfId="2" applyNumberFormat="1" applyFont="1" applyFill="1" applyBorder="1" applyAlignment="1" applyProtection="1">
      <alignment horizontal="center" vertical="center"/>
    </xf>
    <xf numFmtId="164" fontId="6" fillId="0" borderId="13" xfId="2" applyNumberFormat="1" applyFont="1" applyFill="1" applyBorder="1" applyAlignment="1" applyProtection="1">
      <alignment horizontal="center" vertical="center"/>
    </xf>
    <xf numFmtId="164" fontId="10" fillId="10" borderId="33" xfId="2" applyNumberFormat="1" applyFont="1" applyFill="1" applyBorder="1" applyAlignment="1" applyProtection="1">
      <alignment horizontal="center" vertical="center"/>
    </xf>
    <xf numFmtId="164" fontId="8" fillId="8" borderId="14" xfId="2" applyNumberFormat="1" applyFont="1" applyFill="1" applyBorder="1" applyAlignment="1" applyProtection="1">
      <alignment horizontal="center" vertical="center"/>
    </xf>
    <xf numFmtId="164" fontId="7" fillId="5" borderId="14" xfId="2" applyNumberFormat="1" applyFont="1" applyFill="1" applyBorder="1" applyAlignment="1" applyProtection="1">
      <alignment horizontal="center" vertical="center"/>
    </xf>
    <xf numFmtId="164" fontId="5" fillId="6" borderId="36" xfId="2" applyNumberFormat="1" applyFont="1" applyFill="1" applyBorder="1" applyAlignment="1" applyProtection="1">
      <alignment horizontal="center" vertical="center"/>
    </xf>
    <xf numFmtId="164" fontId="2" fillId="0" borderId="33" xfId="2" applyNumberFormat="1" applyFont="1" applyFill="1" applyBorder="1" applyAlignment="1" applyProtection="1">
      <alignment horizontal="center" vertical="center"/>
    </xf>
    <xf numFmtId="164" fontId="8" fillId="5" borderId="14" xfId="2" applyNumberFormat="1" applyFont="1" applyFill="1" applyBorder="1" applyAlignment="1" applyProtection="1">
      <alignment horizontal="center" vertical="center"/>
    </xf>
    <xf numFmtId="164" fontId="6" fillId="5" borderId="14" xfId="2" applyNumberFormat="1" applyFont="1" applyFill="1" applyBorder="1" applyAlignment="1" applyProtection="1">
      <alignment horizontal="center" vertical="center"/>
    </xf>
    <xf numFmtId="164" fontId="5" fillId="0" borderId="32" xfId="2" applyNumberFormat="1" applyFont="1" applyFill="1" applyBorder="1" applyAlignment="1" applyProtection="1">
      <alignment horizontal="center" vertical="center"/>
    </xf>
    <xf numFmtId="164" fontId="5" fillId="6" borderId="24" xfId="2" applyNumberFormat="1" applyFont="1" applyFill="1" applyBorder="1" applyAlignment="1" applyProtection="1">
      <alignment horizontal="center" vertical="center"/>
    </xf>
    <xf numFmtId="164" fontId="5" fillId="6" borderId="18" xfId="2" applyNumberFormat="1" applyFont="1" applyFill="1" applyBorder="1" applyAlignment="1" applyProtection="1">
      <alignment horizontal="center" vertical="center"/>
    </xf>
    <xf numFmtId="164" fontId="5" fillId="0" borderId="15" xfId="2" applyNumberFormat="1" applyFont="1" applyFill="1" applyBorder="1" applyAlignment="1" applyProtection="1">
      <alignment horizontal="center" vertical="center"/>
    </xf>
    <xf numFmtId="164" fontId="10" fillId="10" borderId="21" xfId="2" applyNumberFormat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/>
    <xf numFmtId="0" fontId="3" fillId="0" borderId="13" xfId="1" applyFont="1" applyFill="1" applyBorder="1" applyAlignment="1"/>
    <xf numFmtId="0" fontId="3" fillId="0" borderId="14" xfId="1" applyFont="1" applyFill="1" applyBorder="1" applyAlignment="1"/>
    <xf numFmtId="0" fontId="2" fillId="0" borderId="0" xfId="1" applyFont="1" applyFill="1" applyBorder="1" applyAlignment="1"/>
    <xf numFmtId="0" fontId="13" fillId="0" borderId="12" xfId="1" applyFont="1" applyFill="1" applyBorder="1" applyAlignment="1">
      <alignment wrapText="1" readingOrder="1"/>
    </xf>
    <xf numFmtId="0" fontId="13" fillId="0" borderId="14" xfId="1" applyFont="1" applyFill="1" applyBorder="1" applyAlignment="1">
      <alignment horizontal="center" wrapText="1" readingOrder="1"/>
    </xf>
    <xf numFmtId="164" fontId="5" fillId="6" borderId="12" xfId="2" applyNumberFormat="1" applyFont="1" applyFill="1" applyBorder="1" applyAlignment="1" applyProtection="1">
      <alignment horizontal="center"/>
    </xf>
    <xf numFmtId="164" fontId="5" fillId="0" borderId="13" xfId="2" applyNumberFormat="1" applyFont="1" applyFill="1" applyBorder="1" applyAlignment="1" applyProtection="1">
      <alignment horizontal="center"/>
    </xf>
    <xf numFmtId="164" fontId="5" fillId="0" borderId="12" xfId="2" applyNumberFormat="1" applyFont="1" applyFill="1" applyBorder="1" applyAlignment="1" applyProtection="1">
      <alignment horizontal="center"/>
    </xf>
    <xf numFmtId="164" fontId="8" fillId="2" borderId="14" xfId="2" applyNumberFormat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>
      <alignment horizontal="left" vertical="center" wrapText="1" readingOrder="1"/>
    </xf>
    <xf numFmtId="0" fontId="2" fillId="0" borderId="25" xfId="1" applyFont="1" applyFill="1" applyBorder="1" applyAlignment="1">
      <alignment horizontal="left" vertical="center" wrapText="1" indent="1"/>
    </xf>
    <xf numFmtId="0" fontId="2" fillId="0" borderId="20" xfId="1" applyFont="1" applyFill="1" applyBorder="1" applyAlignment="1">
      <alignment horizontal="left" vertical="center" wrapText="1" indent="1"/>
    </xf>
    <xf numFmtId="0" fontId="7" fillId="0" borderId="12" xfId="1" applyFont="1" applyFill="1" applyBorder="1" applyAlignment="1">
      <alignment horizontal="left" vertical="center" shrinkToFit="1"/>
    </xf>
    <xf numFmtId="0" fontId="2" fillId="0" borderId="37" xfId="1" applyFont="1" applyFill="1" applyBorder="1" applyAlignment="1">
      <alignment horizontal="left" vertical="center" wrapText="1" indent="1"/>
    </xf>
    <xf numFmtId="0" fontId="2" fillId="0" borderId="36" xfId="1" applyFont="1" applyFill="1" applyBorder="1" applyAlignment="1">
      <alignment horizontal="left" vertical="center" wrapText="1" indent="1"/>
    </xf>
    <xf numFmtId="0" fontId="7" fillId="0" borderId="12" xfId="1" applyFont="1" applyFill="1" applyBorder="1" applyAlignment="1">
      <alignment horizontal="left" vertical="top"/>
    </xf>
    <xf numFmtId="164" fontId="10" fillId="9" borderId="30" xfId="2" applyNumberFormat="1" applyFont="1" applyFill="1" applyBorder="1" applyAlignment="1" applyProtection="1">
      <alignment horizontal="center" vertical="center"/>
    </xf>
    <xf numFmtId="164" fontId="10" fillId="9" borderId="9" xfId="2" applyNumberFormat="1" applyFont="1" applyFill="1" applyBorder="1" applyAlignment="1" applyProtection="1">
      <alignment horizontal="center" vertical="center"/>
    </xf>
    <xf numFmtId="0" fontId="13" fillId="0" borderId="14" xfId="1" applyFont="1" applyFill="1" applyBorder="1" applyAlignment="1">
      <alignment wrapText="1" readingOrder="1"/>
    </xf>
    <xf numFmtId="164" fontId="11" fillId="7" borderId="23" xfId="2" applyNumberFormat="1" applyFont="1" applyFill="1" applyBorder="1" applyAlignment="1" applyProtection="1">
      <alignment horizontal="center" vertical="center"/>
    </xf>
    <xf numFmtId="164" fontId="11" fillId="7" borderId="21" xfId="2" applyNumberFormat="1" applyFont="1" applyFill="1" applyBorder="1" applyAlignment="1" applyProtection="1">
      <alignment horizontal="center" vertical="center"/>
    </xf>
    <xf numFmtId="164" fontId="11" fillId="7" borderId="38" xfId="2" applyNumberFormat="1" applyFont="1" applyFill="1" applyBorder="1" applyAlignment="1" applyProtection="1">
      <alignment horizontal="center" vertical="center"/>
    </xf>
    <xf numFmtId="164" fontId="9" fillId="7" borderId="30" xfId="2" applyNumberFormat="1" applyFont="1" applyFill="1" applyBorder="1" applyAlignment="1" applyProtection="1">
      <alignment horizontal="center" vertical="center"/>
    </xf>
    <xf numFmtId="164" fontId="9" fillId="7" borderId="6" xfId="2" applyNumberFormat="1" applyFont="1" applyFill="1" applyBorder="1" applyAlignment="1" applyProtection="1">
      <alignment horizontal="center" vertical="center"/>
    </xf>
    <xf numFmtId="0" fontId="3" fillId="11" borderId="7" xfId="1" applyFont="1" applyFill="1" applyBorder="1" applyAlignment="1">
      <alignment horizontal="center" vertical="center" wrapText="1"/>
    </xf>
    <xf numFmtId="0" fontId="3" fillId="11" borderId="9" xfId="1" applyFont="1" applyFill="1" applyBorder="1" applyAlignment="1">
      <alignment horizontal="center" vertical="center" wrapText="1"/>
    </xf>
    <xf numFmtId="0" fontId="2" fillId="11" borderId="0" xfId="1" applyFont="1" applyFill="1" applyBorder="1"/>
    <xf numFmtId="0" fontId="16" fillId="11" borderId="7" xfId="1" applyFont="1" applyFill="1" applyBorder="1" applyAlignment="1">
      <alignment horizontal="left" vertical="center" indent="1"/>
    </xf>
    <xf numFmtId="0" fontId="15" fillId="11" borderId="2" xfId="1" applyFont="1" applyFill="1" applyBorder="1" applyAlignment="1">
      <alignment horizontal="left" vertical="center" wrapText="1"/>
    </xf>
    <xf numFmtId="0" fontId="14" fillId="11" borderId="0" xfId="1" applyFont="1" applyFill="1" applyAlignment="1">
      <alignment vertical="center" wrapText="1"/>
    </xf>
    <xf numFmtId="0" fontId="14" fillId="11" borderId="0" xfId="1" applyFont="1" applyFill="1" applyBorder="1"/>
    <xf numFmtId="164" fontId="9" fillId="7" borderId="17" xfId="2" applyNumberFormat="1" applyFont="1" applyFill="1" applyBorder="1" applyAlignment="1" applyProtection="1">
      <alignment horizontal="center" vertical="center"/>
    </xf>
    <xf numFmtId="164" fontId="9" fillId="7" borderId="8" xfId="2" applyNumberFormat="1" applyFont="1" applyFill="1" applyBorder="1" applyAlignment="1" applyProtection="1">
      <alignment horizontal="center" vertical="center"/>
    </xf>
    <xf numFmtId="0" fontId="2" fillId="0" borderId="43" xfId="1" applyFont="1" applyFill="1" applyBorder="1" applyAlignment="1">
      <alignment horizontal="left" vertical="center" indent="1"/>
    </xf>
    <xf numFmtId="164" fontId="10" fillId="9" borderId="5" xfId="2" applyNumberFormat="1" applyFont="1" applyFill="1" applyBorder="1" applyAlignment="1" applyProtection="1">
      <alignment horizontal="center" vertical="center"/>
    </xf>
    <xf numFmtId="164" fontId="10" fillId="9" borderId="6" xfId="2" applyNumberFormat="1" applyFont="1" applyFill="1" applyBorder="1" applyAlignment="1" applyProtection="1">
      <alignment horizontal="center" vertical="center"/>
    </xf>
    <xf numFmtId="164" fontId="10" fillId="9" borderId="25" xfId="2" applyNumberFormat="1" applyFont="1" applyFill="1" applyBorder="1" applyAlignment="1" applyProtection="1">
      <alignment horizontal="center" vertical="center"/>
    </xf>
    <xf numFmtId="164" fontId="10" fillId="9" borderId="23" xfId="2" applyNumberFormat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/>
    <xf numFmtId="0" fontId="17" fillId="0" borderId="25" xfId="0" applyFont="1" applyFill="1" applyBorder="1" applyAlignment="1">
      <alignment wrapText="1"/>
    </xf>
    <xf numFmtId="0" fontId="18" fillId="0" borderId="25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17" fillId="0" borderId="25" xfId="0" applyFont="1" applyFill="1" applyBorder="1"/>
    <xf numFmtId="0" fontId="17" fillId="0" borderId="44" xfId="0" applyFont="1" applyFill="1" applyBorder="1"/>
    <xf numFmtId="0" fontId="22" fillId="5" borderId="1" xfId="1" applyFont="1" applyFill="1" applyBorder="1" applyAlignment="1">
      <alignment horizontal="left" vertical="center" indent="1"/>
    </xf>
    <xf numFmtId="0" fontId="23" fillId="5" borderId="12" xfId="1" applyFont="1" applyFill="1" applyBorder="1" applyAlignment="1">
      <alignment horizontal="left" vertical="center"/>
    </xf>
    <xf numFmtId="164" fontId="5" fillId="6" borderId="45" xfId="2" applyNumberFormat="1" applyFont="1" applyFill="1" applyBorder="1" applyAlignment="1" applyProtection="1">
      <alignment horizontal="center" vertical="center"/>
    </xf>
    <xf numFmtId="164" fontId="5" fillId="6" borderId="46" xfId="2" applyNumberFormat="1" applyFont="1" applyFill="1" applyBorder="1" applyAlignment="1" applyProtection="1">
      <alignment horizontal="center" vertical="center"/>
    </xf>
    <xf numFmtId="164" fontId="5" fillId="6" borderId="30" xfId="2" applyNumberFormat="1" applyFont="1" applyFill="1" applyBorder="1" applyAlignment="1" applyProtection="1">
      <alignment horizontal="center" vertical="center"/>
    </xf>
    <xf numFmtId="164" fontId="5" fillId="0" borderId="46" xfId="2" applyNumberFormat="1" applyFont="1" applyFill="1" applyBorder="1" applyAlignment="1" applyProtection="1">
      <alignment horizontal="center" vertical="center"/>
    </xf>
    <xf numFmtId="164" fontId="5" fillId="0" borderId="47" xfId="2" applyNumberFormat="1" applyFont="1" applyFill="1" applyBorder="1" applyAlignment="1" applyProtection="1">
      <alignment horizontal="center" vertical="center"/>
    </xf>
    <xf numFmtId="164" fontId="5" fillId="0" borderId="48" xfId="2" applyNumberFormat="1" applyFont="1" applyFill="1" applyBorder="1" applyAlignment="1" applyProtection="1">
      <alignment horizontal="center" vertical="center"/>
    </xf>
    <xf numFmtId="164" fontId="5" fillId="0" borderId="14" xfId="2" applyNumberFormat="1" applyFont="1" applyFill="1" applyBorder="1" applyAlignment="1" applyProtection="1">
      <alignment horizontal="center"/>
    </xf>
    <xf numFmtId="164" fontId="12" fillId="0" borderId="4" xfId="2" applyNumberFormat="1" applyFont="1" applyFill="1" applyBorder="1" applyAlignment="1" applyProtection="1">
      <alignment horizontal="center" vertical="center"/>
    </xf>
    <xf numFmtId="164" fontId="2" fillId="0" borderId="27" xfId="2" applyNumberFormat="1" applyFont="1" applyFill="1" applyBorder="1" applyAlignment="1" applyProtection="1">
      <alignment horizontal="center" vertical="center"/>
    </xf>
    <xf numFmtId="164" fontId="2" fillId="0" borderId="23" xfId="2" applyNumberFormat="1" applyFont="1" applyFill="1" applyBorder="1" applyAlignment="1" applyProtection="1">
      <alignment horizontal="center" vertical="center"/>
    </xf>
    <xf numFmtId="164" fontId="5" fillId="6" borderId="23" xfId="2" applyNumberFormat="1" applyFont="1" applyFill="1" applyBorder="1" applyAlignment="1" applyProtection="1">
      <alignment horizontal="center" vertical="center"/>
    </xf>
    <xf numFmtId="164" fontId="5" fillId="6" borderId="19" xfId="2" applyNumberFormat="1" applyFont="1" applyFill="1" applyBorder="1" applyAlignment="1" applyProtection="1">
      <alignment horizontal="center" vertical="center"/>
    </xf>
    <xf numFmtId="164" fontId="6" fillId="0" borderId="14" xfId="2" applyNumberFormat="1" applyFont="1" applyFill="1" applyBorder="1" applyAlignment="1" applyProtection="1">
      <alignment horizontal="center" vertical="center"/>
    </xf>
    <xf numFmtId="164" fontId="2" fillId="0" borderId="46" xfId="2" applyNumberFormat="1" applyFont="1" applyFill="1" applyBorder="1" applyAlignment="1" applyProtection="1">
      <alignment horizontal="center" vertical="center"/>
    </xf>
    <xf numFmtId="164" fontId="5" fillId="6" borderId="47" xfId="2" applyNumberFormat="1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17" fillId="0" borderId="41" xfId="0" applyFont="1" applyFill="1" applyBorder="1" applyAlignment="1">
      <alignment vertical="center" wrapText="1"/>
    </xf>
    <xf numFmtId="0" fontId="2" fillId="0" borderId="42" xfId="1" applyFont="1" applyFill="1" applyBorder="1" applyAlignment="1">
      <alignment horizontal="left" vertical="center" wrapText="1"/>
    </xf>
    <xf numFmtId="0" fontId="2" fillId="0" borderId="43" xfId="1" applyFont="1" applyFill="1" applyBorder="1" applyAlignment="1">
      <alignment horizontal="left" vertical="center"/>
    </xf>
    <xf numFmtId="164" fontId="7" fillId="4" borderId="4" xfId="2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/>
    <xf numFmtId="0" fontId="4" fillId="2" borderId="9" xfId="1" applyFont="1" applyFill="1" applyBorder="1"/>
    <xf numFmtId="164" fontId="3" fillId="0" borderId="13" xfId="1" applyNumberFormat="1" applyFont="1" applyFill="1" applyBorder="1" applyAlignment="1"/>
    <xf numFmtId="164" fontId="3" fillId="0" borderId="14" xfId="1" applyNumberFormat="1" applyFont="1" applyFill="1" applyBorder="1" applyAlignment="1"/>
    <xf numFmtId="0" fontId="4" fillId="0" borderId="5" xfId="1" applyFont="1" applyFill="1" applyBorder="1"/>
    <xf numFmtId="0" fontId="4" fillId="0" borderId="0" xfId="1" applyFont="1" applyFill="1" applyBorder="1"/>
    <xf numFmtId="164" fontId="21" fillId="0" borderId="39" xfId="2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/>
    <xf numFmtId="0" fontId="4" fillId="2" borderId="5" xfId="1" applyFont="1" applyFill="1" applyBorder="1"/>
    <xf numFmtId="164" fontId="7" fillId="4" borderId="4" xfId="2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/>
    <xf numFmtId="0" fontId="4" fillId="2" borderId="9" xfId="1" applyFont="1" applyFill="1" applyBorder="1"/>
    <xf numFmtId="0" fontId="4" fillId="0" borderId="6" xfId="1" applyFont="1" applyFill="1" applyBorder="1"/>
    <xf numFmtId="0" fontId="3" fillId="0" borderId="0" xfId="1" applyFont="1" applyFill="1" applyAlignment="1">
      <alignment horizontal="left" vertical="center" indent="1"/>
    </xf>
    <xf numFmtId="0" fontId="3" fillId="0" borderId="0" xfId="1" applyFont="1" applyFill="1" applyAlignment="1">
      <alignment horizontal="center"/>
    </xf>
    <xf numFmtId="164" fontId="7" fillId="4" borderId="4" xfId="2" applyNumberFormat="1" applyFont="1" applyFill="1" applyBorder="1" applyAlignment="1" applyProtection="1">
      <alignment horizontal="center" vertical="center"/>
    </xf>
    <xf numFmtId="0" fontId="4" fillId="2" borderId="6" xfId="1" applyFont="1" applyFill="1" applyBorder="1"/>
    <xf numFmtId="0" fontId="4" fillId="2" borderId="9" xfId="1" applyFont="1" applyFill="1" applyBorder="1"/>
    <xf numFmtId="164" fontId="6" fillId="0" borderId="3" xfId="2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/>
    <xf numFmtId="0" fontId="4" fillId="0" borderId="8" xfId="1" applyFont="1" applyFill="1" applyBorder="1"/>
    <xf numFmtId="164" fontId="6" fillId="0" borderId="2" xfId="2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/>
    <xf numFmtId="0" fontId="4" fillId="0" borderId="7" xfId="1" applyFont="1" applyFill="1" applyBorder="1"/>
    <xf numFmtId="164" fontId="6" fillId="0" borderId="4" xfId="2" applyNumberFormat="1" applyFont="1" applyFill="1" applyBorder="1" applyAlignment="1" applyProtection="1">
      <alignment horizontal="center" vertical="center"/>
    </xf>
    <xf numFmtId="0" fontId="4" fillId="0" borderId="6" xfId="1" applyFont="1" applyFill="1" applyBorder="1"/>
    <xf numFmtId="0" fontId="4" fillId="0" borderId="9" xfId="1" applyFont="1" applyFill="1" applyBorder="1"/>
    <xf numFmtId="164" fontId="21" fillId="0" borderId="10" xfId="2" applyNumberFormat="1" applyFont="1" applyFill="1" applyBorder="1" applyAlignment="1" applyProtection="1">
      <alignment horizontal="center" vertical="center" wrapText="1"/>
    </xf>
    <xf numFmtId="164" fontId="21" fillId="0" borderId="39" xfId="2" applyNumberFormat="1" applyFont="1" applyFill="1" applyBorder="1" applyAlignment="1" applyProtection="1">
      <alignment horizontal="center" vertical="center" wrapText="1"/>
    </xf>
    <xf numFmtId="164" fontId="21" fillId="0" borderId="11" xfId="2" applyNumberFormat="1" applyFont="1" applyFill="1" applyBorder="1" applyAlignment="1" applyProtection="1">
      <alignment horizontal="center" vertical="center" wrapText="1"/>
    </xf>
    <xf numFmtId="164" fontId="7" fillId="4" borderId="3" xfId="2" applyNumberFormat="1" applyFont="1" applyFill="1" applyBorder="1" applyAlignment="1" applyProtection="1">
      <alignment horizontal="center" vertical="center"/>
    </xf>
    <xf numFmtId="0" fontId="4" fillId="2" borderId="0" xfId="1" applyFont="1" applyFill="1" applyBorder="1"/>
    <xf numFmtId="0" fontId="4" fillId="2" borderId="8" xfId="1" applyFont="1" applyFill="1" applyBorder="1"/>
    <xf numFmtId="164" fontId="7" fillId="4" borderId="2" xfId="2" applyNumberFormat="1" applyFont="1" applyFill="1" applyBorder="1" applyAlignment="1" applyProtection="1">
      <alignment horizontal="center" vertical="center"/>
    </xf>
    <xf numFmtId="0" fontId="4" fillId="2" borderId="5" xfId="1" applyFont="1" applyFill="1" applyBorder="1"/>
    <xf numFmtId="0" fontId="4" fillId="2" borderId="7" xfId="1" applyFont="1" applyFill="1" applyBorder="1"/>
    <xf numFmtId="0" fontId="15" fillId="11" borderId="2" xfId="1" applyFont="1" applyFill="1" applyBorder="1" applyAlignment="1">
      <alignment horizontal="center" vertical="center" wrapText="1"/>
    </xf>
    <xf numFmtId="0" fontId="15" fillId="11" borderId="4" xfId="1" applyFont="1" applyFill="1" applyBorder="1" applyAlignment="1">
      <alignment horizontal="center" vertical="center" wrapText="1"/>
    </xf>
    <xf numFmtId="0" fontId="16" fillId="11" borderId="10" xfId="1" applyFont="1" applyFill="1" applyBorder="1" applyAlignment="1">
      <alignment horizontal="center" vertical="center"/>
    </xf>
    <xf numFmtId="0" fontId="16" fillId="11" borderId="39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center" vertical="top"/>
    </xf>
  </cellXfs>
  <cellStyles count="4">
    <cellStyle name="Normál" xfId="0" builtinId="0"/>
    <cellStyle name="Normál 2" xfId="1"/>
    <cellStyle name="Normál 3" xfId="3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abSelected="1" zoomScale="25" zoomScaleNormal="25" zoomScaleSheetLayoutView="10" workbookViewId="0">
      <pane xSplit="5" ySplit="4" topLeftCell="H74" activePane="bottomRight" state="frozen"/>
      <selection pane="topRight" activeCell="F1" sqref="F1"/>
      <selection pane="bottomLeft" activeCell="A5" sqref="A5"/>
      <selection pane="bottomRight" activeCell="I88" sqref="I88"/>
    </sheetView>
  </sheetViews>
  <sheetFormatPr defaultColWidth="53.09765625" defaultRowHeight="51" x14ac:dyDescent="1.05"/>
  <cols>
    <col min="1" max="1" width="114.69921875" style="3" customWidth="1"/>
    <col min="2" max="2" width="54.8984375" style="2" hidden="1" customWidth="1"/>
    <col min="3" max="3" width="54.8984375" style="34" hidden="1" customWidth="1"/>
    <col min="4" max="4" width="54.8984375" style="2" customWidth="1"/>
    <col min="5" max="5" width="60.3984375" style="34" customWidth="1"/>
    <col min="6" max="6" width="54.8984375" style="1" customWidth="1"/>
    <col min="7" max="7" width="54.8984375" style="14" customWidth="1"/>
    <col min="8" max="8" width="54.8984375" style="1" customWidth="1"/>
    <col min="9" max="9" width="54.8984375" style="14" customWidth="1"/>
    <col min="10" max="10" width="54.8984375" style="1" customWidth="1"/>
    <col min="11" max="11" width="54.8984375" style="14" customWidth="1"/>
    <col min="12" max="12" width="54.8984375" style="1" customWidth="1"/>
    <col min="13" max="13" width="54.8984375" style="14" customWidth="1"/>
    <col min="14" max="14" width="54.8984375" style="1" customWidth="1"/>
    <col min="15" max="15" width="54.8984375" style="14" customWidth="1"/>
    <col min="16" max="16" width="54.8984375" style="1" customWidth="1"/>
    <col min="17" max="17" width="54.8984375" style="14" customWidth="1"/>
    <col min="18" max="18" width="54.8984375" style="1" customWidth="1"/>
    <col min="19" max="19" width="54.8984375" style="14" customWidth="1"/>
    <col min="20" max="20" width="54.8984375" style="1" customWidth="1"/>
    <col min="21" max="21" width="54.3984375" style="14" customWidth="1"/>
    <col min="22" max="16384" width="53.09765625" style="1"/>
  </cols>
  <sheetData>
    <row r="1" spans="1:21" ht="51.6" thickBot="1" x14ac:dyDescent="1.1000000000000001">
      <c r="A1" s="181" t="s">
        <v>57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1" ht="88.5" customHeight="1" thickBot="1" x14ac:dyDescent="1.100000000000000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1" s="103" customFormat="1" ht="204" customHeight="1" x14ac:dyDescent="0.3">
      <c r="A3" s="102" t="s">
        <v>8</v>
      </c>
      <c r="B3" s="177" t="s">
        <v>13</v>
      </c>
      <c r="C3" s="178"/>
      <c r="D3" s="177" t="s">
        <v>60</v>
      </c>
      <c r="E3" s="178"/>
      <c r="F3" s="177" t="s">
        <v>21</v>
      </c>
      <c r="G3" s="178"/>
      <c r="H3" s="177" t="s">
        <v>22</v>
      </c>
      <c r="I3" s="178"/>
      <c r="J3" s="177" t="s">
        <v>23</v>
      </c>
      <c r="K3" s="178"/>
      <c r="L3" s="177" t="s">
        <v>24</v>
      </c>
      <c r="M3" s="178"/>
      <c r="N3" s="177" t="s">
        <v>25</v>
      </c>
      <c r="O3" s="178"/>
      <c r="P3" s="177" t="s">
        <v>26</v>
      </c>
      <c r="Q3" s="178"/>
      <c r="R3" s="177" t="s">
        <v>62</v>
      </c>
      <c r="S3" s="178"/>
      <c r="T3" s="177" t="s">
        <v>6</v>
      </c>
      <c r="U3" s="178"/>
    </row>
    <row r="4" spans="1:21" s="100" customFormat="1" ht="194.25" customHeight="1" thickBot="1" x14ac:dyDescent="1.1000000000000001">
      <c r="A4" s="101" t="s">
        <v>12</v>
      </c>
      <c r="B4" s="98" t="s">
        <v>14</v>
      </c>
      <c r="C4" s="99" t="s">
        <v>0</v>
      </c>
      <c r="D4" s="98" t="s">
        <v>68</v>
      </c>
      <c r="E4" s="99" t="s">
        <v>0</v>
      </c>
      <c r="F4" s="98" t="s">
        <v>68</v>
      </c>
      <c r="G4" s="99" t="s">
        <v>0</v>
      </c>
      <c r="H4" s="98" t="s">
        <v>68</v>
      </c>
      <c r="I4" s="99" t="s">
        <v>0</v>
      </c>
      <c r="J4" s="98" t="s">
        <v>68</v>
      </c>
      <c r="K4" s="99" t="s">
        <v>0</v>
      </c>
      <c r="L4" s="98" t="s">
        <v>68</v>
      </c>
      <c r="M4" s="99" t="s">
        <v>0</v>
      </c>
      <c r="N4" s="98" t="s">
        <v>68</v>
      </c>
      <c r="O4" s="99" t="s">
        <v>0</v>
      </c>
      <c r="P4" s="98" t="s">
        <v>68</v>
      </c>
      <c r="Q4" s="99" t="s">
        <v>0</v>
      </c>
      <c r="R4" s="98" t="s">
        <v>68</v>
      </c>
      <c r="S4" s="99" t="s">
        <v>0</v>
      </c>
      <c r="T4" s="98" t="s">
        <v>68</v>
      </c>
      <c r="U4" s="99" t="s">
        <v>0</v>
      </c>
    </row>
    <row r="5" spans="1:21" s="76" customFormat="1" ht="70.5" customHeight="1" thickBot="1" x14ac:dyDescent="1.1000000000000001">
      <c r="A5" s="112" t="s">
        <v>9</v>
      </c>
      <c r="B5" s="73"/>
      <c r="C5" s="75"/>
      <c r="D5" s="73"/>
      <c r="E5" s="144"/>
      <c r="F5" s="73"/>
      <c r="G5" s="143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5"/>
      <c r="T5" s="73"/>
      <c r="U5" s="75"/>
    </row>
    <row r="6" spans="1:21" ht="51" customHeight="1" x14ac:dyDescent="1.05">
      <c r="A6" s="113" t="s">
        <v>42</v>
      </c>
      <c r="B6" s="18"/>
      <c r="C6" s="90"/>
      <c r="D6" s="61">
        <f t="shared" ref="D6:D22" si="0">SUM(F6,H6,J6,L6,P6,T6,N6)</f>
        <v>0</v>
      </c>
      <c r="E6" s="72">
        <f>SUM(G6+I6+K6+M6+O6+Q6+S6+U6)</f>
        <v>130781000</v>
      </c>
      <c r="F6" s="48"/>
      <c r="G6" s="9">
        <v>26971000</v>
      </c>
      <c r="H6" s="48"/>
      <c r="I6" s="9">
        <v>21180000</v>
      </c>
      <c r="J6" s="48"/>
      <c r="K6" s="9">
        <v>3058000</v>
      </c>
      <c r="L6" s="48"/>
      <c r="M6" s="9">
        <v>7326000</v>
      </c>
      <c r="N6" s="48"/>
      <c r="O6" s="9">
        <v>22826000</v>
      </c>
      <c r="P6" s="48"/>
      <c r="Q6" s="9">
        <v>5256000</v>
      </c>
      <c r="R6" s="48"/>
      <c r="S6" s="120">
        <v>6870000</v>
      </c>
      <c r="T6" s="48"/>
      <c r="U6" s="120">
        <v>37294000</v>
      </c>
    </row>
    <row r="7" spans="1:21" x14ac:dyDescent="1.05">
      <c r="A7" s="113" t="s">
        <v>43</v>
      </c>
      <c r="B7" s="18"/>
      <c r="C7" s="90"/>
      <c r="D7" s="61">
        <f t="shared" si="0"/>
        <v>0</v>
      </c>
      <c r="E7" s="72">
        <f t="shared" ref="E7:E22" si="1">SUM(G7+I7+K7+M7+O7+Q7+S7+U7)</f>
        <v>3820000</v>
      </c>
      <c r="F7" s="48"/>
      <c r="G7" s="8">
        <v>1500000</v>
      </c>
      <c r="H7" s="48"/>
      <c r="I7" s="8">
        <v>570000</v>
      </c>
      <c r="J7" s="48"/>
      <c r="K7" s="8"/>
      <c r="L7" s="48"/>
      <c r="M7" s="8">
        <v>0</v>
      </c>
      <c r="N7" s="48"/>
      <c r="O7" s="8">
        <v>1250000</v>
      </c>
      <c r="P7" s="48"/>
      <c r="Q7" s="8"/>
      <c r="R7" s="49"/>
      <c r="S7" s="121">
        <v>300000</v>
      </c>
      <c r="T7" s="49"/>
      <c r="U7" s="121">
        <v>200000</v>
      </c>
    </row>
    <row r="8" spans="1:21" x14ac:dyDescent="1.05">
      <c r="A8" s="113" t="s">
        <v>70</v>
      </c>
      <c r="B8" s="18"/>
      <c r="C8" s="90"/>
      <c r="D8" s="61">
        <f>SUM(T8+R8+P8+N8+L8+J8+H8+F8)</f>
        <v>0</v>
      </c>
      <c r="E8" s="72">
        <f t="shared" si="1"/>
        <v>6000000</v>
      </c>
      <c r="F8" s="9"/>
      <c r="G8" s="123"/>
      <c r="H8" s="9"/>
      <c r="I8" s="123"/>
      <c r="J8" s="9"/>
      <c r="K8" s="123"/>
      <c r="L8" s="9"/>
      <c r="M8" s="123"/>
      <c r="N8" s="9"/>
      <c r="O8" s="123"/>
      <c r="P8" s="9"/>
      <c r="Q8" s="123"/>
      <c r="R8" s="9"/>
      <c r="S8" s="123"/>
      <c r="T8" s="9"/>
      <c r="U8" s="123">
        <v>6000000</v>
      </c>
    </row>
    <row r="9" spans="1:21" x14ac:dyDescent="1.05">
      <c r="A9" s="113" t="s">
        <v>44</v>
      </c>
      <c r="B9" s="18"/>
      <c r="C9" s="90"/>
      <c r="D9" s="61">
        <f t="shared" si="0"/>
        <v>0</v>
      </c>
      <c r="E9" s="72">
        <f t="shared" si="1"/>
        <v>3564000</v>
      </c>
      <c r="F9" s="48"/>
      <c r="G9" s="9"/>
      <c r="H9" s="48"/>
      <c r="I9" s="9"/>
      <c r="J9" s="48"/>
      <c r="K9" s="9"/>
      <c r="L9" s="48"/>
      <c r="M9" s="9">
        <v>0</v>
      </c>
      <c r="N9" s="48"/>
      <c r="O9" s="9"/>
      <c r="P9" s="48"/>
      <c r="Q9" s="9"/>
      <c r="R9" s="48"/>
      <c r="S9" s="122"/>
      <c r="T9" s="48"/>
      <c r="U9" s="122">
        <v>3564000</v>
      </c>
    </row>
    <row r="10" spans="1:21" x14ac:dyDescent="1.05">
      <c r="A10" s="113" t="s">
        <v>45</v>
      </c>
      <c r="B10" s="18"/>
      <c r="C10" s="90"/>
      <c r="D10" s="61">
        <f t="shared" si="0"/>
        <v>0</v>
      </c>
      <c r="E10" s="72">
        <f t="shared" si="1"/>
        <v>3744000</v>
      </c>
      <c r="F10" s="49"/>
      <c r="G10" s="10">
        <v>1500000</v>
      </c>
      <c r="H10" s="49"/>
      <c r="I10" s="10">
        <v>1100000</v>
      </c>
      <c r="J10" s="49"/>
      <c r="K10" s="10">
        <v>84000</v>
      </c>
      <c r="L10" s="49"/>
      <c r="M10" s="10">
        <v>0</v>
      </c>
      <c r="N10" s="49"/>
      <c r="O10" s="10">
        <v>520000</v>
      </c>
      <c r="P10" s="49"/>
      <c r="Q10" s="10"/>
      <c r="R10" s="51"/>
      <c r="S10" s="123"/>
      <c r="T10" s="51"/>
      <c r="U10" s="123">
        <v>540000</v>
      </c>
    </row>
    <row r="11" spans="1:21" x14ac:dyDescent="1.05">
      <c r="A11" s="113" t="s">
        <v>46</v>
      </c>
      <c r="B11" s="108"/>
      <c r="C11" s="109"/>
      <c r="D11" s="61">
        <f t="shared" si="0"/>
        <v>0</v>
      </c>
      <c r="E11" s="72">
        <f t="shared" si="1"/>
        <v>0</v>
      </c>
      <c r="F11" s="49"/>
      <c r="G11" s="10"/>
      <c r="H11" s="49"/>
      <c r="I11" s="10"/>
      <c r="J11" s="49"/>
      <c r="K11" s="10"/>
      <c r="L11" s="49"/>
      <c r="M11" s="10">
        <v>0</v>
      </c>
      <c r="N11" s="49"/>
      <c r="O11" s="10"/>
      <c r="P11" s="49"/>
      <c r="Q11" s="10"/>
      <c r="R11" s="51"/>
      <c r="S11" s="123"/>
      <c r="T11" s="51"/>
      <c r="U11" s="123"/>
    </row>
    <row r="12" spans="1:21" x14ac:dyDescent="1.05">
      <c r="A12" s="113" t="s">
        <v>61</v>
      </c>
      <c r="B12" s="110"/>
      <c r="C12" s="111"/>
      <c r="D12" s="61">
        <f t="shared" si="0"/>
        <v>0</v>
      </c>
      <c r="E12" s="72">
        <f t="shared" si="1"/>
        <v>11480300</v>
      </c>
      <c r="F12" s="50"/>
      <c r="G12" s="71">
        <v>2773300</v>
      </c>
      <c r="H12" s="50"/>
      <c r="I12" s="71">
        <v>2149000</v>
      </c>
      <c r="J12" s="50"/>
      <c r="K12" s="71">
        <v>316000</v>
      </c>
      <c r="L12" s="50"/>
      <c r="M12" s="71">
        <v>908000</v>
      </c>
      <c r="N12" s="50"/>
      <c r="O12" s="71">
        <v>2246000</v>
      </c>
      <c r="P12" s="50"/>
      <c r="Q12" s="71">
        <v>575000</v>
      </c>
      <c r="R12" s="55"/>
      <c r="S12" s="124">
        <v>570000</v>
      </c>
      <c r="T12" s="55"/>
      <c r="U12" s="124">
        <v>1943000</v>
      </c>
    </row>
    <row r="13" spans="1:21" x14ac:dyDescent="1.05">
      <c r="A13" s="113" t="s">
        <v>71</v>
      </c>
      <c r="B13" s="110"/>
      <c r="C13" s="111"/>
      <c r="D13" s="61">
        <f t="shared" si="0"/>
        <v>0</v>
      </c>
      <c r="E13" s="72">
        <f t="shared" si="1"/>
        <v>2407900</v>
      </c>
      <c r="F13" s="50"/>
      <c r="G13" s="71"/>
      <c r="H13" s="50"/>
      <c r="I13" s="71"/>
      <c r="J13" s="50"/>
      <c r="K13" s="71"/>
      <c r="L13" s="50"/>
      <c r="M13" s="71">
        <v>2407900</v>
      </c>
      <c r="N13" s="50"/>
      <c r="O13" s="71"/>
      <c r="P13" s="50"/>
      <c r="Q13" s="71"/>
      <c r="R13" s="55"/>
      <c r="S13" s="124"/>
      <c r="T13" s="55"/>
      <c r="U13" s="124"/>
    </row>
    <row r="14" spans="1:21" x14ac:dyDescent="1.05">
      <c r="A14" s="113" t="s">
        <v>47</v>
      </c>
      <c r="B14" s="110"/>
      <c r="C14" s="111"/>
      <c r="D14" s="61">
        <f t="shared" si="0"/>
        <v>0</v>
      </c>
      <c r="E14" s="72">
        <f t="shared" si="1"/>
        <v>0</v>
      </c>
      <c r="F14" s="50"/>
      <c r="G14" s="71"/>
      <c r="H14" s="50"/>
      <c r="I14" s="71"/>
      <c r="J14" s="50"/>
      <c r="K14" s="71"/>
      <c r="L14" s="50"/>
      <c r="M14" s="71">
        <v>0</v>
      </c>
      <c r="N14" s="50"/>
      <c r="O14" s="71"/>
      <c r="P14" s="50"/>
      <c r="Q14" s="71"/>
      <c r="R14" s="55"/>
      <c r="S14" s="124"/>
      <c r="T14" s="55"/>
      <c r="U14" s="124"/>
    </row>
    <row r="15" spans="1:21" x14ac:dyDescent="1.05">
      <c r="A15" s="113" t="s">
        <v>48</v>
      </c>
      <c r="B15" s="110"/>
      <c r="C15" s="111"/>
      <c r="D15" s="61">
        <f t="shared" si="0"/>
        <v>0</v>
      </c>
      <c r="E15" s="72">
        <f t="shared" si="1"/>
        <v>250000</v>
      </c>
      <c r="F15" s="50"/>
      <c r="G15" s="71"/>
      <c r="H15" s="50"/>
      <c r="I15" s="71">
        <v>100000</v>
      </c>
      <c r="J15" s="50"/>
      <c r="K15" s="71"/>
      <c r="L15" s="50"/>
      <c r="M15" s="71">
        <v>0</v>
      </c>
      <c r="N15" s="50"/>
      <c r="O15" s="71">
        <v>150000</v>
      </c>
      <c r="P15" s="50"/>
      <c r="Q15" s="71"/>
      <c r="R15" s="55"/>
      <c r="S15" s="124"/>
      <c r="T15" s="55"/>
      <c r="U15" s="124"/>
    </row>
    <row r="16" spans="1:21" x14ac:dyDescent="1.05">
      <c r="A16" s="113" t="s">
        <v>49</v>
      </c>
      <c r="B16" s="110"/>
      <c r="C16" s="111"/>
      <c r="D16" s="61">
        <f t="shared" si="0"/>
        <v>0</v>
      </c>
      <c r="E16" s="72">
        <f t="shared" si="1"/>
        <v>390000</v>
      </c>
      <c r="F16" s="50"/>
      <c r="G16" s="71">
        <v>80000</v>
      </c>
      <c r="H16" s="50"/>
      <c r="I16" s="71">
        <v>80000</v>
      </c>
      <c r="J16" s="50"/>
      <c r="K16" s="71">
        <v>0</v>
      </c>
      <c r="L16" s="50"/>
      <c r="M16" s="71">
        <v>0</v>
      </c>
      <c r="N16" s="50"/>
      <c r="O16" s="71">
        <v>80000</v>
      </c>
      <c r="P16" s="50"/>
      <c r="Q16" s="71"/>
      <c r="R16" s="55"/>
      <c r="S16" s="124"/>
      <c r="T16" s="55"/>
      <c r="U16" s="124">
        <v>150000</v>
      </c>
    </row>
    <row r="17" spans="1:21" x14ac:dyDescent="1.05">
      <c r="A17" s="114" t="s">
        <v>50</v>
      </c>
      <c r="B17" s="110"/>
      <c r="C17" s="111"/>
      <c r="D17" s="61">
        <f t="shared" si="0"/>
        <v>0</v>
      </c>
      <c r="E17" s="72">
        <f t="shared" si="1"/>
        <v>0</v>
      </c>
      <c r="F17" s="50"/>
      <c r="G17" s="71"/>
      <c r="H17" s="50"/>
      <c r="I17" s="71"/>
      <c r="J17" s="50"/>
      <c r="K17" s="71"/>
      <c r="L17" s="50"/>
      <c r="M17" s="71"/>
      <c r="N17" s="50"/>
      <c r="O17" s="71"/>
      <c r="P17" s="50"/>
      <c r="Q17" s="71"/>
      <c r="R17" s="55"/>
      <c r="S17" s="124"/>
      <c r="T17" s="55"/>
      <c r="U17" s="124"/>
    </row>
    <row r="18" spans="1:21" x14ac:dyDescent="1.05">
      <c r="A18" s="113" t="s">
        <v>51</v>
      </c>
      <c r="B18" s="110"/>
      <c r="C18" s="111"/>
      <c r="D18" s="61">
        <f>SUM(T18+R18+P18+N18+L18+J18+H18+F18)</f>
        <v>0</v>
      </c>
      <c r="E18" s="72">
        <f t="shared" si="1"/>
        <v>21171800</v>
      </c>
      <c r="F18" s="50"/>
      <c r="G18" s="71">
        <v>4418668</v>
      </c>
      <c r="H18" s="50"/>
      <c r="I18" s="71">
        <v>3432912</v>
      </c>
      <c r="J18" s="50"/>
      <c r="K18" s="71">
        <v>573480</v>
      </c>
      <c r="L18" s="50"/>
      <c r="M18" s="71">
        <v>1467819</v>
      </c>
      <c r="N18" s="50"/>
      <c r="O18" s="71">
        <v>3786816</v>
      </c>
      <c r="P18" s="50"/>
      <c r="Q18" s="71">
        <v>571356</v>
      </c>
      <c r="R18" s="50"/>
      <c r="S18" s="71">
        <v>1265149</v>
      </c>
      <c r="T18" s="50"/>
      <c r="U18" s="71">
        <v>5655600</v>
      </c>
    </row>
    <row r="19" spans="1:21" x14ac:dyDescent="1.05">
      <c r="A19" s="113" t="s">
        <v>52</v>
      </c>
      <c r="B19" s="110"/>
      <c r="C19" s="111"/>
      <c r="D19" s="61">
        <f t="shared" si="0"/>
        <v>0</v>
      </c>
      <c r="E19" s="72">
        <f t="shared" si="1"/>
        <v>0</v>
      </c>
      <c r="F19" s="50"/>
      <c r="G19" s="71"/>
      <c r="H19" s="50"/>
      <c r="I19" s="71"/>
      <c r="J19" s="50"/>
      <c r="K19" s="71"/>
      <c r="L19" s="50"/>
      <c r="M19" s="71">
        <v>0</v>
      </c>
      <c r="N19" s="50"/>
      <c r="O19" s="71"/>
      <c r="P19" s="50"/>
      <c r="Q19" s="71"/>
      <c r="R19" s="55"/>
      <c r="S19" s="124"/>
      <c r="T19" s="55"/>
      <c r="U19" s="124"/>
    </row>
    <row r="20" spans="1:21" x14ac:dyDescent="1.05">
      <c r="A20" s="113" t="s">
        <v>53</v>
      </c>
      <c r="B20" s="110"/>
      <c r="C20" s="111"/>
      <c r="D20" s="61">
        <f t="shared" si="0"/>
        <v>0</v>
      </c>
      <c r="E20" s="72">
        <f t="shared" si="1"/>
        <v>0</v>
      </c>
      <c r="F20" s="50"/>
      <c r="G20" s="71"/>
      <c r="H20" s="50"/>
      <c r="I20" s="71"/>
      <c r="J20" s="50"/>
      <c r="K20" s="71"/>
      <c r="L20" s="50"/>
      <c r="M20" s="71">
        <v>0</v>
      </c>
      <c r="N20" s="50"/>
      <c r="O20" s="71"/>
      <c r="P20" s="50"/>
      <c r="Q20" s="71"/>
      <c r="R20" s="55"/>
      <c r="S20" s="124"/>
      <c r="T20" s="55"/>
      <c r="U20" s="124"/>
    </row>
    <row r="21" spans="1:21" x14ac:dyDescent="1.05">
      <c r="A21" s="113" t="s">
        <v>54</v>
      </c>
      <c r="B21" s="110"/>
      <c r="C21" s="111"/>
      <c r="D21" s="61">
        <f t="shared" si="0"/>
        <v>0</v>
      </c>
      <c r="E21" s="72">
        <f t="shared" si="1"/>
        <v>0</v>
      </c>
      <c r="F21" s="50"/>
      <c r="G21" s="71"/>
      <c r="H21" s="50"/>
      <c r="I21" s="71"/>
      <c r="J21" s="50"/>
      <c r="K21" s="71"/>
      <c r="L21" s="50"/>
      <c r="M21" s="71">
        <v>0</v>
      </c>
      <c r="N21" s="50"/>
      <c r="O21" s="71"/>
      <c r="P21" s="50"/>
      <c r="Q21" s="71"/>
      <c r="R21" s="55"/>
      <c r="S21" s="124"/>
      <c r="T21" s="55"/>
      <c r="U21" s="124"/>
    </row>
    <row r="22" spans="1:21" ht="51.6" thickBot="1" x14ac:dyDescent="1.1000000000000001">
      <c r="A22" s="83"/>
      <c r="B22" s="19"/>
      <c r="C22" s="91"/>
      <c r="D22" s="61">
        <f t="shared" si="0"/>
        <v>0</v>
      </c>
      <c r="E22" s="72">
        <f t="shared" si="1"/>
        <v>0</v>
      </c>
      <c r="F22" s="64"/>
      <c r="G22" s="68"/>
      <c r="H22" s="64"/>
      <c r="I22" s="68"/>
      <c r="J22" s="64"/>
      <c r="K22" s="68"/>
      <c r="L22" s="64"/>
      <c r="M22" s="68"/>
      <c r="N22" s="64"/>
      <c r="O22" s="68"/>
      <c r="P22" s="64"/>
      <c r="Q22" s="68"/>
      <c r="R22" s="56"/>
      <c r="S22" s="125"/>
      <c r="T22" s="56"/>
      <c r="U22" s="125"/>
    </row>
    <row r="23" spans="1:21" s="15" customFormat="1" ht="150" customHeight="1" thickBot="1" x14ac:dyDescent="1.1000000000000001">
      <c r="A23" s="77" t="s">
        <v>5</v>
      </c>
      <c r="B23" s="77"/>
      <c r="C23" s="92"/>
      <c r="D23" s="77"/>
      <c r="E23" s="78"/>
      <c r="F23" s="79"/>
      <c r="G23" s="80"/>
      <c r="H23" s="79"/>
      <c r="I23" s="80"/>
      <c r="J23" s="79"/>
      <c r="K23" s="80"/>
      <c r="L23" s="79"/>
      <c r="M23" s="80"/>
      <c r="N23" s="79"/>
      <c r="O23" s="80"/>
      <c r="P23" s="79"/>
      <c r="Q23" s="80"/>
      <c r="R23" s="81"/>
      <c r="S23" s="126"/>
      <c r="T23" s="81"/>
      <c r="U23" s="126"/>
    </row>
    <row r="24" spans="1:21" x14ac:dyDescent="1.05">
      <c r="A24" s="115" t="s">
        <v>27</v>
      </c>
      <c r="B24" s="18"/>
      <c r="C24" s="90"/>
      <c r="D24" s="61">
        <f t="shared" ref="D24:D48" si="2">SUM(F24,H24,J24,L24,P24,T24,N24)</f>
        <v>0</v>
      </c>
      <c r="E24" s="72">
        <f t="shared" ref="E24" si="3">SUM(G24,I24,K24,M24,Q24,U24,O24)</f>
        <v>4806000</v>
      </c>
      <c r="F24" s="52"/>
      <c r="G24" s="9">
        <v>1460000</v>
      </c>
      <c r="H24" s="52"/>
      <c r="I24" s="9">
        <v>260000</v>
      </c>
      <c r="J24" s="52"/>
      <c r="K24" s="9">
        <v>24000</v>
      </c>
      <c r="L24" s="52"/>
      <c r="M24" s="9">
        <v>140000</v>
      </c>
      <c r="N24" s="52"/>
      <c r="O24" s="9">
        <v>2400000</v>
      </c>
      <c r="P24" s="52"/>
      <c r="Q24" s="9">
        <v>0</v>
      </c>
      <c r="R24" s="48"/>
      <c r="S24" s="122">
        <v>0</v>
      </c>
      <c r="T24" s="48"/>
      <c r="U24" s="122">
        <v>522000</v>
      </c>
    </row>
    <row r="25" spans="1:21" x14ac:dyDescent="1.05">
      <c r="A25" s="113" t="s">
        <v>28</v>
      </c>
      <c r="B25" s="18"/>
      <c r="C25" s="90"/>
      <c r="D25" s="61">
        <f t="shared" si="2"/>
        <v>0</v>
      </c>
      <c r="E25" s="72">
        <f>SUM(G25+I25+K25+M25+O25+Q25+S25+U25)</f>
        <v>457000</v>
      </c>
      <c r="F25" s="51"/>
      <c r="G25" s="8">
        <v>0</v>
      </c>
      <c r="H25" s="51"/>
      <c r="I25" s="8">
        <v>0</v>
      </c>
      <c r="J25" s="51"/>
      <c r="K25" s="8">
        <v>70000</v>
      </c>
      <c r="L25" s="51"/>
      <c r="M25" s="8">
        <f>(774000/12)*6</f>
        <v>387000</v>
      </c>
      <c r="N25" s="51"/>
      <c r="O25" s="8">
        <v>0</v>
      </c>
      <c r="P25" s="51"/>
      <c r="Q25" s="8">
        <v>0</v>
      </c>
      <c r="R25" s="49"/>
      <c r="S25" s="121">
        <v>0</v>
      </c>
      <c r="T25" s="49"/>
      <c r="U25" s="121">
        <v>0</v>
      </c>
    </row>
    <row r="26" spans="1:21" x14ac:dyDescent="1.05">
      <c r="A26" s="113" t="s">
        <v>65</v>
      </c>
      <c r="B26" s="18"/>
      <c r="C26" s="90"/>
      <c r="D26" s="61">
        <f t="shared" si="2"/>
        <v>0</v>
      </c>
      <c r="E26" s="72">
        <f t="shared" ref="E26:E48" si="4">SUM(G26+I26+K26+M26+O26+Q26+S26+U26)</f>
        <v>7461000</v>
      </c>
      <c r="F26" s="49"/>
      <c r="G26" s="10">
        <v>2237000</v>
      </c>
      <c r="H26" s="49"/>
      <c r="I26" s="10">
        <v>2813000</v>
      </c>
      <c r="J26" s="49"/>
      <c r="K26" s="10">
        <v>0</v>
      </c>
      <c r="L26" s="49"/>
      <c r="M26" s="10">
        <v>0</v>
      </c>
      <c r="N26" s="49"/>
      <c r="O26" s="10">
        <v>1352000</v>
      </c>
      <c r="P26" s="49"/>
      <c r="Q26" s="10">
        <v>0</v>
      </c>
      <c r="R26" s="51"/>
      <c r="S26" s="123">
        <v>0</v>
      </c>
      <c r="T26" s="51"/>
      <c r="U26" s="123">
        <v>1059000</v>
      </c>
    </row>
    <row r="27" spans="1:21" x14ac:dyDescent="1.05">
      <c r="A27" s="113" t="s">
        <v>29</v>
      </c>
      <c r="B27" s="18"/>
      <c r="C27" s="90"/>
      <c r="D27" s="61">
        <f t="shared" si="2"/>
        <v>0</v>
      </c>
      <c r="E27" s="72">
        <f t="shared" si="4"/>
        <v>529000</v>
      </c>
      <c r="F27" s="49"/>
      <c r="G27" s="10">
        <v>260000</v>
      </c>
      <c r="H27" s="49"/>
      <c r="I27" s="10">
        <v>110000</v>
      </c>
      <c r="J27" s="49"/>
      <c r="K27" s="10">
        <v>0</v>
      </c>
      <c r="L27" s="49"/>
      <c r="M27" s="10">
        <v>55000</v>
      </c>
      <c r="N27" s="49"/>
      <c r="O27" s="10">
        <v>0</v>
      </c>
      <c r="P27" s="49"/>
      <c r="Q27" s="10">
        <v>0</v>
      </c>
      <c r="R27" s="51"/>
      <c r="S27" s="123">
        <v>0</v>
      </c>
      <c r="T27" s="51"/>
      <c r="U27" s="123">
        <v>104000</v>
      </c>
    </row>
    <row r="28" spans="1:21" x14ac:dyDescent="1.05">
      <c r="A28" s="113" t="s">
        <v>4</v>
      </c>
      <c r="B28" s="18"/>
      <c r="C28" s="90"/>
      <c r="D28" s="61">
        <f t="shared" si="2"/>
        <v>0</v>
      </c>
      <c r="E28" s="72">
        <f t="shared" si="4"/>
        <v>1075000</v>
      </c>
      <c r="F28" s="49"/>
      <c r="G28" s="10">
        <v>400000</v>
      </c>
      <c r="H28" s="49"/>
      <c r="I28" s="10">
        <v>278000</v>
      </c>
      <c r="J28" s="49"/>
      <c r="K28" s="10">
        <v>52000</v>
      </c>
      <c r="L28" s="49"/>
      <c r="M28" s="10">
        <v>78000</v>
      </c>
      <c r="N28" s="49"/>
      <c r="O28" s="10">
        <v>267000</v>
      </c>
      <c r="P28" s="49"/>
      <c r="Q28" s="10">
        <v>0</v>
      </c>
      <c r="R28" s="51"/>
      <c r="S28" s="123">
        <v>0</v>
      </c>
      <c r="T28" s="51"/>
      <c r="U28" s="123">
        <v>0</v>
      </c>
    </row>
    <row r="29" spans="1:21" x14ac:dyDescent="1.05">
      <c r="A29" s="113" t="s">
        <v>30</v>
      </c>
      <c r="B29" s="18"/>
      <c r="C29" s="90"/>
      <c r="D29" s="61">
        <f t="shared" si="2"/>
        <v>0</v>
      </c>
      <c r="E29" s="72">
        <f t="shared" si="4"/>
        <v>963000</v>
      </c>
      <c r="F29" s="49"/>
      <c r="G29" s="10">
        <v>258000</v>
      </c>
      <c r="H29" s="49"/>
      <c r="I29" s="10">
        <v>280000</v>
      </c>
      <c r="J29" s="49"/>
      <c r="K29" s="10">
        <v>9000</v>
      </c>
      <c r="L29" s="49"/>
      <c r="M29" s="10">
        <v>70000</v>
      </c>
      <c r="N29" s="49"/>
      <c r="O29" s="10">
        <v>174000</v>
      </c>
      <c r="P29" s="49"/>
      <c r="Q29" s="10">
        <v>11000</v>
      </c>
      <c r="R29" s="51"/>
      <c r="S29" s="123">
        <v>32000</v>
      </c>
      <c r="T29" s="51"/>
      <c r="U29" s="123">
        <v>129000</v>
      </c>
    </row>
    <row r="30" spans="1:21" x14ac:dyDescent="1.05">
      <c r="A30" s="113" t="s">
        <v>31</v>
      </c>
      <c r="B30" s="18"/>
      <c r="C30" s="90"/>
      <c r="D30" s="61">
        <f t="shared" si="2"/>
        <v>0</v>
      </c>
      <c r="E30" s="72">
        <f t="shared" si="4"/>
        <v>400000</v>
      </c>
      <c r="F30" s="49"/>
      <c r="G30" s="10">
        <v>100000</v>
      </c>
      <c r="H30" s="49"/>
      <c r="I30" s="10">
        <v>100000</v>
      </c>
      <c r="J30" s="49"/>
      <c r="K30" s="10">
        <v>0</v>
      </c>
      <c r="L30" s="49"/>
      <c r="M30" s="10">
        <v>0</v>
      </c>
      <c r="N30" s="49"/>
      <c r="O30" s="10">
        <v>100000</v>
      </c>
      <c r="P30" s="49"/>
      <c r="Q30" s="10">
        <v>0</v>
      </c>
      <c r="R30" s="51"/>
      <c r="S30" s="123">
        <v>0</v>
      </c>
      <c r="T30" s="51"/>
      <c r="U30" s="123">
        <v>100000</v>
      </c>
    </row>
    <row r="31" spans="1:21" x14ac:dyDescent="1.05">
      <c r="A31" s="113" t="s">
        <v>32</v>
      </c>
      <c r="B31" s="18"/>
      <c r="C31" s="90"/>
      <c r="D31" s="61">
        <f t="shared" si="2"/>
        <v>0</v>
      </c>
      <c r="E31" s="72">
        <f t="shared" si="4"/>
        <v>2830000</v>
      </c>
      <c r="F31" s="49"/>
      <c r="G31" s="10">
        <v>100000</v>
      </c>
      <c r="H31" s="49"/>
      <c r="I31" s="10">
        <v>100000</v>
      </c>
      <c r="J31" s="49"/>
      <c r="K31" s="10">
        <v>0</v>
      </c>
      <c r="L31" s="49"/>
      <c r="M31" s="10">
        <v>0</v>
      </c>
      <c r="N31" s="49"/>
      <c r="O31" s="10">
        <v>100000</v>
      </c>
      <c r="P31" s="49"/>
      <c r="Q31" s="10">
        <v>200000</v>
      </c>
      <c r="R31" s="51"/>
      <c r="S31" s="123">
        <v>50000</v>
      </c>
      <c r="T31" s="51"/>
      <c r="U31" s="123">
        <v>2280000</v>
      </c>
    </row>
    <row r="32" spans="1:21" x14ac:dyDescent="1.05">
      <c r="A32" s="113" t="s">
        <v>33</v>
      </c>
      <c r="B32" s="18"/>
      <c r="C32" s="90"/>
      <c r="D32" s="61">
        <f t="shared" si="2"/>
        <v>0</v>
      </c>
      <c r="E32" s="72">
        <f t="shared" si="4"/>
        <v>1070000</v>
      </c>
      <c r="F32" s="49"/>
      <c r="G32" s="10">
        <v>350000</v>
      </c>
      <c r="H32" s="49"/>
      <c r="I32" s="10">
        <v>350000</v>
      </c>
      <c r="J32" s="49"/>
      <c r="K32" s="10">
        <v>20000</v>
      </c>
      <c r="L32" s="49"/>
      <c r="M32" s="10">
        <v>0</v>
      </c>
      <c r="N32" s="49"/>
      <c r="O32" s="10">
        <v>100000</v>
      </c>
      <c r="P32" s="49"/>
      <c r="Q32" s="10">
        <v>50000</v>
      </c>
      <c r="R32" s="51"/>
      <c r="S32" s="123">
        <v>0</v>
      </c>
      <c r="T32" s="51"/>
      <c r="U32" s="123">
        <v>200000</v>
      </c>
    </row>
    <row r="33" spans="1:21" ht="93" x14ac:dyDescent="1.05">
      <c r="A33" s="113" t="s">
        <v>34</v>
      </c>
      <c r="B33" s="18"/>
      <c r="C33" s="90"/>
      <c r="D33" s="61">
        <f t="shared" si="2"/>
        <v>0</v>
      </c>
      <c r="E33" s="72">
        <f t="shared" si="4"/>
        <v>0</v>
      </c>
      <c r="F33" s="49"/>
      <c r="G33" s="10">
        <v>0</v>
      </c>
      <c r="H33" s="49"/>
      <c r="I33" s="10">
        <v>0</v>
      </c>
      <c r="J33" s="49"/>
      <c r="K33" s="10">
        <v>0</v>
      </c>
      <c r="L33" s="49"/>
      <c r="M33" s="10">
        <v>0</v>
      </c>
      <c r="N33" s="49"/>
      <c r="O33" s="10">
        <v>0</v>
      </c>
      <c r="P33" s="49"/>
      <c r="Q33" s="10">
        <v>0</v>
      </c>
      <c r="R33" s="51"/>
      <c r="S33" s="123">
        <v>0</v>
      </c>
      <c r="T33" s="51"/>
      <c r="U33" s="123">
        <v>0</v>
      </c>
    </row>
    <row r="34" spans="1:21" ht="93" x14ac:dyDescent="1.05">
      <c r="A34" s="113" t="s">
        <v>35</v>
      </c>
      <c r="B34" s="18"/>
      <c r="C34" s="90"/>
      <c r="D34" s="61">
        <f t="shared" si="2"/>
        <v>0</v>
      </c>
      <c r="E34" s="72">
        <f t="shared" si="4"/>
        <v>5030000</v>
      </c>
      <c r="F34" s="49"/>
      <c r="G34" s="10">
        <v>3480000</v>
      </c>
      <c r="H34" s="49"/>
      <c r="I34" s="10">
        <v>1200000</v>
      </c>
      <c r="J34" s="49"/>
      <c r="K34" s="10">
        <v>0</v>
      </c>
      <c r="L34" s="49"/>
      <c r="M34" s="10">
        <v>0</v>
      </c>
      <c r="N34" s="49"/>
      <c r="O34" s="10">
        <v>150000</v>
      </c>
      <c r="P34" s="49"/>
      <c r="Q34" s="10">
        <v>200000</v>
      </c>
      <c r="R34" s="51"/>
      <c r="S34" s="123">
        <v>0</v>
      </c>
      <c r="T34" s="51"/>
      <c r="U34" s="123">
        <v>0</v>
      </c>
    </row>
    <row r="35" spans="1:21" ht="150" customHeight="1" x14ac:dyDescent="1.05">
      <c r="A35" s="113" t="s">
        <v>40</v>
      </c>
      <c r="B35" s="18"/>
      <c r="C35" s="90"/>
      <c r="D35" s="61">
        <f t="shared" si="2"/>
        <v>0</v>
      </c>
      <c r="E35" s="72">
        <f t="shared" si="4"/>
        <v>0</v>
      </c>
      <c r="F35" s="49"/>
      <c r="G35" s="10">
        <v>0</v>
      </c>
      <c r="H35" s="49"/>
      <c r="I35" s="10">
        <v>0</v>
      </c>
      <c r="J35" s="49"/>
      <c r="K35" s="10">
        <v>0</v>
      </c>
      <c r="L35" s="49"/>
      <c r="M35" s="10">
        <v>0</v>
      </c>
      <c r="N35" s="49"/>
      <c r="O35" s="10">
        <v>0</v>
      </c>
      <c r="P35" s="49"/>
      <c r="Q35" s="10">
        <v>0</v>
      </c>
      <c r="R35" s="51"/>
      <c r="S35" s="123">
        <v>0</v>
      </c>
      <c r="T35" s="51"/>
      <c r="U35" s="123">
        <v>0</v>
      </c>
    </row>
    <row r="36" spans="1:21" x14ac:dyDescent="1.05">
      <c r="A36" s="116" t="s">
        <v>67</v>
      </c>
      <c r="B36" s="18"/>
      <c r="C36" s="90"/>
      <c r="D36" s="61">
        <f t="shared" si="2"/>
        <v>0</v>
      </c>
      <c r="E36" s="72">
        <f t="shared" si="4"/>
        <v>2535000</v>
      </c>
      <c r="F36" s="49"/>
      <c r="G36" s="10">
        <v>100000</v>
      </c>
      <c r="H36" s="49"/>
      <c r="I36" s="10">
        <v>100000</v>
      </c>
      <c r="J36" s="49"/>
      <c r="K36" s="10">
        <v>35000</v>
      </c>
      <c r="L36" s="49"/>
      <c r="M36" s="10">
        <v>0</v>
      </c>
      <c r="N36" s="49"/>
      <c r="O36" s="10">
        <v>100000</v>
      </c>
      <c r="P36" s="49"/>
      <c r="Q36" s="10">
        <v>100000</v>
      </c>
      <c r="R36" s="51"/>
      <c r="S36" s="123">
        <v>0</v>
      </c>
      <c r="T36" s="51"/>
      <c r="U36" s="123">
        <v>2100000</v>
      </c>
    </row>
    <row r="37" spans="1:21" x14ac:dyDescent="1.05">
      <c r="A37" s="116" t="s">
        <v>36</v>
      </c>
      <c r="B37" s="18"/>
      <c r="C37" s="90"/>
      <c r="D37" s="61">
        <f t="shared" si="2"/>
        <v>0</v>
      </c>
      <c r="E37" s="72">
        <f t="shared" si="4"/>
        <v>1200000</v>
      </c>
      <c r="F37" s="49"/>
      <c r="G37" s="10">
        <v>0</v>
      </c>
      <c r="H37" s="49"/>
      <c r="I37" s="10">
        <v>0</v>
      </c>
      <c r="J37" s="49"/>
      <c r="K37" s="10">
        <v>0</v>
      </c>
      <c r="L37" s="49"/>
      <c r="M37" s="10">
        <v>0</v>
      </c>
      <c r="N37" s="49"/>
      <c r="O37" s="10">
        <v>0</v>
      </c>
      <c r="P37" s="49"/>
      <c r="Q37" s="10">
        <v>0</v>
      </c>
      <c r="R37" s="51"/>
      <c r="S37" s="123">
        <v>0</v>
      </c>
      <c r="T37" s="51"/>
      <c r="U37" s="123">
        <v>1200000</v>
      </c>
    </row>
    <row r="38" spans="1:21" ht="138" customHeight="1" x14ac:dyDescent="1.05">
      <c r="A38" s="113" t="s">
        <v>38</v>
      </c>
      <c r="B38" s="18"/>
      <c r="C38" s="90"/>
      <c r="D38" s="61">
        <f t="shared" si="2"/>
        <v>0</v>
      </c>
      <c r="E38" s="72">
        <f t="shared" si="4"/>
        <v>1820000</v>
      </c>
      <c r="F38" s="49"/>
      <c r="G38" s="10">
        <v>600000</v>
      </c>
      <c r="H38" s="49"/>
      <c r="I38" s="10">
        <v>400000</v>
      </c>
      <c r="J38" s="49"/>
      <c r="K38" s="10">
        <v>20000</v>
      </c>
      <c r="L38" s="49"/>
      <c r="M38" s="10">
        <v>0</v>
      </c>
      <c r="N38" s="49"/>
      <c r="O38" s="10">
        <v>800000</v>
      </c>
      <c r="P38" s="49"/>
      <c r="Q38" s="10">
        <v>0</v>
      </c>
      <c r="R38" s="51"/>
      <c r="S38" s="123">
        <v>0</v>
      </c>
      <c r="T38" s="51"/>
      <c r="U38" s="123">
        <v>0</v>
      </c>
    </row>
    <row r="39" spans="1:21" ht="226.2" x14ac:dyDescent="1.05">
      <c r="A39" s="113" t="s">
        <v>39</v>
      </c>
      <c r="B39" s="18"/>
      <c r="C39" s="90"/>
      <c r="D39" s="61">
        <f t="shared" si="2"/>
        <v>0</v>
      </c>
      <c r="E39" s="72">
        <f t="shared" si="4"/>
        <v>0</v>
      </c>
      <c r="F39" s="49"/>
      <c r="G39" s="10">
        <v>0</v>
      </c>
      <c r="H39" s="49"/>
      <c r="I39" s="10">
        <v>0</v>
      </c>
      <c r="J39" s="49"/>
      <c r="K39" s="10">
        <v>0</v>
      </c>
      <c r="L39" s="49"/>
      <c r="M39" s="10">
        <v>0</v>
      </c>
      <c r="N39" s="49"/>
      <c r="O39" s="10">
        <v>0</v>
      </c>
      <c r="P39" s="49"/>
      <c r="Q39" s="10">
        <v>0</v>
      </c>
      <c r="R39" s="51"/>
      <c r="S39" s="123">
        <v>0</v>
      </c>
      <c r="T39" s="51"/>
      <c r="U39" s="123">
        <v>0</v>
      </c>
    </row>
    <row r="40" spans="1:21" ht="137.4" x14ac:dyDescent="1.05">
      <c r="A40" s="113" t="s">
        <v>41</v>
      </c>
      <c r="B40" s="18"/>
      <c r="C40" s="90"/>
      <c r="D40" s="61">
        <f>SUM(F40+H40+J40+L40+N40+P40+R40+T40)</f>
        <v>0</v>
      </c>
      <c r="E40" s="72">
        <f t="shared" si="4"/>
        <v>22163000</v>
      </c>
      <c r="F40" s="49"/>
      <c r="G40" s="8">
        <v>1366000</v>
      </c>
      <c r="H40" s="49"/>
      <c r="I40" s="8">
        <v>1171000</v>
      </c>
      <c r="J40" s="49"/>
      <c r="K40" s="8">
        <v>25000</v>
      </c>
      <c r="L40" s="49"/>
      <c r="M40" s="8">
        <v>0</v>
      </c>
      <c r="N40" s="49"/>
      <c r="O40" s="8">
        <v>816000</v>
      </c>
      <c r="P40" s="49"/>
      <c r="Q40" s="8">
        <v>4000</v>
      </c>
      <c r="R40" s="49"/>
      <c r="S40" s="121">
        <v>3621000</v>
      </c>
      <c r="T40" s="49">
        <v>0</v>
      </c>
      <c r="U40" s="121">
        <v>15160000</v>
      </c>
    </row>
    <row r="41" spans="1:21" x14ac:dyDescent="1.05">
      <c r="A41" s="116" t="s">
        <v>37</v>
      </c>
      <c r="B41" s="18"/>
      <c r="C41" s="90"/>
      <c r="D41" s="61">
        <f t="shared" si="2"/>
        <v>0</v>
      </c>
      <c r="E41" s="72">
        <f t="shared" si="4"/>
        <v>1200000</v>
      </c>
      <c r="F41" s="49"/>
      <c r="G41" s="8">
        <v>0</v>
      </c>
      <c r="H41" s="49"/>
      <c r="I41" s="8">
        <v>0</v>
      </c>
      <c r="J41" s="49"/>
      <c r="K41" s="8">
        <v>0</v>
      </c>
      <c r="L41" s="49"/>
      <c r="M41" s="8">
        <v>0</v>
      </c>
      <c r="N41" s="49"/>
      <c r="O41" s="8">
        <v>0</v>
      </c>
      <c r="P41" s="49"/>
      <c r="Q41" s="8">
        <v>0</v>
      </c>
      <c r="R41" s="49"/>
      <c r="S41" s="121">
        <v>0</v>
      </c>
      <c r="T41" s="49"/>
      <c r="U41" s="121">
        <v>1200000</v>
      </c>
    </row>
    <row r="42" spans="1:21" ht="93" x14ac:dyDescent="1.05">
      <c r="A42" s="113" t="s">
        <v>55</v>
      </c>
      <c r="B42" s="18"/>
      <c r="C42" s="90"/>
      <c r="D42" s="61">
        <f t="shared" si="2"/>
        <v>0</v>
      </c>
      <c r="E42" s="72">
        <f t="shared" si="4"/>
        <v>8240000</v>
      </c>
      <c r="F42" s="49"/>
      <c r="G42" s="8">
        <v>1570000</v>
      </c>
      <c r="H42" s="49"/>
      <c r="I42" s="8">
        <v>1530000</v>
      </c>
      <c r="J42" s="49"/>
      <c r="K42" s="8">
        <v>0</v>
      </c>
      <c r="L42" s="49"/>
      <c r="M42" s="8">
        <v>0</v>
      </c>
      <c r="N42" s="49"/>
      <c r="O42" s="8">
        <v>1790000</v>
      </c>
      <c r="P42" s="49"/>
      <c r="Q42" s="8">
        <v>0</v>
      </c>
      <c r="R42" s="49"/>
      <c r="S42" s="121">
        <v>120000</v>
      </c>
      <c r="T42" s="49"/>
      <c r="U42" s="121">
        <v>3230000</v>
      </c>
    </row>
    <row r="43" spans="1:21" x14ac:dyDescent="1.05">
      <c r="A43" s="113" t="s">
        <v>63</v>
      </c>
      <c r="B43" s="18"/>
      <c r="C43" s="90"/>
      <c r="D43" s="61">
        <f>SUM(F43+H43+J43+L43+N43+P43+R43+T43)</f>
        <v>0</v>
      </c>
      <c r="E43" s="72">
        <f t="shared" si="4"/>
        <v>278000</v>
      </c>
      <c r="F43" s="8"/>
      <c r="G43" s="8">
        <v>17000</v>
      </c>
      <c r="H43" s="49"/>
      <c r="I43" s="8">
        <v>161000</v>
      </c>
      <c r="J43" s="49"/>
      <c r="L43" s="49">
        <v>0</v>
      </c>
      <c r="M43" s="14">
        <v>0</v>
      </c>
      <c r="N43" s="49"/>
      <c r="O43" s="8">
        <v>45000</v>
      </c>
      <c r="P43" s="49"/>
      <c r="Q43" s="8">
        <v>0</v>
      </c>
      <c r="R43" s="49"/>
      <c r="S43" s="121">
        <v>0</v>
      </c>
      <c r="T43" s="49">
        <v>0</v>
      </c>
      <c r="U43" s="121">
        <v>55000</v>
      </c>
    </row>
    <row r="44" spans="1:21" x14ac:dyDescent="1.05">
      <c r="A44" s="113" t="s">
        <v>3</v>
      </c>
      <c r="B44" s="18"/>
      <c r="C44" s="90"/>
      <c r="D44" s="61">
        <f t="shared" si="2"/>
        <v>0</v>
      </c>
      <c r="E44" s="72">
        <f t="shared" si="4"/>
        <v>1300000</v>
      </c>
      <c r="F44" s="49"/>
      <c r="G44" s="8">
        <v>0</v>
      </c>
      <c r="H44" s="49"/>
      <c r="I44" s="8">
        <v>0</v>
      </c>
      <c r="J44" s="49"/>
      <c r="K44" s="8">
        <v>0</v>
      </c>
      <c r="L44" s="49"/>
      <c r="M44" s="8">
        <v>0</v>
      </c>
      <c r="N44" s="49"/>
      <c r="O44" s="8">
        <v>0</v>
      </c>
      <c r="P44" s="49"/>
      <c r="Q44" s="8">
        <v>0</v>
      </c>
      <c r="R44" s="49"/>
      <c r="S44" s="121">
        <v>0</v>
      </c>
      <c r="T44" s="49"/>
      <c r="U44" s="121">
        <v>1300000</v>
      </c>
    </row>
    <row r="45" spans="1:21" x14ac:dyDescent="1.05">
      <c r="A45" s="116"/>
      <c r="B45" s="18"/>
      <c r="C45" s="90"/>
      <c r="D45" s="61">
        <f t="shared" si="2"/>
        <v>0</v>
      </c>
      <c r="E45" s="72">
        <f t="shared" si="4"/>
        <v>0</v>
      </c>
      <c r="F45" s="49"/>
      <c r="G45" s="8"/>
      <c r="H45" s="49"/>
      <c r="I45" s="8"/>
      <c r="J45" s="49"/>
      <c r="K45" s="8"/>
      <c r="L45" s="49"/>
      <c r="M45" s="8"/>
      <c r="N45" s="49"/>
      <c r="O45" s="8">
        <v>0</v>
      </c>
      <c r="P45" s="49"/>
      <c r="Q45" s="8">
        <v>0</v>
      </c>
      <c r="R45" s="49"/>
      <c r="S45" s="121">
        <v>0</v>
      </c>
      <c r="T45" s="49"/>
      <c r="U45" s="121">
        <v>0</v>
      </c>
    </row>
    <row r="46" spans="1:21" x14ac:dyDescent="1.05">
      <c r="A46" s="116"/>
      <c r="B46" s="18"/>
      <c r="C46" s="90"/>
      <c r="D46" s="61">
        <f t="shared" si="2"/>
        <v>0</v>
      </c>
      <c r="E46" s="72">
        <f t="shared" si="4"/>
        <v>0</v>
      </c>
      <c r="F46" s="49"/>
      <c r="G46" s="8"/>
      <c r="H46" s="49"/>
      <c r="I46" s="8"/>
      <c r="J46" s="49"/>
      <c r="K46" s="8"/>
      <c r="L46" s="49"/>
      <c r="M46" s="8"/>
      <c r="N46" s="49"/>
      <c r="O46" s="8">
        <v>0</v>
      </c>
      <c r="P46" s="49"/>
      <c r="Q46" s="8">
        <v>0</v>
      </c>
      <c r="R46" s="49"/>
      <c r="S46" s="121">
        <v>0</v>
      </c>
      <c r="T46" s="49"/>
      <c r="U46" s="121">
        <v>0</v>
      </c>
    </row>
    <row r="47" spans="1:21" x14ac:dyDescent="1.05">
      <c r="A47" s="117"/>
      <c r="B47" s="18"/>
      <c r="C47" s="90"/>
      <c r="D47" s="61">
        <f t="shared" si="2"/>
        <v>0</v>
      </c>
      <c r="E47" s="72">
        <f t="shared" si="4"/>
        <v>0</v>
      </c>
      <c r="F47" s="49"/>
      <c r="G47" s="8"/>
      <c r="H47" s="49"/>
      <c r="I47" s="8"/>
      <c r="J47" s="49"/>
      <c r="K47" s="8"/>
      <c r="L47" s="49"/>
      <c r="M47" s="8"/>
      <c r="N47" s="49"/>
      <c r="O47" s="8">
        <v>0</v>
      </c>
      <c r="P47" s="49"/>
      <c r="Q47" s="8">
        <v>0</v>
      </c>
      <c r="R47" s="49"/>
      <c r="S47" s="121">
        <v>0</v>
      </c>
      <c r="T47" s="49"/>
      <c r="U47" s="121">
        <v>0</v>
      </c>
    </row>
    <row r="48" spans="1:21" ht="51.6" thickBot="1" x14ac:dyDescent="1.1000000000000001">
      <c r="A48" s="83"/>
      <c r="B48" s="18"/>
      <c r="C48" s="90"/>
      <c r="D48" s="61">
        <f t="shared" si="2"/>
        <v>0</v>
      </c>
      <c r="E48" s="72">
        <f t="shared" si="4"/>
        <v>0</v>
      </c>
      <c r="F48" s="49"/>
      <c r="G48" s="10"/>
      <c r="H48" s="49"/>
      <c r="I48" s="10"/>
      <c r="J48" s="49"/>
      <c r="K48" s="10"/>
      <c r="L48" s="49"/>
      <c r="M48" s="10"/>
      <c r="N48" s="49"/>
      <c r="O48" s="10">
        <v>0</v>
      </c>
      <c r="P48" s="49"/>
      <c r="Q48" s="10">
        <v>0</v>
      </c>
      <c r="R48" s="51"/>
      <c r="S48" s="123">
        <v>0</v>
      </c>
      <c r="T48" s="51"/>
      <c r="U48" s="123">
        <v>0</v>
      </c>
    </row>
    <row r="49" spans="1:21" ht="91.5" customHeight="1" thickBot="1" x14ac:dyDescent="1.1000000000000001">
      <c r="A49" s="11" t="s">
        <v>2</v>
      </c>
      <c r="B49" s="20">
        <f t="shared" ref="B49:P49" si="5">SUM(B6:B48)</f>
        <v>0</v>
      </c>
      <c r="C49" s="82">
        <f t="shared" si="5"/>
        <v>0</v>
      </c>
      <c r="D49" s="25">
        <f>SUM(D6:D48)</f>
        <v>0</v>
      </c>
      <c r="E49" s="32">
        <f>SUM(E6:E48)</f>
        <v>246966000</v>
      </c>
      <c r="F49" s="44">
        <f t="shared" si="5"/>
        <v>0</v>
      </c>
      <c r="G49" s="43">
        <f>SUM(G24:G48)</f>
        <v>12298000</v>
      </c>
      <c r="H49" s="44">
        <f t="shared" si="5"/>
        <v>0</v>
      </c>
      <c r="I49" s="43">
        <f>SUM(I24:I48)</f>
        <v>8853000</v>
      </c>
      <c r="J49" s="44">
        <f t="shared" si="5"/>
        <v>0</v>
      </c>
      <c r="K49" s="43">
        <f>SUM(K24:K48)</f>
        <v>255000</v>
      </c>
      <c r="L49" s="44">
        <f t="shared" si="5"/>
        <v>0</v>
      </c>
      <c r="M49" s="43">
        <f>SUM(M24:M48)</f>
        <v>730000</v>
      </c>
      <c r="N49" s="44">
        <f t="shared" si="5"/>
        <v>0</v>
      </c>
      <c r="O49" s="43">
        <f>SUM(O24:O48)</f>
        <v>8194000</v>
      </c>
      <c r="P49" s="44">
        <f t="shared" si="5"/>
        <v>0</v>
      </c>
      <c r="Q49" s="43">
        <f>SUM(Q24:Q48)</f>
        <v>565000</v>
      </c>
      <c r="R49" s="44"/>
      <c r="S49" s="127">
        <f>SUM(S24:S48)</f>
        <v>3823000</v>
      </c>
      <c r="T49" s="44"/>
      <c r="U49" s="127">
        <f>SUM(U24:U48)</f>
        <v>28639000</v>
      </c>
    </row>
    <row r="50" spans="1:21" x14ac:dyDescent="1.05">
      <c r="A50" s="12" t="s">
        <v>64</v>
      </c>
      <c r="B50" s="21"/>
      <c r="C50" s="27"/>
      <c r="D50" s="61">
        <f t="shared" ref="D50:E55" si="6">SUM(F50,H50,J50,L50,P50,T50,N50)</f>
        <v>0</v>
      </c>
      <c r="E50" s="72">
        <f t="shared" si="6"/>
        <v>5850000</v>
      </c>
      <c r="F50" s="36"/>
      <c r="G50" s="57">
        <v>970000</v>
      </c>
      <c r="H50" s="36"/>
      <c r="I50" s="57">
        <v>618000</v>
      </c>
      <c r="J50" s="36"/>
      <c r="K50" s="57">
        <v>299000</v>
      </c>
      <c r="L50" s="36">
        <v>0</v>
      </c>
      <c r="M50" s="57">
        <v>182000</v>
      </c>
      <c r="N50" s="36"/>
      <c r="O50" s="57">
        <v>1231000</v>
      </c>
      <c r="P50" s="36"/>
      <c r="Q50" s="57">
        <v>83000</v>
      </c>
      <c r="R50" s="36"/>
      <c r="S50" s="128">
        <v>24000</v>
      </c>
      <c r="T50" s="36"/>
      <c r="U50" s="128">
        <v>2467000</v>
      </c>
    </row>
    <row r="51" spans="1:21" x14ac:dyDescent="1.05">
      <c r="A51" s="84" t="s">
        <v>66</v>
      </c>
      <c r="B51" s="22"/>
      <c r="C51" s="28"/>
      <c r="D51" s="61">
        <f>SUM(F51,H51,K51,L51,Q51,T51,N51)</f>
        <v>0</v>
      </c>
      <c r="E51" s="72">
        <f t="shared" si="6"/>
        <v>400000</v>
      </c>
      <c r="F51" s="37"/>
      <c r="G51" s="58">
        <v>100000</v>
      </c>
      <c r="H51" s="37"/>
      <c r="I51" s="58">
        <v>100000</v>
      </c>
      <c r="J51" s="37"/>
      <c r="K51" s="58">
        <v>0</v>
      </c>
      <c r="L51" s="37">
        <v>0</v>
      </c>
      <c r="N51" s="37"/>
      <c r="O51" s="58">
        <v>100000</v>
      </c>
      <c r="P51" s="37"/>
      <c r="Q51" s="58">
        <v>0</v>
      </c>
      <c r="R51" s="37"/>
      <c r="S51" s="129">
        <v>0</v>
      </c>
      <c r="T51" s="37"/>
      <c r="U51" s="129">
        <v>100000</v>
      </c>
    </row>
    <row r="52" spans="1:21" x14ac:dyDescent="1.05">
      <c r="A52" s="84"/>
      <c r="B52" s="22"/>
      <c r="C52" s="28"/>
      <c r="D52" s="61">
        <f t="shared" si="6"/>
        <v>0</v>
      </c>
      <c r="E52" s="72">
        <f t="shared" si="6"/>
        <v>0</v>
      </c>
      <c r="F52" s="37"/>
      <c r="G52" s="58">
        <v>0</v>
      </c>
      <c r="H52" s="37"/>
      <c r="I52" s="58">
        <v>0</v>
      </c>
      <c r="J52" s="37"/>
      <c r="K52" s="58">
        <v>0</v>
      </c>
      <c r="L52" s="37"/>
      <c r="M52" s="58">
        <v>0</v>
      </c>
      <c r="N52" s="37"/>
      <c r="O52" s="58">
        <v>0</v>
      </c>
      <c r="P52" s="37"/>
      <c r="Q52" s="58">
        <v>0</v>
      </c>
      <c r="R52" s="37"/>
      <c r="S52" s="129">
        <v>0</v>
      </c>
      <c r="T52" s="37"/>
      <c r="U52" s="129">
        <v>0</v>
      </c>
    </row>
    <row r="53" spans="1:21" x14ac:dyDescent="1.05">
      <c r="A53" s="84"/>
      <c r="B53" s="22"/>
      <c r="C53" s="28"/>
      <c r="D53" s="61">
        <f t="shared" si="6"/>
        <v>0</v>
      </c>
      <c r="E53" s="72">
        <f t="shared" si="6"/>
        <v>0</v>
      </c>
      <c r="F53" s="37"/>
      <c r="G53" s="58">
        <v>0</v>
      </c>
      <c r="H53" s="37"/>
      <c r="I53" s="58">
        <v>0</v>
      </c>
      <c r="J53" s="37"/>
      <c r="K53" s="58">
        <v>0</v>
      </c>
      <c r="L53" s="37"/>
      <c r="M53" s="58">
        <v>0</v>
      </c>
      <c r="N53" s="37"/>
      <c r="O53" s="58">
        <v>0</v>
      </c>
      <c r="P53" s="37"/>
      <c r="Q53" s="58">
        <v>0</v>
      </c>
      <c r="R53" s="37"/>
      <c r="S53" s="129">
        <v>0</v>
      </c>
      <c r="T53" s="37"/>
      <c r="U53" s="129">
        <v>0</v>
      </c>
    </row>
    <row r="54" spans="1:21" x14ac:dyDescent="1.05">
      <c r="A54" s="84"/>
      <c r="B54" s="22"/>
      <c r="C54" s="28"/>
      <c r="D54" s="61">
        <f t="shared" si="6"/>
        <v>0</v>
      </c>
      <c r="E54" s="72">
        <f t="shared" si="6"/>
        <v>0</v>
      </c>
      <c r="F54" s="38"/>
      <c r="G54" s="69">
        <v>0</v>
      </c>
      <c r="H54" s="38"/>
      <c r="I54" s="69">
        <v>0</v>
      </c>
      <c r="J54" s="38"/>
      <c r="K54" s="69">
        <v>0</v>
      </c>
      <c r="L54" s="38"/>
      <c r="M54" s="69">
        <v>0</v>
      </c>
      <c r="N54" s="38"/>
      <c r="O54" s="69">
        <v>0</v>
      </c>
      <c r="P54" s="38"/>
      <c r="Q54" s="69">
        <v>0</v>
      </c>
      <c r="R54" s="53"/>
      <c r="S54" s="130">
        <v>0</v>
      </c>
      <c r="T54" s="53"/>
      <c r="U54" s="130">
        <v>0</v>
      </c>
    </row>
    <row r="55" spans="1:21" ht="51.6" thickBot="1" x14ac:dyDescent="1.1000000000000001">
      <c r="A55" s="85"/>
      <c r="B55" s="23"/>
      <c r="C55" s="29"/>
      <c r="D55" s="61">
        <f t="shared" si="6"/>
        <v>0</v>
      </c>
      <c r="E55" s="72">
        <f t="shared" si="6"/>
        <v>0</v>
      </c>
      <c r="F55" s="39"/>
      <c r="G55" s="70">
        <v>0</v>
      </c>
      <c r="H55" s="39"/>
      <c r="I55" s="70">
        <v>0</v>
      </c>
      <c r="J55" s="39"/>
      <c r="K55" s="70">
        <v>0</v>
      </c>
      <c r="L55" s="39"/>
      <c r="M55" s="70">
        <v>0</v>
      </c>
      <c r="N55" s="39"/>
      <c r="O55" s="70">
        <v>0</v>
      </c>
      <c r="P55" s="39"/>
      <c r="Q55" s="70">
        <v>0</v>
      </c>
      <c r="R55" s="54"/>
      <c r="S55" s="131">
        <v>0</v>
      </c>
      <c r="T55" s="54"/>
      <c r="U55" s="131">
        <v>0</v>
      </c>
    </row>
    <row r="56" spans="1:21" ht="96.75" customHeight="1" thickBot="1" x14ac:dyDescent="1.1000000000000001">
      <c r="A56" s="86" t="s">
        <v>1</v>
      </c>
      <c r="B56" s="24">
        <f>SUM(B50:B55)</f>
        <v>0</v>
      </c>
      <c r="C56" s="30"/>
      <c r="D56" s="25">
        <f t="shared" ref="D56:Q56" si="7">SUM(D50:D55)</f>
        <v>0</v>
      </c>
      <c r="E56" s="32">
        <f t="shared" si="7"/>
        <v>6250000</v>
      </c>
      <c r="F56" s="40">
        <f t="shared" si="7"/>
        <v>0</v>
      </c>
      <c r="G56" s="59">
        <f t="shared" si="7"/>
        <v>1070000</v>
      </c>
      <c r="H56" s="40">
        <f t="shared" si="7"/>
        <v>0</v>
      </c>
      <c r="I56" s="59">
        <f t="shared" si="7"/>
        <v>718000</v>
      </c>
      <c r="J56" s="40">
        <f t="shared" si="7"/>
        <v>0</v>
      </c>
      <c r="K56" s="59">
        <f t="shared" si="7"/>
        <v>299000</v>
      </c>
      <c r="L56" s="40">
        <f t="shared" si="7"/>
        <v>0</v>
      </c>
      <c r="M56" s="59">
        <f t="shared" si="7"/>
        <v>182000</v>
      </c>
      <c r="N56" s="40">
        <f t="shared" si="7"/>
        <v>0</v>
      </c>
      <c r="O56" s="59">
        <f t="shared" si="7"/>
        <v>1331000</v>
      </c>
      <c r="P56" s="40">
        <f t="shared" si="7"/>
        <v>0</v>
      </c>
      <c r="Q56" s="59">
        <f t="shared" si="7"/>
        <v>83000</v>
      </c>
      <c r="R56" s="40"/>
      <c r="S56" s="43">
        <f>SUM(S50:S55)</f>
        <v>24000</v>
      </c>
      <c r="T56" s="40"/>
      <c r="U56" s="43">
        <f>SUM(U50:U55)</f>
        <v>2567000</v>
      </c>
    </row>
    <row r="57" spans="1:21" x14ac:dyDescent="1.05">
      <c r="A57" s="13"/>
      <c r="B57" s="16"/>
      <c r="C57" s="94"/>
      <c r="D57" s="61">
        <f t="shared" ref="D57:E59" si="8">SUM(F57,H57,J57,L57,P57,T57,N57)</f>
        <v>0</v>
      </c>
      <c r="E57" s="72">
        <f t="shared" si="8"/>
        <v>0</v>
      </c>
      <c r="F57" s="65"/>
      <c r="G57" s="71"/>
      <c r="H57" s="46"/>
      <c r="I57" s="71"/>
      <c r="J57" s="46"/>
      <c r="K57" s="71"/>
      <c r="L57" s="45"/>
      <c r="M57" s="71"/>
      <c r="N57" s="45"/>
      <c r="O57" s="71">
        <v>0</v>
      </c>
      <c r="P57" s="45"/>
      <c r="Q57" s="71"/>
      <c r="R57" s="55"/>
      <c r="S57" s="124"/>
      <c r="T57" s="55"/>
      <c r="U57" s="124"/>
    </row>
    <row r="58" spans="1:21" x14ac:dyDescent="1.05">
      <c r="A58" s="87"/>
      <c r="B58" s="16"/>
      <c r="C58" s="93"/>
      <c r="D58" s="61">
        <f t="shared" si="8"/>
        <v>0</v>
      </c>
      <c r="E58" s="72">
        <f t="shared" si="8"/>
        <v>0</v>
      </c>
      <c r="F58" s="45"/>
      <c r="G58" s="10"/>
      <c r="H58" s="46"/>
      <c r="I58" s="10"/>
      <c r="J58" s="46"/>
      <c r="K58" s="10"/>
      <c r="L58" s="46"/>
      <c r="M58" s="10"/>
      <c r="N58" s="46"/>
      <c r="O58" s="10">
        <v>0</v>
      </c>
      <c r="P58" s="46"/>
      <c r="Q58" s="10"/>
      <c r="R58" s="51"/>
      <c r="S58" s="123"/>
      <c r="T58" s="51"/>
      <c r="U58" s="123"/>
    </row>
    <row r="59" spans="1:21" ht="51.6" thickBot="1" x14ac:dyDescent="1.1000000000000001">
      <c r="A59" s="88"/>
      <c r="B59" s="17"/>
      <c r="C59" s="95"/>
      <c r="D59" s="61">
        <f t="shared" si="8"/>
        <v>0</v>
      </c>
      <c r="E59" s="72">
        <f t="shared" si="8"/>
        <v>0</v>
      </c>
      <c r="F59" s="47"/>
      <c r="G59" s="68"/>
      <c r="H59" s="47"/>
      <c r="I59" s="68"/>
      <c r="J59" s="47"/>
      <c r="K59" s="68"/>
      <c r="L59" s="47"/>
      <c r="M59" s="68"/>
      <c r="N59" s="47"/>
      <c r="O59" s="68">
        <v>0</v>
      </c>
      <c r="P59" s="47"/>
      <c r="Q59" s="68"/>
      <c r="R59" s="56"/>
      <c r="S59" s="125"/>
      <c r="T59" s="56"/>
      <c r="U59" s="125"/>
    </row>
    <row r="60" spans="1:21" ht="94.5" customHeight="1" thickBot="1" x14ac:dyDescent="1.1000000000000001">
      <c r="A60" s="89" t="s">
        <v>56</v>
      </c>
      <c r="B60" s="25">
        <f>SUM(B57:B59)</f>
        <v>0</v>
      </c>
      <c r="C60" s="31"/>
      <c r="D60" s="25">
        <f>SUM(F60:T60)</f>
        <v>0</v>
      </c>
      <c r="E60" s="32">
        <f t="shared" ref="E60:Q60" si="9">SUM(E57:E59)</f>
        <v>0</v>
      </c>
      <c r="F60" s="42">
        <f t="shared" si="9"/>
        <v>0</v>
      </c>
      <c r="G60" s="60">
        <f t="shared" si="9"/>
        <v>0</v>
      </c>
      <c r="H60" s="42">
        <f t="shared" si="9"/>
        <v>0</v>
      </c>
      <c r="I60" s="60">
        <f t="shared" si="9"/>
        <v>0</v>
      </c>
      <c r="J60" s="42">
        <f t="shared" si="9"/>
        <v>0</v>
      </c>
      <c r="K60" s="60">
        <f t="shared" si="9"/>
        <v>0</v>
      </c>
      <c r="L60" s="42">
        <f t="shared" si="9"/>
        <v>0</v>
      </c>
      <c r="M60" s="60">
        <f t="shared" si="9"/>
        <v>0</v>
      </c>
      <c r="N60" s="42">
        <f t="shared" si="9"/>
        <v>0</v>
      </c>
      <c r="O60" s="60">
        <f t="shared" si="9"/>
        <v>0</v>
      </c>
      <c r="P60" s="42">
        <f t="shared" si="9"/>
        <v>0</v>
      </c>
      <c r="Q60" s="60">
        <f t="shared" si="9"/>
        <v>0</v>
      </c>
      <c r="R60" s="42"/>
      <c r="S60" s="132">
        <f>SUM(S57:S59)</f>
        <v>0</v>
      </c>
      <c r="T60" s="42"/>
      <c r="U60" s="132">
        <f>SUM(U57:U59)</f>
        <v>0</v>
      </c>
    </row>
    <row r="61" spans="1:21" s="4" customFormat="1" ht="117" customHeight="1" thickBot="1" x14ac:dyDescent="1.1000000000000001">
      <c r="A61" s="119" t="s">
        <v>10</v>
      </c>
      <c r="B61" s="26" t="e">
        <f>SUM(#REF!+B60+B56+B49)</f>
        <v>#REF!</v>
      </c>
      <c r="C61" s="66"/>
      <c r="D61" s="35">
        <f t="shared" ref="D61:U61" si="10">SUM(D60,D56,D49)</f>
        <v>0</v>
      </c>
      <c r="E61" s="62">
        <f>SUM(E60,E56,E49)</f>
        <v>253216000</v>
      </c>
      <c r="F61" s="35">
        <f t="shared" si="10"/>
        <v>0</v>
      </c>
      <c r="G61" s="62">
        <f t="shared" si="10"/>
        <v>13368000</v>
      </c>
      <c r="H61" s="35">
        <f t="shared" si="10"/>
        <v>0</v>
      </c>
      <c r="I61" s="62">
        <f>SUM(I60,I56,I49)</f>
        <v>9571000</v>
      </c>
      <c r="J61" s="35">
        <f t="shared" si="10"/>
        <v>0</v>
      </c>
      <c r="K61" s="62">
        <f>SUM(K60,K56,K49)</f>
        <v>554000</v>
      </c>
      <c r="L61" s="35">
        <f t="shared" si="10"/>
        <v>0</v>
      </c>
      <c r="M61" s="62">
        <f t="shared" si="10"/>
        <v>912000</v>
      </c>
      <c r="N61" s="35">
        <f t="shared" si="10"/>
        <v>0</v>
      </c>
      <c r="O61" s="62">
        <f t="shared" si="10"/>
        <v>9525000</v>
      </c>
      <c r="P61" s="35">
        <f t="shared" si="10"/>
        <v>0</v>
      </c>
      <c r="Q61" s="62">
        <f t="shared" si="10"/>
        <v>648000</v>
      </c>
      <c r="R61" s="35">
        <f t="shared" si="10"/>
        <v>0</v>
      </c>
      <c r="S61" s="62">
        <f t="shared" si="10"/>
        <v>3847000</v>
      </c>
      <c r="T61" s="35">
        <f t="shared" si="10"/>
        <v>0</v>
      </c>
      <c r="U61" s="62">
        <f t="shared" si="10"/>
        <v>31206000</v>
      </c>
    </row>
    <row r="62" spans="1:21" s="104" customFormat="1" ht="162" customHeight="1" x14ac:dyDescent="1.45">
      <c r="A62" s="179" t="s">
        <v>11</v>
      </c>
      <c r="B62" s="177" t="s">
        <v>60</v>
      </c>
      <c r="C62" s="178"/>
      <c r="D62" s="177" t="s">
        <v>60</v>
      </c>
      <c r="E62" s="178"/>
      <c r="F62" s="177" t="s">
        <v>21</v>
      </c>
      <c r="G62" s="178"/>
      <c r="H62" s="177" t="s">
        <v>22</v>
      </c>
      <c r="I62" s="178"/>
      <c r="J62" s="177" t="s">
        <v>23</v>
      </c>
      <c r="K62" s="178"/>
      <c r="L62" s="177" t="s">
        <v>24</v>
      </c>
      <c r="M62" s="178"/>
      <c r="N62" s="177" t="s">
        <v>25</v>
      </c>
      <c r="O62" s="178"/>
      <c r="P62" s="177" t="s">
        <v>26</v>
      </c>
      <c r="Q62" s="178"/>
      <c r="R62" s="177" t="s">
        <v>62</v>
      </c>
      <c r="S62" s="178"/>
      <c r="T62" s="177" t="s">
        <v>6</v>
      </c>
      <c r="U62" s="178"/>
    </row>
    <row r="63" spans="1:21" s="100" customFormat="1" ht="216.75" customHeight="1" thickBot="1" x14ac:dyDescent="1.1000000000000001">
      <c r="A63" s="180"/>
      <c r="B63" s="98" t="s">
        <v>7</v>
      </c>
      <c r="C63" s="99" t="s">
        <v>0</v>
      </c>
      <c r="D63" s="98" t="s">
        <v>69</v>
      </c>
      <c r="E63" s="99" t="s">
        <v>0</v>
      </c>
      <c r="F63" s="98" t="s">
        <v>69</v>
      </c>
      <c r="G63" s="99" t="s">
        <v>0</v>
      </c>
      <c r="H63" s="98" t="s">
        <v>69</v>
      </c>
      <c r="I63" s="99" t="s">
        <v>0</v>
      </c>
      <c r="J63" s="98" t="s">
        <v>69</v>
      </c>
      <c r="K63" s="99" t="s">
        <v>0</v>
      </c>
      <c r="L63" s="98" t="s">
        <v>69</v>
      </c>
      <c r="M63" s="99" t="s">
        <v>0</v>
      </c>
      <c r="N63" s="98" t="s">
        <v>69</v>
      </c>
      <c r="O63" s="99" t="s">
        <v>0</v>
      </c>
      <c r="P63" s="98" t="s">
        <v>69</v>
      </c>
      <c r="Q63" s="99" t="s">
        <v>0</v>
      </c>
      <c r="R63" s="98" t="s">
        <v>69</v>
      </c>
      <c r="S63" s="99" t="s">
        <v>0</v>
      </c>
      <c r="T63" s="98" t="s">
        <v>69</v>
      </c>
      <c r="U63" s="99" t="s">
        <v>0</v>
      </c>
    </row>
    <row r="64" spans="1:21" s="136" customFormat="1" ht="136.5" customHeight="1" x14ac:dyDescent="0.3">
      <c r="A64" s="135" t="s">
        <v>15</v>
      </c>
      <c r="B64" s="105"/>
      <c r="C64" s="96"/>
      <c r="D64" s="61">
        <f>SUM(F64+H64+J64+L64+N64+P64+R64+T64)</f>
        <v>14300000</v>
      </c>
      <c r="E64" s="72">
        <f t="shared" ref="D64:E70" si="11">SUM(G64,I64,K64,M64,Q64,U64,O64)</f>
        <v>0</v>
      </c>
      <c r="F64" s="65">
        <v>7500000</v>
      </c>
      <c r="G64" s="9"/>
      <c r="H64" s="48">
        <v>3800000</v>
      </c>
      <c r="I64" s="9"/>
      <c r="J64" s="48">
        <v>0</v>
      </c>
      <c r="K64" s="9"/>
      <c r="L64" s="48">
        <v>0</v>
      </c>
      <c r="M64" s="9"/>
      <c r="N64" s="48">
        <v>0</v>
      </c>
      <c r="O64" s="9"/>
      <c r="P64" s="48">
        <v>0</v>
      </c>
      <c r="Q64" s="9"/>
      <c r="R64" s="48">
        <v>0</v>
      </c>
      <c r="S64" s="122"/>
      <c r="T64" s="48">
        <v>3000000</v>
      </c>
      <c r="U64" s="122"/>
    </row>
    <row r="65" spans="1:21" s="136" customFormat="1" ht="136.5" customHeight="1" x14ac:dyDescent="0.3">
      <c r="A65" s="137" t="s">
        <v>16</v>
      </c>
      <c r="B65" s="105"/>
      <c r="C65" s="96"/>
      <c r="D65" s="61">
        <f t="shared" ref="D65:D69" si="12">SUM(F65+H65+J65+L65+N65+P65+R65+T65)</f>
        <v>18100000</v>
      </c>
      <c r="E65" s="72">
        <f t="shared" si="11"/>
        <v>0</v>
      </c>
      <c r="F65" s="45">
        <v>11600000</v>
      </c>
      <c r="G65" s="8"/>
      <c r="H65" s="49">
        <v>4700000</v>
      </c>
      <c r="I65" s="8"/>
      <c r="J65" s="49">
        <v>0</v>
      </c>
      <c r="K65" s="8"/>
      <c r="L65" s="49">
        <v>0</v>
      </c>
      <c r="M65" s="8"/>
      <c r="N65" s="49">
        <v>1800000</v>
      </c>
      <c r="O65" s="8"/>
      <c r="P65" s="49">
        <v>0</v>
      </c>
      <c r="Q65" s="8"/>
      <c r="R65" s="49">
        <v>0</v>
      </c>
      <c r="S65" s="121"/>
      <c r="T65" s="49">
        <v>0</v>
      </c>
      <c r="U65" s="121"/>
    </row>
    <row r="66" spans="1:21" s="136" customFormat="1" ht="136.5" customHeight="1" x14ac:dyDescent="0.3">
      <c r="A66" s="137" t="s">
        <v>17</v>
      </c>
      <c r="B66" s="105"/>
      <c r="C66" s="96"/>
      <c r="D66" s="61">
        <f t="shared" si="12"/>
        <v>6100000</v>
      </c>
      <c r="E66" s="72">
        <f t="shared" si="11"/>
        <v>0</v>
      </c>
      <c r="F66" s="49">
        <v>200000</v>
      </c>
      <c r="G66" s="10"/>
      <c r="H66" s="45">
        <v>100000</v>
      </c>
      <c r="I66" s="10"/>
      <c r="J66" s="49">
        <v>0</v>
      </c>
      <c r="K66" s="10"/>
      <c r="L66" s="49">
        <v>0</v>
      </c>
      <c r="M66" s="10"/>
      <c r="N66" s="49">
        <v>300000</v>
      </c>
      <c r="O66" s="10"/>
      <c r="P66" s="49">
        <v>0</v>
      </c>
      <c r="Q66" s="10"/>
      <c r="R66" s="51">
        <v>0</v>
      </c>
      <c r="S66" s="123"/>
      <c r="T66" s="51">
        <v>5500000</v>
      </c>
      <c r="U66" s="123"/>
    </row>
    <row r="67" spans="1:21" s="136" customFormat="1" ht="136.5" customHeight="1" x14ac:dyDescent="0.3">
      <c r="A67" s="137" t="s">
        <v>18</v>
      </c>
      <c r="B67" s="105"/>
      <c r="C67" s="96"/>
      <c r="D67" s="61">
        <f t="shared" si="12"/>
        <v>500000</v>
      </c>
      <c r="E67" s="72">
        <f t="shared" si="11"/>
        <v>0</v>
      </c>
      <c r="F67" s="48">
        <v>200000</v>
      </c>
      <c r="G67" s="10"/>
      <c r="H67" s="48">
        <v>200000</v>
      </c>
      <c r="I67" s="10"/>
      <c r="J67" s="48">
        <v>0</v>
      </c>
      <c r="K67" s="10"/>
      <c r="L67" s="48">
        <v>0</v>
      </c>
      <c r="M67" s="10"/>
      <c r="N67" s="48">
        <v>100000</v>
      </c>
      <c r="O67" s="10"/>
      <c r="P67" s="48">
        <v>0</v>
      </c>
      <c r="Q67" s="10"/>
      <c r="R67" s="51">
        <v>0</v>
      </c>
      <c r="S67" s="123"/>
      <c r="T67" s="51">
        <v>0</v>
      </c>
      <c r="U67" s="123"/>
    </row>
    <row r="68" spans="1:21" s="136" customFormat="1" ht="136.5" customHeight="1" x14ac:dyDescent="0.3">
      <c r="A68" s="138" t="s">
        <v>19</v>
      </c>
      <c r="B68" s="105"/>
      <c r="C68" s="96"/>
      <c r="D68" s="61">
        <f t="shared" si="12"/>
        <v>0</v>
      </c>
      <c r="E68" s="72">
        <f t="shared" si="11"/>
        <v>0</v>
      </c>
      <c r="F68" s="49">
        <v>0</v>
      </c>
      <c r="G68" s="41"/>
      <c r="H68" s="49">
        <v>0</v>
      </c>
      <c r="I68" s="41"/>
      <c r="J68" s="49">
        <v>0</v>
      </c>
      <c r="K68" s="41"/>
      <c r="L68" s="49">
        <v>0</v>
      </c>
      <c r="M68" s="41"/>
      <c r="N68" s="49">
        <v>0</v>
      </c>
      <c r="O68" s="41"/>
      <c r="P68" s="49">
        <v>0</v>
      </c>
      <c r="Q68" s="41"/>
      <c r="R68" s="45">
        <v>0</v>
      </c>
      <c r="S68" s="133"/>
      <c r="T68" s="45">
        <v>0</v>
      </c>
      <c r="U68" s="133"/>
    </row>
    <row r="69" spans="1:21" s="136" customFormat="1" ht="136.5" customHeight="1" x14ac:dyDescent="0.3">
      <c r="A69" s="139" t="s">
        <v>20</v>
      </c>
      <c r="B69" s="105"/>
      <c r="C69" s="96"/>
      <c r="D69" s="61">
        <f t="shared" si="12"/>
        <v>100000</v>
      </c>
      <c r="E69" s="72">
        <f t="shared" si="11"/>
        <v>0</v>
      </c>
      <c r="F69" s="50">
        <v>100000</v>
      </c>
      <c r="G69" s="71"/>
      <c r="H69" s="50">
        <v>0</v>
      </c>
      <c r="I69" s="71"/>
      <c r="J69" s="50">
        <v>0</v>
      </c>
      <c r="K69" s="71"/>
      <c r="L69" s="50">
        <v>0</v>
      </c>
      <c r="M69" s="71"/>
      <c r="N69" s="50">
        <v>0</v>
      </c>
      <c r="O69" s="71"/>
      <c r="P69" s="50">
        <v>0</v>
      </c>
      <c r="Q69" s="71"/>
      <c r="R69" s="55">
        <v>0</v>
      </c>
      <c r="S69" s="124"/>
      <c r="T69" s="55">
        <v>0</v>
      </c>
      <c r="U69" s="124"/>
    </row>
    <row r="70" spans="1:21" ht="120.75" customHeight="1" thickBot="1" x14ac:dyDescent="1.1000000000000001">
      <c r="A70" s="107"/>
      <c r="B70" s="106"/>
      <c r="C70" s="97"/>
      <c r="D70" s="61">
        <f t="shared" si="11"/>
        <v>0</v>
      </c>
      <c r="E70" s="72">
        <f t="shared" si="11"/>
        <v>0</v>
      </c>
      <c r="F70" s="50">
        <v>0</v>
      </c>
      <c r="G70" s="7"/>
      <c r="H70" s="50">
        <v>0</v>
      </c>
      <c r="I70" s="7"/>
      <c r="J70" s="50">
        <v>0</v>
      </c>
      <c r="K70" s="7"/>
      <c r="L70" s="50">
        <v>0</v>
      </c>
      <c r="M70" s="7"/>
      <c r="N70" s="50">
        <v>0</v>
      </c>
      <c r="O70" s="7"/>
      <c r="P70" s="50">
        <v>0</v>
      </c>
      <c r="Q70" s="7"/>
      <c r="R70" s="50">
        <v>0</v>
      </c>
      <c r="S70" s="134"/>
      <c r="T70" s="50">
        <v>0</v>
      </c>
      <c r="U70" s="134"/>
    </row>
    <row r="71" spans="1:21" s="4" customFormat="1" ht="98.25" customHeight="1" thickBot="1" x14ac:dyDescent="1.1000000000000001">
      <c r="A71" s="118" t="s">
        <v>59</v>
      </c>
      <c r="B71" s="33">
        <f>SUM(B64:B70)</f>
        <v>0</v>
      </c>
      <c r="C71" s="67"/>
      <c r="D71" s="6">
        <f>SUM(F71:T71)</f>
        <v>39100000</v>
      </c>
      <c r="E71" s="63">
        <f t="shared" ref="E71:U71" si="13">SUM(E64:E70)</f>
        <v>0</v>
      </c>
      <c r="F71" s="5">
        <f t="shared" si="13"/>
        <v>19600000</v>
      </c>
      <c r="G71" s="33">
        <f t="shared" si="13"/>
        <v>0</v>
      </c>
      <c r="H71" s="5">
        <f t="shared" si="13"/>
        <v>8800000</v>
      </c>
      <c r="I71" s="33">
        <f t="shared" si="13"/>
        <v>0</v>
      </c>
      <c r="J71" s="5">
        <f t="shared" si="13"/>
        <v>0</v>
      </c>
      <c r="K71" s="33">
        <f t="shared" si="13"/>
        <v>0</v>
      </c>
      <c r="L71" s="5">
        <f t="shared" si="13"/>
        <v>0</v>
      </c>
      <c r="M71" s="33">
        <f t="shared" si="13"/>
        <v>0</v>
      </c>
      <c r="N71" s="5">
        <f t="shared" si="13"/>
        <v>2200000</v>
      </c>
      <c r="O71" s="33">
        <f t="shared" si="13"/>
        <v>0</v>
      </c>
      <c r="P71" s="5">
        <f t="shared" si="13"/>
        <v>0</v>
      </c>
      <c r="Q71" s="33">
        <f t="shared" si="13"/>
        <v>0</v>
      </c>
      <c r="R71" s="5">
        <f t="shared" ref="R71:S71" si="14">SUM(R64:R70)</f>
        <v>0</v>
      </c>
      <c r="S71" s="67">
        <f t="shared" si="14"/>
        <v>0</v>
      </c>
      <c r="T71" s="5">
        <f t="shared" si="13"/>
        <v>8500000</v>
      </c>
      <c r="U71" s="67">
        <f t="shared" si="13"/>
        <v>0</v>
      </c>
    </row>
    <row r="72" spans="1:21" ht="60.6" customHeight="1" x14ac:dyDescent="1.05">
      <c r="A72" s="168" t="s">
        <v>72</v>
      </c>
      <c r="B72" s="171">
        <f>B64-B80</f>
        <v>0</v>
      </c>
      <c r="C72" s="150"/>
      <c r="D72" s="174"/>
      <c r="E72" s="156">
        <f>SUM(E78-E75)</f>
        <v>203410000</v>
      </c>
      <c r="F72" s="162"/>
      <c r="G72" s="159"/>
      <c r="H72" s="162"/>
      <c r="I72" s="159"/>
      <c r="J72" s="162"/>
      <c r="K72" s="159"/>
      <c r="L72" s="162"/>
      <c r="M72" s="159"/>
      <c r="N72" s="162"/>
      <c r="O72" s="159"/>
      <c r="P72" s="162"/>
      <c r="Q72" s="159"/>
      <c r="R72" s="162"/>
      <c r="S72" s="165"/>
      <c r="T72" s="162"/>
      <c r="U72" s="165"/>
    </row>
    <row r="73" spans="1:21" ht="48" customHeight="1" x14ac:dyDescent="1.05">
      <c r="A73" s="169"/>
      <c r="B73" s="172"/>
      <c r="C73" s="151"/>
      <c r="D73" s="175"/>
      <c r="E73" s="157"/>
      <c r="F73" s="163"/>
      <c r="G73" s="160"/>
      <c r="H73" s="163"/>
      <c r="I73" s="160"/>
      <c r="J73" s="163"/>
      <c r="K73" s="160"/>
      <c r="L73" s="163"/>
      <c r="M73" s="160"/>
      <c r="N73" s="163"/>
      <c r="O73" s="160"/>
      <c r="P73" s="163"/>
      <c r="Q73" s="160"/>
      <c r="R73" s="163"/>
      <c r="S73" s="166"/>
      <c r="T73" s="163"/>
      <c r="U73" s="166"/>
    </row>
    <row r="74" spans="1:21" ht="135" customHeight="1" thickBot="1" x14ac:dyDescent="1.1000000000000001">
      <c r="A74" s="170"/>
      <c r="B74" s="173"/>
      <c r="C74" s="152"/>
      <c r="D74" s="176"/>
      <c r="E74" s="158"/>
      <c r="F74" s="164"/>
      <c r="G74" s="161"/>
      <c r="H74" s="164"/>
      <c r="I74" s="161"/>
      <c r="J74" s="164"/>
      <c r="K74" s="161"/>
      <c r="L74" s="164"/>
      <c r="M74" s="161"/>
      <c r="N74" s="164"/>
      <c r="O74" s="161"/>
      <c r="P74" s="164"/>
      <c r="Q74" s="161"/>
      <c r="R74" s="164"/>
      <c r="S74" s="167"/>
      <c r="T74" s="164"/>
      <c r="U74" s="167"/>
    </row>
    <row r="75" spans="1:21" ht="135" customHeight="1" x14ac:dyDescent="1.05">
      <c r="A75" s="147"/>
      <c r="B75" s="148"/>
      <c r="C75" s="151"/>
      <c r="D75" s="149"/>
      <c r="E75" s="156">
        <v>10706000</v>
      </c>
      <c r="F75" s="145"/>
      <c r="G75" s="146"/>
      <c r="H75" s="145"/>
      <c r="I75" s="146"/>
      <c r="J75" s="145"/>
      <c r="K75" s="146"/>
      <c r="L75" s="145"/>
      <c r="M75" s="146"/>
      <c r="N75" s="145"/>
      <c r="O75" s="146"/>
      <c r="P75" s="145"/>
      <c r="Q75" s="146"/>
      <c r="R75" s="145"/>
      <c r="S75" s="153"/>
      <c r="T75" s="145"/>
      <c r="U75" s="153"/>
    </row>
    <row r="76" spans="1:21" ht="135" customHeight="1" x14ac:dyDescent="1.05">
      <c r="A76" s="147" t="s">
        <v>73</v>
      </c>
      <c r="B76" s="148"/>
      <c r="C76" s="151"/>
      <c r="D76" s="149"/>
      <c r="E76" s="157">
        <v>10706000</v>
      </c>
      <c r="F76" s="145"/>
      <c r="G76" s="146"/>
      <c r="H76" s="145"/>
      <c r="I76" s="146"/>
      <c r="J76" s="145"/>
      <c r="K76" s="146"/>
      <c r="L76" s="145"/>
      <c r="M76" s="146"/>
      <c r="N76" s="145"/>
      <c r="O76" s="146"/>
      <c r="P76" s="145"/>
      <c r="Q76" s="146"/>
      <c r="R76" s="145"/>
      <c r="S76" s="153"/>
      <c r="T76" s="145"/>
      <c r="U76" s="153"/>
    </row>
    <row r="77" spans="1:21" ht="135" customHeight="1" thickBot="1" x14ac:dyDescent="1.1000000000000001">
      <c r="A77" s="147"/>
      <c r="B77" s="148"/>
      <c r="C77" s="151"/>
      <c r="D77" s="149"/>
      <c r="E77" s="158"/>
      <c r="F77" s="145"/>
      <c r="G77" s="146"/>
      <c r="H77" s="145"/>
      <c r="I77" s="146"/>
      <c r="J77" s="145"/>
      <c r="K77" s="146"/>
      <c r="L77" s="145"/>
      <c r="M77" s="146"/>
      <c r="N77" s="145"/>
      <c r="O77" s="146"/>
      <c r="P77" s="145"/>
      <c r="Q77" s="146"/>
      <c r="R77" s="145"/>
      <c r="S77" s="153"/>
      <c r="T77" s="145"/>
      <c r="U77" s="153"/>
    </row>
    <row r="78" spans="1:21" ht="60.6" customHeight="1" x14ac:dyDescent="1.05">
      <c r="A78" s="168" t="s">
        <v>58</v>
      </c>
      <c r="B78" s="171" t="e">
        <f>B61-B71</f>
        <v>#REF!</v>
      </c>
      <c r="C78" s="140"/>
      <c r="D78" s="174"/>
      <c r="E78" s="156">
        <f>SUM(D61+E61-D71)</f>
        <v>214116000</v>
      </c>
      <c r="F78" s="162"/>
      <c r="G78" s="159"/>
      <c r="H78" s="162"/>
      <c r="I78" s="159"/>
      <c r="J78" s="162"/>
      <c r="K78" s="159"/>
      <c r="L78" s="162"/>
      <c r="M78" s="159"/>
      <c r="N78" s="162"/>
      <c r="O78" s="159"/>
      <c r="P78" s="162"/>
      <c r="Q78" s="159"/>
      <c r="R78" s="162"/>
      <c r="S78" s="165"/>
      <c r="T78" s="162"/>
      <c r="U78" s="165"/>
    </row>
    <row r="79" spans="1:21" ht="48" customHeight="1" x14ac:dyDescent="1.05">
      <c r="A79" s="169"/>
      <c r="B79" s="172"/>
      <c r="C79" s="141"/>
      <c r="D79" s="175"/>
      <c r="E79" s="157"/>
      <c r="F79" s="163"/>
      <c r="G79" s="160"/>
      <c r="H79" s="163"/>
      <c r="I79" s="160"/>
      <c r="J79" s="163"/>
      <c r="K79" s="160"/>
      <c r="L79" s="163"/>
      <c r="M79" s="160"/>
      <c r="N79" s="163"/>
      <c r="O79" s="160"/>
      <c r="P79" s="163"/>
      <c r="Q79" s="160"/>
      <c r="R79" s="163"/>
      <c r="S79" s="166"/>
      <c r="T79" s="163"/>
      <c r="U79" s="166"/>
    </row>
    <row r="80" spans="1:21" ht="135" customHeight="1" thickBot="1" x14ac:dyDescent="1.1000000000000001">
      <c r="A80" s="170"/>
      <c r="B80" s="173"/>
      <c r="C80" s="142"/>
      <c r="D80" s="176"/>
      <c r="E80" s="158"/>
      <c r="F80" s="164"/>
      <c r="G80" s="161"/>
      <c r="H80" s="164"/>
      <c r="I80" s="161"/>
      <c r="J80" s="164"/>
      <c r="K80" s="161"/>
      <c r="L80" s="164"/>
      <c r="M80" s="161"/>
      <c r="N80" s="164"/>
      <c r="O80" s="161"/>
      <c r="P80" s="164"/>
      <c r="Q80" s="161"/>
      <c r="R80" s="164"/>
      <c r="S80" s="167"/>
      <c r="T80" s="164"/>
      <c r="U80" s="167"/>
    </row>
    <row r="81" spans="1:16" x14ac:dyDescent="1.05">
      <c r="D81" s="1"/>
      <c r="E81" s="14"/>
    </row>
    <row r="82" spans="1:16" x14ac:dyDescent="1.05">
      <c r="D82" s="1"/>
      <c r="E82" s="14"/>
    </row>
    <row r="83" spans="1:16" x14ac:dyDescent="1.05">
      <c r="D83" s="1"/>
      <c r="E83" s="14"/>
    </row>
    <row r="84" spans="1:16" x14ac:dyDescent="1.05">
      <c r="A84" s="154" t="s">
        <v>74</v>
      </c>
      <c r="D84" s="1"/>
      <c r="E84" s="14"/>
    </row>
    <row r="85" spans="1:16" x14ac:dyDescent="1.05">
      <c r="D85" s="1"/>
      <c r="E85" s="14"/>
    </row>
    <row r="86" spans="1:16" x14ac:dyDescent="1.05">
      <c r="D86" s="1"/>
      <c r="E86" s="14"/>
    </row>
    <row r="87" spans="1:16" x14ac:dyDescent="1.05">
      <c r="D87" s="1"/>
      <c r="E87" s="14"/>
    </row>
    <row r="88" spans="1:16" x14ac:dyDescent="1.05">
      <c r="D88" s="1"/>
      <c r="E88" s="14"/>
      <c r="P88" s="155" t="s">
        <v>75</v>
      </c>
    </row>
    <row r="89" spans="1:16" x14ac:dyDescent="1.05">
      <c r="D89" s="1"/>
      <c r="E89" s="14"/>
      <c r="P89" s="155" t="s">
        <v>76</v>
      </c>
    </row>
    <row r="90" spans="1:16" x14ac:dyDescent="1.05">
      <c r="D90" s="1"/>
      <c r="E90" s="14"/>
    </row>
    <row r="91" spans="1:16" x14ac:dyDescent="1.05">
      <c r="D91" s="1"/>
      <c r="E91" s="14"/>
    </row>
    <row r="92" spans="1:16" x14ac:dyDescent="1.05">
      <c r="D92" s="1"/>
      <c r="E92" s="14"/>
    </row>
    <row r="93" spans="1:16" x14ac:dyDescent="1.05">
      <c r="D93" s="1"/>
      <c r="E93" s="14"/>
    </row>
    <row r="94" spans="1:16" x14ac:dyDescent="1.05">
      <c r="D94" s="1"/>
      <c r="E94" s="14"/>
    </row>
    <row r="95" spans="1:16" x14ac:dyDescent="1.05">
      <c r="D95" s="1"/>
      <c r="E95" s="14"/>
    </row>
    <row r="96" spans="1:16" x14ac:dyDescent="1.05">
      <c r="D96" s="1"/>
      <c r="E96" s="14"/>
    </row>
    <row r="97" spans="4:5" x14ac:dyDescent="1.05">
      <c r="D97" s="1"/>
      <c r="E97" s="14"/>
    </row>
    <row r="98" spans="4:5" x14ac:dyDescent="1.05">
      <c r="D98" s="1"/>
      <c r="E98" s="14"/>
    </row>
    <row r="99" spans="4:5" x14ac:dyDescent="1.05">
      <c r="D99" s="1"/>
      <c r="E99" s="14"/>
    </row>
    <row r="100" spans="4:5" x14ac:dyDescent="1.05">
      <c r="D100" s="1"/>
      <c r="E100" s="14"/>
    </row>
    <row r="101" spans="4:5" ht="15" customHeight="1" x14ac:dyDescent="1.05">
      <c r="D101" s="1"/>
      <c r="E101" s="14"/>
    </row>
    <row r="102" spans="4:5" x14ac:dyDescent="1.05">
      <c r="D102" s="1"/>
      <c r="E102" s="14"/>
    </row>
    <row r="103" spans="4:5" x14ac:dyDescent="1.05">
      <c r="D103" s="1"/>
      <c r="E103" s="14"/>
    </row>
    <row r="104" spans="4:5" x14ac:dyDescent="1.05">
      <c r="D104" s="1"/>
      <c r="E104" s="14"/>
    </row>
    <row r="105" spans="4:5" x14ac:dyDescent="1.05">
      <c r="D105" s="1"/>
      <c r="E105" s="14"/>
    </row>
    <row r="106" spans="4:5" x14ac:dyDescent="1.05">
      <c r="D106" s="1"/>
      <c r="E106" s="14"/>
    </row>
    <row r="107" spans="4:5" x14ac:dyDescent="1.05">
      <c r="D107" s="1"/>
      <c r="E107" s="14"/>
    </row>
    <row r="108" spans="4:5" x14ac:dyDescent="1.05">
      <c r="D108" s="1"/>
      <c r="E108" s="14"/>
    </row>
    <row r="109" spans="4:5" x14ac:dyDescent="1.05">
      <c r="D109" s="1"/>
      <c r="E109" s="14"/>
    </row>
    <row r="110" spans="4:5" x14ac:dyDescent="1.05">
      <c r="D110" s="1"/>
      <c r="E110" s="14"/>
    </row>
    <row r="111" spans="4:5" x14ac:dyDescent="1.05">
      <c r="D111" s="1"/>
      <c r="E111" s="14"/>
    </row>
    <row r="112" spans="4:5" x14ac:dyDescent="1.05">
      <c r="D112" s="1"/>
      <c r="E112" s="14"/>
    </row>
    <row r="113" spans="4:5" x14ac:dyDescent="1.05">
      <c r="D113" s="1"/>
      <c r="E113" s="14"/>
    </row>
    <row r="114" spans="4:5" x14ac:dyDescent="1.05">
      <c r="D114" s="1"/>
      <c r="E114" s="14"/>
    </row>
    <row r="115" spans="4:5" x14ac:dyDescent="1.05">
      <c r="D115" s="1"/>
      <c r="E115" s="14"/>
    </row>
    <row r="116" spans="4:5" x14ac:dyDescent="1.05">
      <c r="D116" s="1"/>
      <c r="E116" s="14"/>
    </row>
    <row r="117" spans="4:5" x14ac:dyDescent="1.05">
      <c r="D117" s="1"/>
      <c r="E117" s="14"/>
    </row>
    <row r="118" spans="4:5" ht="15" customHeight="1" x14ac:dyDescent="1.05">
      <c r="D118" s="1"/>
      <c r="E118" s="14"/>
    </row>
    <row r="119" spans="4:5" x14ac:dyDescent="1.05">
      <c r="D119" s="1"/>
      <c r="E119" s="14"/>
    </row>
    <row r="120" spans="4:5" x14ac:dyDescent="1.05">
      <c r="D120" s="1"/>
      <c r="E120" s="14"/>
    </row>
  </sheetData>
  <sheetProtection selectLockedCells="1" selectUnlockedCells="1"/>
  <mergeCells count="63">
    <mergeCell ref="R62:S62"/>
    <mergeCell ref="R78:R80"/>
    <mergeCell ref="S78:S80"/>
    <mergeCell ref="A1:T2"/>
    <mergeCell ref="B3:C3"/>
    <mergeCell ref="D3:E3"/>
    <mergeCell ref="F3:G3"/>
    <mergeCell ref="H3:I3"/>
    <mergeCell ref="J3:K3"/>
    <mergeCell ref="L3:M3"/>
    <mergeCell ref="N3:O3"/>
    <mergeCell ref="P3:Q3"/>
    <mergeCell ref="T3:U3"/>
    <mergeCell ref="R3:S3"/>
    <mergeCell ref="L62:M62"/>
    <mergeCell ref="N62:O62"/>
    <mergeCell ref="P62:Q62"/>
    <mergeCell ref="T62:U62"/>
    <mergeCell ref="A78:A80"/>
    <mergeCell ref="B78:B80"/>
    <mergeCell ref="D78:D80"/>
    <mergeCell ref="E78:E80"/>
    <mergeCell ref="F78:F80"/>
    <mergeCell ref="G78:G80"/>
    <mergeCell ref="A62:A63"/>
    <mergeCell ref="B62:C62"/>
    <mergeCell ref="D62:E62"/>
    <mergeCell ref="F62:G62"/>
    <mergeCell ref="H62:I62"/>
    <mergeCell ref="J62:K62"/>
    <mergeCell ref="U78:U80"/>
    <mergeCell ref="H78:H80"/>
    <mergeCell ref="I78:I80"/>
    <mergeCell ref="J78:J80"/>
    <mergeCell ref="K78:K80"/>
    <mergeCell ref="L78:L80"/>
    <mergeCell ref="M78:M80"/>
    <mergeCell ref="N78:N80"/>
    <mergeCell ref="O78:O80"/>
    <mergeCell ref="P78:P80"/>
    <mergeCell ref="Q78:Q80"/>
    <mergeCell ref="T78:T80"/>
    <mergeCell ref="A72:A74"/>
    <mergeCell ref="B72:B74"/>
    <mergeCell ref="D72:D74"/>
    <mergeCell ref="E72:E74"/>
    <mergeCell ref="F72:F74"/>
    <mergeCell ref="U72:U74"/>
    <mergeCell ref="L72:L74"/>
    <mergeCell ref="M72:M74"/>
    <mergeCell ref="N72:N74"/>
    <mergeCell ref="O72:O74"/>
    <mergeCell ref="P72:P74"/>
    <mergeCell ref="E75:E77"/>
    <mergeCell ref="Q72:Q74"/>
    <mergeCell ref="R72:R74"/>
    <mergeCell ref="S72:S74"/>
    <mergeCell ref="T72:T74"/>
    <mergeCell ref="G72:G74"/>
    <mergeCell ref="H72:H74"/>
    <mergeCell ref="I72:I74"/>
    <mergeCell ref="J72:J74"/>
    <mergeCell ref="K72:K74"/>
  </mergeCells>
  <printOptions horizontalCentered="1"/>
  <pageMargins left="0.19685039370078741" right="0.19685039370078741" top="0.59055118110236227" bottom="0.78740157480314965" header="0.51181102362204722" footer="0.51181102362204722"/>
  <pageSetup paperSize="8" scale="15" firstPageNumber="0" orientation="landscape" r:id="rId1"/>
  <headerFooter alignWithMargins="0"/>
  <rowBreaks count="1" manualBreakCount="1">
    <brk id="61" max="16383" man="1"/>
  </rowBreaks>
  <ignoredErrors>
    <ignoredError sqref="D43 D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TERVEZÉSHEZ alaptábla 2021.</vt:lpstr>
      <vt:lpstr>'TERVEZÉSHEZ alaptábla 2021.'!Nyomtatási_terület</vt:lpstr>
    </vt:vector>
  </TitlesOfParts>
  <Company>ZPH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ZPH</dc:creator>
  <cp:lastModifiedBy>Veress Zoltán László dr.</cp:lastModifiedBy>
  <cp:lastPrinted>2021-04-29T10:57:30Z</cp:lastPrinted>
  <dcterms:created xsi:type="dcterms:W3CDTF">2017-08-23T07:56:55Z</dcterms:created>
  <dcterms:modified xsi:type="dcterms:W3CDTF">2021-05-11T09:24:06Z</dcterms:modified>
</cp:coreProperties>
</file>