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1. év -  Költségvetéssel kapcsolatos anyagok\TEST3 2021\Kész táblák\Leadásra-rendelet Heni nézte\leadásra sima rendelet-jó számozás 2022.02.08\"/>
    </mc:Choice>
  </mc:AlternateContent>
  <bookViews>
    <workbookView xWindow="0" yWindow="0" windowWidth="28800" windowHeight="13125" tabRatio="567" activeTab="1"/>
  </bookViews>
  <sheets>
    <sheet name="KIADÁSOK_BEVÉTELEK kerület össz" sheetId="15" r:id="rId1"/>
    <sheet name="KIADÁSOK_BEVÉTELEK intézményenk" sheetId="13" r:id="rId2"/>
    <sheet name="Munka1" sheetId="14" r:id="rId3"/>
  </sheets>
  <definedNames>
    <definedName name="_xlnm.Print_Titles" localSheetId="1">'KIADÁSOK_BEVÉTELEK intézményenk'!$A:$C</definedName>
    <definedName name="_xlnm.Print_Titles" localSheetId="0">'KIADÁSOK_BEVÉTELEK kerület össz'!$A:$C</definedName>
    <definedName name="_xlnm.Print_Area" localSheetId="1">'KIADÁSOK_BEVÉTELEK intézményenk'!$M$1:$JG$76</definedName>
    <definedName name="_xlnm.Print_Area" localSheetId="0">'KIADÁSOK_BEVÉTELEK kerület össz'!$A$1:$L$93</definedName>
  </definedNames>
  <calcPr calcId="152511"/>
</workbook>
</file>

<file path=xl/calcChain.xml><?xml version="1.0" encoding="utf-8"?>
<calcChain xmlns="http://schemas.openxmlformats.org/spreadsheetml/2006/main">
  <c r="H45" i="15" l="1"/>
  <c r="H46" i="15"/>
  <c r="G45" i="15"/>
  <c r="H44" i="15"/>
  <c r="G74" i="13"/>
  <c r="G44" i="15"/>
  <c r="P41" i="13" l="1"/>
  <c r="I46" i="15" l="1"/>
  <c r="D46" i="15" l="1"/>
  <c r="H64" i="13"/>
  <c r="H72" i="13" s="1"/>
  <c r="H70" i="13"/>
  <c r="H69" i="13"/>
  <c r="H37" i="13"/>
  <c r="G37" i="13"/>
  <c r="S23" i="13" l="1"/>
  <c r="S10" i="13"/>
  <c r="AI10" i="13" l="1"/>
  <c r="P58" i="13" l="1"/>
  <c r="AF76" i="13" l="1"/>
  <c r="AF74" i="13" s="1"/>
  <c r="JC71" i="13" l="1"/>
  <c r="JC63" i="13"/>
  <c r="JC58" i="13"/>
  <c r="JC55" i="13"/>
  <c r="JC47" i="13"/>
  <c r="JC40" i="13"/>
  <c r="JC31" i="13"/>
  <c r="JC28" i="13"/>
  <c r="JC23" i="13"/>
  <c r="JC19" i="13"/>
  <c r="JC15" i="13"/>
  <c r="JC10" i="13"/>
  <c r="JC22" i="13" s="1"/>
  <c r="JC32" i="13" s="1"/>
  <c r="JC41" i="13" s="1"/>
  <c r="CI70" i="13"/>
  <c r="CI69" i="13"/>
  <c r="CI68" i="13"/>
  <c r="CI67" i="13"/>
  <c r="CI66" i="13"/>
  <c r="CI62" i="13"/>
  <c r="CI61" i="13"/>
  <c r="CI60" i="13"/>
  <c r="CI59" i="13"/>
  <c r="CI58" i="13"/>
  <c r="CI57" i="13"/>
  <c r="CI56" i="13"/>
  <c r="CI55" i="13"/>
  <c r="CI54" i="13"/>
  <c r="CI53" i="13"/>
  <c r="CI52" i="13"/>
  <c r="CI51" i="13"/>
  <c r="CI50" i="13"/>
  <c r="CI49" i="13"/>
  <c r="CI48" i="13"/>
  <c r="CI46" i="13"/>
  <c r="CI45" i="13"/>
  <c r="CI44" i="13"/>
  <c r="CI43" i="13"/>
  <c r="CI39" i="13"/>
  <c r="CI40" i="13" s="1"/>
  <c r="CI38" i="13"/>
  <c r="CI37" i="13"/>
  <c r="CI36" i="13"/>
  <c r="CI35" i="13"/>
  <c r="CI34" i="13"/>
  <c r="CI30" i="13"/>
  <c r="CI29" i="13"/>
  <c r="CI27" i="13"/>
  <c r="CI26" i="13"/>
  <c r="CI25" i="13"/>
  <c r="CI24" i="13"/>
  <c r="CI21" i="13"/>
  <c r="CI20" i="13"/>
  <c r="CI18" i="13"/>
  <c r="CI17" i="13"/>
  <c r="CI16" i="13"/>
  <c r="CI12" i="13"/>
  <c r="CI13" i="13"/>
  <c r="CI14" i="13"/>
  <c r="CI11" i="13"/>
  <c r="CI47" i="13"/>
  <c r="CI71" i="13"/>
  <c r="CI15" i="13"/>
  <c r="CI19" i="13"/>
  <c r="CI23" i="13"/>
  <c r="CI28" i="13"/>
  <c r="CA71" i="13"/>
  <c r="CA63" i="13"/>
  <c r="CA58" i="13"/>
  <c r="CA55" i="13"/>
  <c r="CA64" i="13" s="1"/>
  <c r="CA72" i="13" s="1"/>
  <c r="CA47" i="13"/>
  <c r="CA40" i="13"/>
  <c r="CA31" i="13"/>
  <c r="CA28" i="13"/>
  <c r="CA23" i="13"/>
  <c r="CA22" i="13"/>
  <c r="CA32" i="13" s="1"/>
  <c r="CA41" i="13" s="1"/>
  <c r="CA19" i="13"/>
  <c r="CA15" i="13"/>
  <c r="CA10" i="13"/>
  <c r="BS71" i="13"/>
  <c r="BS63" i="13"/>
  <c r="BS58" i="13"/>
  <c r="BS55" i="13"/>
  <c r="BS64" i="13" s="1"/>
  <c r="BS72" i="13" s="1"/>
  <c r="BS47" i="13"/>
  <c r="BS40" i="13"/>
  <c r="BS31" i="13"/>
  <c r="BS28" i="13"/>
  <c r="BS23" i="13"/>
  <c r="BS22" i="13"/>
  <c r="BC22" i="13" s="1"/>
  <c r="BS19" i="13"/>
  <c r="BS15" i="13"/>
  <c r="BS10" i="13"/>
  <c r="BK71" i="13"/>
  <c r="BK63" i="13"/>
  <c r="BK58" i="13"/>
  <c r="BK55" i="13"/>
  <c r="BK64" i="13" s="1"/>
  <c r="BK47" i="13"/>
  <c r="BK40" i="13"/>
  <c r="BK31" i="13"/>
  <c r="BJ32" i="13"/>
  <c r="BK28" i="13"/>
  <c r="BK23" i="13"/>
  <c r="BK22" i="13"/>
  <c r="BK32" i="13" s="1"/>
  <c r="BK19" i="13"/>
  <c r="BK15" i="13"/>
  <c r="BK10" i="13"/>
  <c r="BC43" i="13"/>
  <c r="BC44" i="13"/>
  <c r="BC45" i="13"/>
  <c r="BC46" i="13"/>
  <c r="BC47" i="13"/>
  <c r="BC48" i="13"/>
  <c r="BC49" i="13"/>
  <c r="BC50" i="13"/>
  <c r="BC51" i="13"/>
  <c r="BC52" i="13"/>
  <c r="BC53" i="13"/>
  <c r="BC54" i="13"/>
  <c r="BC56" i="13"/>
  <c r="BC57" i="13"/>
  <c r="BC58" i="13"/>
  <c r="BC59" i="13"/>
  <c r="BC60" i="13"/>
  <c r="BC61" i="13"/>
  <c r="BC62" i="13"/>
  <c r="BC63" i="13"/>
  <c r="BC66" i="13"/>
  <c r="BC67" i="13"/>
  <c r="BC68" i="13"/>
  <c r="BC69" i="13"/>
  <c r="BC70" i="13"/>
  <c r="BC71" i="13"/>
  <c r="BC11" i="13"/>
  <c r="BC10" i="13" s="1"/>
  <c r="BC12" i="13"/>
  <c r="BC13" i="13"/>
  <c r="BC14" i="13"/>
  <c r="BC15" i="13"/>
  <c r="BC16" i="13"/>
  <c r="BC17" i="13"/>
  <c r="BC18" i="13"/>
  <c r="BC19" i="13"/>
  <c r="BC20" i="13"/>
  <c r="BC21" i="13"/>
  <c r="BC23" i="13"/>
  <c r="BC24" i="13"/>
  <c r="BC25" i="13"/>
  <c r="BC26" i="13"/>
  <c r="BC27" i="13"/>
  <c r="BC28" i="13"/>
  <c r="BC29" i="13"/>
  <c r="BC30" i="13"/>
  <c r="BC31" i="13"/>
  <c r="BC34" i="13"/>
  <c r="BC35" i="13"/>
  <c r="BC36" i="13"/>
  <c r="BC37" i="13"/>
  <c r="BC38" i="13"/>
  <c r="BC39" i="13"/>
  <c r="BC40" i="13"/>
  <c r="AU71" i="13"/>
  <c r="AU63" i="13"/>
  <c r="AU58" i="13"/>
  <c r="AU55" i="13"/>
  <c r="AU64" i="13" s="1"/>
  <c r="AU72" i="13" s="1"/>
  <c r="AU47" i="13"/>
  <c r="AU40" i="13"/>
  <c r="AU31" i="13"/>
  <c r="AU28" i="13"/>
  <c r="AU23" i="13"/>
  <c r="AU22" i="13"/>
  <c r="AU19" i="13"/>
  <c r="AU15" i="13"/>
  <c r="AU10" i="13"/>
  <c r="AF71" i="13"/>
  <c r="AF63" i="13"/>
  <c r="AF58" i="13"/>
  <c r="AF55" i="13"/>
  <c r="AF47" i="13"/>
  <c r="AF40" i="13"/>
  <c r="AF28" i="13"/>
  <c r="AF23" i="13"/>
  <c r="AF31" i="13" s="1"/>
  <c r="AF19" i="13"/>
  <c r="AF15" i="13"/>
  <c r="AF10" i="13"/>
  <c r="AF22" i="13" s="1"/>
  <c r="X71" i="13"/>
  <c r="X63" i="13"/>
  <c r="X64" i="13" s="1"/>
  <c r="X72" i="13" s="1"/>
  <c r="X58" i="13"/>
  <c r="X55" i="13"/>
  <c r="X47" i="13"/>
  <c r="X40" i="13"/>
  <c r="X31" i="13"/>
  <c r="W32" i="13"/>
  <c r="X28" i="13"/>
  <c r="X23" i="13"/>
  <c r="X22" i="13"/>
  <c r="X32" i="13" s="1"/>
  <c r="X41" i="13" s="1"/>
  <c r="X19" i="13"/>
  <c r="X15" i="13"/>
  <c r="X10" i="13"/>
  <c r="BS32" i="13" l="1"/>
  <c r="BS41" i="13" s="1"/>
  <c r="AF32" i="13"/>
  <c r="AF41" i="13" s="1"/>
  <c r="AF64" i="13"/>
  <c r="AF72" i="13" s="1"/>
  <c r="CI10" i="13"/>
  <c r="JC64" i="13"/>
  <c r="JC72" i="13" s="1"/>
  <c r="CI72" i="13" s="1"/>
  <c r="BK41" i="13"/>
  <c r="BC32" i="13"/>
  <c r="AU32" i="13"/>
  <c r="AU41" i="13" s="1"/>
  <c r="CI63" i="13"/>
  <c r="CI31" i="13"/>
  <c r="CI22" i="13"/>
  <c r="BC55" i="13"/>
  <c r="BC41" i="13"/>
  <c r="BK72" i="13"/>
  <c r="BC72" i="13" s="1"/>
  <c r="BC64" i="13"/>
  <c r="P40" i="13"/>
  <c r="P28" i="13"/>
  <c r="P23" i="13"/>
  <c r="P31" i="13" s="1"/>
  <c r="P19" i="13"/>
  <c r="P15" i="13"/>
  <c r="P10" i="13"/>
  <c r="P71" i="13"/>
  <c r="P63" i="13"/>
  <c r="P47" i="13"/>
  <c r="P55" i="13" s="1"/>
  <c r="AF78" i="13" l="1"/>
  <c r="CI64" i="13"/>
  <c r="CI32" i="13"/>
  <c r="CI41" i="13" s="1"/>
  <c r="P22" i="13"/>
  <c r="P32" i="13" s="1"/>
  <c r="P64" i="13"/>
  <c r="Q64" i="13" s="1"/>
  <c r="JD72" i="13"/>
  <c r="JD71" i="13"/>
  <c r="JD70" i="13"/>
  <c r="JD69" i="13"/>
  <c r="JD68" i="13"/>
  <c r="JD67" i="13"/>
  <c r="JD66" i="13"/>
  <c r="JD65" i="13"/>
  <c r="JD64" i="13"/>
  <c r="JD63" i="13"/>
  <c r="JD62" i="13"/>
  <c r="JD61" i="13"/>
  <c r="JD60" i="13"/>
  <c r="JD59" i="13"/>
  <c r="JD58" i="13"/>
  <c r="JD57" i="13"/>
  <c r="JD56" i="13"/>
  <c r="JD55" i="13"/>
  <c r="JD54" i="13"/>
  <c r="JD53" i="13"/>
  <c r="JD52" i="13"/>
  <c r="JD51" i="13"/>
  <c r="JD50" i="13"/>
  <c r="JD49" i="13"/>
  <c r="JD48" i="13"/>
  <c r="JD47" i="13"/>
  <c r="JD46" i="13"/>
  <c r="JD45" i="13"/>
  <c r="JD44" i="13"/>
  <c r="JD43" i="13"/>
  <c r="JD41" i="13"/>
  <c r="JD40" i="13"/>
  <c r="JD39" i="13"/>
  <c r="JD38" i="13"/>
  <c r="JD37" i="13"/>
  <c r="JD36" i="13"/>
  <c r="JD35" i="13"/>
  <c r="JD34" i="13"/>
  <c r="JD33" i="13"/>
  <c r="JD32" i="13"/>
  <c r="JD31" i="13"/>
  <c r="JD30" i="13"/>
  <c r="JD29" i="13"/>
  <c r="JD28" i="13"/>
  <c r="JD27" i="13"/>
  <c r="JD26" i="13"/>
  <c r="JD25" i="13"/>
  <c r="JD24" i="13"/>
  <c r="JD23" i="13"/>
  <c r="JD22" i="13"/>
  <c r="JD21" i="13"/>
  <c r="JD20" i="13"/>
  <c r="JD19" i="13"/>
  <c r="JD18" i="13"/>
  <c r="JD17" i="13"/>
  <c r="JD16" i="13"/>
  <c r="JD15" i="13"/>
  <c r="JD14" i="13"/>
  <c r="JD13" i="13"/>
  <c r="JD12" i="13"/>
  <c r="JD11" i="13"/>
  <c r="JD10" i="13"/>
  <c r="CB72" i="13"/>
  <c r="CB71" i="13"/>
  <c r="CB70" i="13"/>
  <c r="CB69" i="13"/>
  <c r="CB68" i="13"/>
  <c r="CB67" i="13"/>
  <c r="CB66" i="13"/>
  <c r="CB65" i="13"/>
  <c r="CB64" i="13"/>
  <c r="CB63" i="13"/>
  <c r="CB62" i="13"/>
  <c r="CB61" i="13"/>
  <c r="CB60" i="13"/>
  <c r="CB59" i="13"/>
  <c r="CB58" i="13"/>
  <c r="CB57" i="13"/>
  <c r="CB56" i="13"/>
  <c r="CB55" i="13"/>
  <c r="CB54" i="13"/>
  <c r="CB53" i="13"/>
  <c r="CB52" i="13"/>
  <c r="CB51" i="13"/>
  <c r="CB50" i="13"/>
  <c r="CB49" i="13"/>
  <c r="CB48" i="13"/>
  <c r="CB47" i="13"/>
  <c r="CB46" i="13"/>
  <c r="CB45" i="13"/>
  <c r="CB44" i="13"/>
  <c r="CB43" i="13"/>
  <c r="CB41" i="13"/>
  <c r="CB40" i="13"/>
  <c r="CB39" i="13"/>
  <c r="CB38" i="13"/>
  <c r="CB37" i="13"/>
  <c r="CB36" i="13"/>
  <c r="CB35" i="13"/>
  <c r="CB34" i="13"/>
  <c r="CB33" i="13"/>
  <c r="CB32" i="13"/>
  <c r="CB31" i="13"/>
  <c r="CB30" i="13"/>
  <c r="CB29" i="13"/>
  <c r="CB28" i="13"/>
  <c r="CB27" i="13"/>
  <c r="CB26" i="13"/>
  <c r="CB25" i="13"/>
  <c r="CB24" i="13"/>
  <c r="CB23" i="13"/>
  <c r="CB22" i="13"/>
  <c r="CB21" i="13"/>
  <c r="CB20" i="13"/>
  <c r="CB19" i="13"/>
  <c r="CB18" i="13"/>
  <c r="CB17" i="13"/>
  <c r="CB16" i="13"/>
  <c r="CB15" i="13"/>
  <c r="CB14" i="13"/>
  <c r="CB13" i="13"/>
  <c r="CB12" i="13"/>
  <c r="CB11" i="13"/>
  <c r="CB10" i="13"/>
  <c r="BT72" i="13"/>
  <c r="BT71" i="13"/>
  <c r="BT70" i="13"/>
  <c r="BT69" i="13"/>
  <c r="BT68" i="13"/>
  <c r="BT67" i="13"/>
  <c r="BT66" i="13"/>
  <c r="BT65" i="13"/>
  <c r="BT64" i="13"/>
  <c r="BT63" i="13"/>
  <c r="BT62" i="13"/>
  <c r="BT61" i="13"/>
  <c r="BT60" i="13"/>
  <c r="BT59" i="13"/>
  <c r="BT58" i="13"/>
  <c r="BT57" i="13"/>
  <c r="BT56" i="13"/>
  <c r="BT55" i="13"/>
  <c r="BT54" i="13"/>
  <c r="BT53" i="13"/>
  <c r="BT52" i="13"/>
  <c r="BT51" i="13"/>
  <c r="BT50" i="13"/>
  <c r="BT49" i="13"/>
  <c r="BT48" i="13"/>
  <c r="BT47" i="13"/>
  <c r="BT46" i="13"/>
  <c r="BT45" i="13"/>
  <c r="BT44" i="13"/>
  <c r="BT43" i="13"/>
  <c r="BT41" i="13"/>
  <c r="BT40" i="13"/>
  <c r="BT39" i="13"/>
  <c r="BT38" i="13"/>
  <c r="BT37" i="13"/>
  <c r="BT36" i="13"/>
  <c r="BT35" i="13"/>
  <c r="BT34" i="13"/>
  <c r="BT33" i="13"/>
  <c r="BT32" i="13"/>
  <c r="BT31" i="13"/>
  <c r="BT30" i="13"/>
  <c r="BT29" i="13"/>
  <c r="BT28" i="13"/>
  <c r="BT27" i="13"/>
  <c r="BT26" i="13"/>
  <c r="BT25" i="13"/>
  <c r="BT24" i="13"/>
  <c r="BT23" i="13"/>
  <c r="BT22" i="13"/>
  <c r="BT21" i="13"/>
  <c r="BT20" i="13"/>
  <c r="BT19" i="13"/>
  <c r="BT18" i="13"/>
  <c r="BT17" i="13"/>
  <c r="BT16" i="13"/>
  <c r="BT15" i="13"/>
  <c r="BT14" i="13"/>
  <c r="BT13" i="13"/>
  <c r="BT12" i="13"/>
  <c r="BT11" i="13"/>
  <c r="BT10" i="13"/>
  <c r="BL72" i="13"/>
  <c r="BL71" i="13"/>
  <c r="BL70" i="13"/>
  <c r="BL69" i="13"/>
  <c r="BL68" i="13"/>
  <c r="BL67" i="13"/>
  <c r="BL66" i="13"/>
  <c r="BL65" i="13"/>
  <c r="BL64" i="13"/>
  <c r="BL63" i="13"/>
  <c r="BL62" i="13"/>
  <c r="BL61" i="13"/>
  <c r="BL60" i="13"/>
  <c r="BL59" i="13"/>
  <c r="BL58" i="13"/>
  <c r="BL57" i="13"/>
  <c r="BL56" i="13"/>
  <c r="BL55" i="13"/>
  <c r="BL54" i="13"/>
  <c r="BL53" i="13"/>
  <c r="BL52" i="13"/>
  <c r="BL51" i="13"/>
  <c r="BL50" i="13"/>
  <c r="BL49" i="13"/>
  <c r="BL48" i="13"/>
  <c r="BL47" i="13"/>
  <c r="BL46" i="13"/>
  <c r="BL45" i="13"/>
  <c r="BL44" i="13"/>
  <c r="BL43" i="13"/>
  <c r="BL40" i="13"/>
  <c r="BL39" i="13"/>
  <c r="BL38" i="13"/>
  <c r="BL37" i="13"/>
  <c r="BL36" i="13"/>
  <c r="BL35" i="13"/>
  <c r="BL34" i="13"/>
  <c r="BL33" i="13"/>
  <c r="BL32" i="13"/>
  <c r="BL31" i="13"/>
  <c r="BL30" i="13"/>
  <c r="BL29" i="13"/>
  <c r="BL28" i="13"/>
  <c r="BL27" i="13"/>
  <c r="BL26" i="13"/>
  <c r="BL25" i="13"/>
  <c r="BL24" i="13"/>
  <c r="BL23" i="13"/>
  <c r="BL22" i="13"/>
  <c r="BL21" i="13"/>
  <c r="BL20" i="13"/>
  <c r="BL19" i="13"/>
  <c r="BL18" i="13"/>
  <c r="BL17" i="13"/>
  <c r="BL16" i="13"/>
  <c r="BL15" i="13"/>
  <c r="BL14" i="13"/>
  <c r="BL13" i="13"/>
  <c r="BL12" i="13"/>
  <c r="BL11" i="13"/>
  <c r="BL10" i="13"/>
  <c r="BD72" i="13"/>
  <c r="BD71" i="13"/>
  <c r="BD70" i="13"/>
  <c r="BD69" i="13"/>
  <c r="BD68" i="13"/>
  <c r="BD67" i="13"/>
  <c r="BD66" i="13"/>
  <c r="BD65" i="13"/>
  <c r="BD64" i="13"/>
  <c r="BD63" i="13"/>
  <c r="BD62" i="13"/>
  <c r="BD61" i="13"/>
  <c r="BD60" i="13"/>
  <c r="BD59" i="13"/>
  <c r="BD58" i="13"/>
  <c r="BD57" i="13"/>
  <c r="BD56" i="13"/>
  <c r="BD55" i="13"/>
  <c r="BD54" i="13"/>
  <c r="BD53" i="13"/>
  <c r="BD52" i="13"/>
  <c r="BD51" i="13"/>
  <c r="BD50" i="13"/>
  <c r="BD49" i="13"/>
  <c r="BD48" i="13"/>
  <c r="BD47" i="13"/>
  <c r="BD46" i="13"/>
  <c r="BD45" i="13"/>
  <c r="BD44" i="13"/>
  <c r="BD43" i="13"/>
  <c r="BD40" i="13"/>
  <c r="BD39" i="13"/>
  <c r="BD38" i="13"/>
  <c r="BD37" i="13"/>
  <c r="BD36" i="13"/>
  <c r="BD35" i="13"/>
  <c r="BD34" i="13"/>
  <c r="BD33" i="13"/>
  <c r="BD31" i="13"/>
  <c r="BD30" i="13"/>
  <c r="BD29" i="13"/>
  <c r="BD28" i="13"/>
  <c r="BD27" i="13"/>
  <c r="BD26" i="13"/>
  <c r="BD25" i="13"/>
  <c r="BD24" i="13"/>
  <c r="BD23" i="13"/>
  <c r="BD22" i="13"/>
  <c r="BD21" i="13"/>
  <c r="BD20" i="13"/>
  <c r="BD19" i="13"/>
  <c r="BD18" i="13"/>
  <c r="BD17" i="13"/>
  <c r="BD16" i="13"/>
  <c r="BD15" i="13"/>
  <c r="BD14" i="13"/>
  <c r="BD13" i="13"/>
  <c r="BD12" i="13"/>
  <c r="BD11" i="13"/>
  <c r="BD10" i="13"/>
  <c r="AV72" i="13"/>
  <c r="AV71" i="13"/>
  <c r="AV70" i="13"/>
  <c r="AV69" i="13"/>
  <c r="AV68" i="13"/>
  <c r="AV67" i="13"/>
  <c r="AV66" i="13"/>
  <c r="AV65" i="13"/>
  <c r="AV64" i="13"/>
  <c r="AV63" i="13"/>
  <c r="AV62" i="13"/>
  <c r="AV61" i="13"/>
  <c r="AV60" i="13"/>
  <c r="AV59" i="13"/>
  <c r="AV58" i="13"/>
  <c r="AV57" i="13"/>
  <c r="AV56" i="13"/>
  <c r="AV55" i="13"/>
  <c r="AV54" i="13"/>
  <c r="AV53" i="13"/>
  <c r="AV52" i="13"/>
  <c r="AV51" i="13"/>
  <c r="AV50" i="13"/>
  <c r="AV49" i="13"/>
  <c r="AV48" i="13"/>
  <c r="AV47" i="13"/>
  <c r="AV46" i="13"/>
  <c r="AV45" i="13"/>
  <c r="AV44" i="13"/>
  <c r="AV43" i="13"/>
  <c r="AV41" i="13"/>
  <c r="AV40" i="13"/>
  <c r="AV39" i="13"/>
  <c r="AV38" i="13"/>
  <c r="AV37" i="13"/>
  <c r="AV36" i="13"/>
  <c r="AV35" i="13"/>
  <c r="AV34" i="13"/>
  <c r="AV33" i="13"/>
  <c r="AV32" i="13"/>
  <c r="AV31" i="13"/>
  <c r="AV30" i="13"/>
  <c r="AV29" i="13"/>
  <c r="AV28" i="13"/>
  <c r="AV27" i="13"/>
  <c r="AV26" i="13"/>
  <c r="AV25" i="13"/>
  <c r="AV24" i="13"/>
  <c r="AV23" i="13"/>
  <c r="AV22" i="13"/>
  <c r="AV21" i="13"/>
  <c r="AV20" i="13"/>
  <c r="AV19" i="13"/>
  <c r="AV18" i="13"/>
  <c r="AV17" i="13"/>
  <c r="AV16" i="13"/>
  <c r="AV15" i="13"/>
  <c r="AV14" i="13"/>
  <c r="AV13" i="13"/>
  <c r="AV12" i="13"/>
  <c r="AV11" i="13"/>
  <c r="AV10" i="13"/>
  <c r="AG72" i="13"/>
  <c r="AG71" i="13"/>
  <c r="AG70" i="13"/>
  <c r="AG69" i="13"/>
  <c r="AG68" i="13"/>
  <c r="AG67" i="13"/>
  <c r="AG66" i="13"/>
  <c r="AG65" i="13"/>
  <c r="AG64" i="13"/>
  <c r="AG63" i="13"/>
  <c r="AG62" i="13"/>
  <c r="AG61" i="13"/>
  <c r="AG60" i="13"/>
  <c r="AG59" i="13"/>
  <c r="AG58" i="13"/>
  <c r="AG57" i="13"/>
  <c r="AG56" i="13"/>
  <c r="AG55" i="13"/>
  <c r="AG54" i="13"/>
  <c r="AG53" i="13"/>
  <c r="AG52" i="13"/>
  <c r="AG51" i="13"/>
  <c r="AG50" i="13"/>
  <c r="AG49" i="13"/>
  <c r="AG48" i="13"/>
  <c r="AG47" i="13"/>
  <c r="AG46" i="13"/>
  <c r="AG45" i="13"/>
  <c r="AG44" i="13"/>
  <c r="AG43" i="13"/>
  <c r="AG40" i="13"/>
  <c r="AG39" i="13"/>
  <c r="AG38" i="13"/>
  <c r="AG37" i="13"/>
  <c r="AG36" i="13"/>
  <c r="AG35" i="13"/>
  <c r="AG34" i="13"/>
  <c r="AG33" i="13"/>
  <c r="AG30" i="13"/>
  <c r="AG27" i="13"/>
  <c r="AG26" i="13"/>
  <c r="AG25" i="13"/>
  <c r="AG24" i="13"/>
  <c r="AG23" i="13"/>
  <c r="AG22" i="13"/>
  <c r="AG21" i="13"/>
  <c r="AG20" i="13"/>
  <c r="AG19" i="13"/>
  <c r="AG18" i="13"/>
  <c r="AG17" i="13"/>
  <c r="AG16" i="13"/>
  <c r="AG15" i="13"/>
  <c r="AG14" i="13"/>
  <c r="AG13" i="13"/>
  <c r="AG12" i="13"/>
  <c r="AG11" i="13"/>
  <c r="AG10" i="13"/>
  <c r="Y71" i="13"/>
  <c r="Y70" i="13"/>
  <c r="Y69" i="13"/>
  <c r="Y68" i="13"/>
  <c r="Y67" i="13"/>
  <c r="Y66" i="13"/>
  <c r="Y65" i="13"/>
  <c r="Y63" i="13"/>
  <c r="Y62" i="13"/>
  <c r="Y61" i="13"/>
  <c r="Y60" i="13"/>
  <c r="Y59" i="13"/>
  <c r="Y58" i="13"/>
  <c r="Y57" i="13"/>
  <c r="Y56" i="13"/>
  <c r="Y51" i="13"/>
  <c r="Y48" i="13"/>
  <c r="Y46" i="13"/>
  <c r="Y45" i="13"/>
  <c r="Y44" i="13"/>
  <c r="Y43" i="13"/>
  <c r="Y40" i="13"/>
  <c r="Y39" i="13"/>
  <c r="Y38" i="13"/>
  <c r="Y37" i="13"/>
  <c r="Y32" i="13"/>
  <c r="Y31" i="13"/>
  <c r="Y28" i="13"/>
  <c r="Y27" i="13"/>
  <c r="Y23" i="13"/>
  <c r="Y22" i="13"/>
  <c r="Y19" i="13"/>
  <c r="Y18" i="13"/>
  <c r="Y17" i="13"/>
  <c r="Y16" i="13"/>
  <c r="Y15" i="13"/>
  <c r="Y14" i="13"/>
  <c r="Y10" i="13"/>
  <c r="Q71" i="13"/>
  <c r="Q70" i="13"/>
  <c r="Q69" i="13"/>
  <c r="Q68" i="13"/>
  <c r="Q67" i="13"/>
  <c r="Q66" i="13"/>
  <c r="Q65" i="13"/>
  <c r="Q63" i="13"/>
  <c r="Q62" i="13"/>
  <c r="Q61" i="13"/>
  <c r="Q60" i="13"/>
  <c r="Q59" i="13"/>
  <c r="Q58" i="13"/>
  <c r="Q57" i="13"/>
  <c r="Q56" i="13"/>
  <c r="Q55" i="13"/>
  <c r="Q54" i="13"/>
  <c r="Q53" i="13"/>
  <c r="Q52" i="13"/>
  <c r="Q51" i="13"/>
  <c r="Q50" i="13"/>
  <c r="Q49" i="13"/>
  <c r="Q48" i="13"/>
  <c r="Q47" i="13"/>
  <c r="Q46" i="13"/>
  <c r="Q45" i="13"/>
  <c r="Q44" i="13"/>
  <c r="Q43" i="13"/>
  <c r="Q39" i="13"/>
  <c r="Q38" i="13"/>
  <c r="Q37" i="13"/>
  <c r="Q36" i="13"/>
  <c r="Q35" i="13"/>
  <c r="Q34" i="13"/>
  <c r="Q33" i="13"/>
  <c r="Q31" i="13"/>
  <c r="Q30" i="13"/>
  <c r="Q29" i="13"/>
  <c r="Q28" i="13"/>
  <c r="Q27" i="13"/>
  <c r="Q26" i="13"/>
  <c r="Q25" i="13"/>
  <c r="Q24" i="13"/>
  <c r="Q23" i="13"/>
  <c r="Q21" i="13"/>
  <c r="Q20" i="13"/>
  <c r="Q19" i="13"/>
  <c r="Q18" i="13"/>
  <c r="Q17" i="13"/>
  <c r="Q16" i="13"/>
  <c r="Q15" i="13"/>
  <c r="Q14" i="13"/>
  <c r="Q13" i="13"/>
  <c r="Q12" i="13"/>
  <c r="Q11" i="13"/>
  <c r="Q10" i="13"/>
  <c r="H34" i="15"/>
  <c r="H10" i="13"/>
  <c r="H11" i="15" s="1"/>
  <c r="H11" i="13"/>
  <c r="H12" i="15" s="1"/>
  <c r="H12" i="13"/>
  <c r="H13" i="15" s="1"/>
  <c r="H13" i="13"/>
  <c r="H14" i="15" s="1"/>
  <c r="H14" i="13"/>
  <c r="H15" i="15" s="1"/>
  <c r="H15" i="13"/>
  <c r="H16" i="15" s="1"/>
  <c r="H16" i="13"/>
  <c r="H17" i="15" s="1"/>
  <c r="H17" i="13"/>
  <c r="H18" i="15" s="1"/>
  <c r="H18" i="13"/>
  <c r="H19" i="15" s="1"/>
  <c r="H19" i="13"/>
  <c r="H20" i="15" s="1"/>
  <c r="H20" i="13"/>
  <c r="H21" i="15" s="1"/>
  <c r="H21" i="13"/>
  <c r="H22" i="15" s="1"/>
  <c r="H23" i="13"/>
  <c r="H24" i="15" s="1"/>
  <c r="H24" i="13"/>
  <c r="H25" i="15" s="1"/>
  <c r="H25" i="13"/>
  <c r="H26" i="15" s="1"/>
  <c r="H26" i="13"/>
  <c r="H27" i="15" s="1"/>
  <c r="H27" i="13"/>
  <c r="H28" i="15" s="1"/>
  <c r="H28" i="13"/>
  <c r="H29" i="15" s="1"/>
  <c r="H29" i="13"/>
  <c r="H30" i="15" s="1"/>
  <c r="H30" i="13"/>
  <c r="H31" i="15" s="1"/>
  <c r="H31" i="13"/>
  <c r="H32" i="15" s="1"/>
  <c r="H34" i="13"/>
  <c r="H35" i="15" s="1"/>
  <c r="H35" i="13"/>
  <c r="H36" i="15" s="1"/>
  <c r="H36" i="13"/>
  <c r="H37" i="15" s="1"/>
  <c r="H40" i="13"/>
  <c r="H38" i="13"/>
  <c r="H39" i="15" s="1"/>
  <c r="H39" i="13"/>
  <c r="H43" i="13"/>
  <c r="H57" i="15" s="1"/>
  <c r="H44" i="13"/>
  <c r="H58" i="15" s="1"/>
  <c r="H45" i="13"/>
  <c r="H59" i="15" s="1"/>
  <c r="H46" i="13"/>
  <c r="H60" i="15" s="1"/>
  <c r="H48" i="13"/>
  <c r="H49" i="13"/>
  <c r="H50" i="13"/>
  <c r="H63" i="15" s="1"/>
  <c r="H51" i="13"/>
  <c r="H64" i="15" s="1"/>
  <c r="H52" i="13"/>
  <c r="H65" i="15" s="1"/>
  <c r="H53" i="13"/>
  <c r="H66" i="15" s="1"/>
  <c r="H54" i="13"/>
  <c r="H67" i="15" s="1"/>
  <c r="H55" i="13"/>
  <c r="H68" i="15" s="1"/>
  <c r="H56" i="13"/>
  <c r="H69" i="15" s="1"/>
  <c r="H57" i="13"/>
  <c r="H70" i="15" s="1"/>
  <c r="H58" i="13"/>
  <c r="H71" i="15" s="1"/>
  <c r="H59" i="13"/>
  <c r="H72" i="15" s="1"/>
  <c r="H60" i="13"/>
  <c r="H73" i="15" s="1"/>
  <c r="H61" i="13"/>
  <c r="H74" i="15" s="1"/>
  <c r="H62" i="13"/>
  <c r="H75" i="15" s="1"/>
  <c r="H63" i="13"/>
  <c r="H76" i="15" s="1"/>
  <c r="H66" i="13"/>
  <c r="H79" i="15" s="1"/>
  <c r="H67" i="13"/>
  <c r="H80" i="15" s="1"/>
  <c r="H68" i="13"/>
  <c r="H71" i="13" s="1"/>
  <c r="H84" i="15" s="1"/>
  <c r="H82" i="15"/>
  <c r="H83" i="15"/>
  <c r="H22" i="13" l="1"/>
  <c r="H23" i="15" s="1"/>
  <c r="Q22" i="13"/>
  <c r="Q32" i="13"/>
  <c r="H77" i="15"/>
  <c r="H32" i="13"/>
  <c r="H33" i="15" s="1"/>
  <c r="H81" i="15"/>
  <c r="H38" i="15"/>
  <c r="H41" i="15" s="1"/>
  <c r="H62" i="15"/>
  <c r="H47" i="13"/>
  <c r="H61" i="15" s="1"/>
  <c r="P72" i="13"/>
  <c r="Q72" i="13" s="1"/>
  <c r="S16" i="13"/>
  <c r="DK45" i="13"/>
  <c r="CH45" i="13" s="1"/>
  <c r="E38" i="13"/>
  <c r="O54" i="13"/>
  <c r="O70" i="13"/>
  <c r="O53" i="13"/>
  <c r="O48" i="13"/>
  <c r="O45" i="13"/>
  <c r="DS18" i="13"/>
  <c r="JE18" i="13"/>
  <c r="IW105" i="13" s="1"/>
  <c r="IX105" i="13" s="1"/>
  <c r="CH18" i="13"/>
  <c r="AE44" i="13"/>
  <c r="FV19" i="13"/>
  <c r="R13" i="13"/>
  <c r="O26" i="13"/>
  <c r="DD56" i="13"/>
  <c r="CH56" i="13" s="1"/>
  <c r="O12" i="13"/>
  <c r="R12" i="13"/>
  <c r="JE45" i="13"/>
  <c r="CK45" i="13" s="1"/>
  <c r="CK132" i="13" s="1"/>
  <c r="JE43" i="13"/>
  <c r="CK43" i="13" s="1"/>
  <c r="CK130" i="13" s="1"/>
  <c r="IY40" i="13"/>
  <c r="JG40" i="13"/>
  <c r="CH37" i="13"/>
  <c r="S58" i="13"/>
  <c r="R58" i="13" s="1"/>
  <c r="R145" i="13" s="1"/>
  <c r="S145" i="13" s="1"/>
  <c r="S28" i="13"/>
  <c r="O71" i="13"/>
  <c r="N71" i="13"/>
  <c r="M71" i="13"/>
  <c r="F126" i="13"/>
  <c r="J126" i="13"/>
  <c r="Z37" i="13"/>
  <c r="Z124" i="13" s="1"/>
  <c r="AA124" i="13" s="1"/>
  <c r="Z57" i="13"/>
  <c r="Z144" i="13" s="1"/>
  <c r="CH44" i="13"/>
  <c r="CH46" i="13"/>
  <c r="CH43" i="13"/>
  <c r="CH39" i="13"/>
  <c r="CM20" i="13"/>
  <c r="CM21" i="13"/>
  <c r="CM24" i="13"/>
  <c r="CM25" i="13"/>
  <c r="CM26" i="13"/>
  <c r="CM27" i="13"/>
  <c r="CM29" i="13"/>
  <c r="CM30" i="13"/>
  <c r="CM34" i="13"/>
  <c r="CM35" i="13"/>
  <c r="CM36" i="13"/>
  <c r="CM37" i="13"/>
  <c r="CM38" i="13"/>
  <c r="CM39" i="13"/>
  <c r="CM42" i="13"/>
  <c r="CK129" i="13"/>
  <c r="CM43" i="13"/>
  <c r="CM44" i="13"/>
  <c r="CM45" i="13"/>
  <c r="CM46" i="13"/>
  <c r="CM48" i="13"/>
  <c r="CM49" i="13"/>
  <c r="CM50" i="13"/>
  <c r="CM51" i="13"/>
  <c r="CM52" i="13"/>
  <c r="CM53" i="13"/>
  <c r="CM54" i="13"/>
  <c r="CM56" i="13"/>
  <c r="CM57" i="13"/>
  <c r="CM59" i="13"/>
  <c r="CM60" i="13"/>
  <c r="CM61" i="13"/>
  <c r="CM62" i="13"/>
  <c r="CM66" i="13"/>
  <c r="CM67" i="13"/>
  <c r="CM68" i="13"/>
  <c r="CM69" i="13"/>
  <c r="CM70" i="13"/>
  <c r="CM11" i="13"/>
  <c r="CM12" i="13"/>
  <c r="CM13" i="13"/>
  <c r="CM14" i="13"/>
  <c r="CM16" i="13"/>
  <c r="CM17" i="13"/>
  <c r="CM18" i="13"/>
  <c r="CL20" i="13"/>
  <c r="CL21" i="13"/>
  <c r="CL24" i="13"/>
  <c r="CL25" i="13"/>
  <c r="CL26" i="13"/>
  <c r="CL27" i="13"/>
  <c r="CL29" i="13"/>
  <c r="CL30" i="13"/>
  <c r="CL34" i="13"/>
  <c r="CL35" i="13"/>
  <c r="CL36" i="13"/>
  <c r="CL37" i="13"/>
  <c r="CL38" i="13"/>
  <c r="CL39" i="13"/>
  <c r="CL43" i="13"/>
  <c r="CL44" i="13"/>
  <c r="CL45" i="13"/>
  <c r="CL46" i="13"/>
  <c r="CL48" i="13"/>
  <c r="CL49" i="13"/>
  <c r="CL50" i="13"/>
  <c r="CL51" i="13"/>
  <c r="CL52" i="13"/>
  <c r="CL53" i="13"/>
  <c r="CL54" i="13"/>
  <c r="CL56" i="13"/>
  <c r="CL57" i="13"/>
  <c r="CL59" i="13"/>
  <c r="CL60" i="13"/>
  <c r="CL61" i="13"/>
  <c r="CL62" i="13"/>
  <c r="CL66" i="13"/>
  <c r="CL67" i="13"/>
  <c r="CL68" i="13"/>
  <c r="CL69" i="13"/>
  <c r="CL70" i="13"/>
  <c r="CL11" i="13"/>
  <c r="CL12" i="13"/>
  <c r="CL13" i="13"/>
  <c r="CL14" i="13"/>
  <c r="CL16" i="13"/>
  <c r="CL17" i="13"/>
  <c r="CL18" i="13"/>
  <c r="CK35" i="13"/>
  <c r="CK36" i="13"/>
  <c r="CK38" i="13"/>
  <c r="CK67" i="13"/>
  <c r="CK69" i="13"/>
  <c r="CK12" i="13"/>
  <c r="CK13" i="13"/>
  <c r="CF11" i="13"/>
  <c r="CF12" i="13"/>
  <c r="CF13" i="13"/>
  <c r="CF14" i="13"/>
  <c r="CF16" i="13"/>
  <c r="CF15" i="13"/>
  <c r="CF17" i="13"/>
  <c r="CF18" i="13"/>
  <c r="CF20" i="13"/>
  <c r="CF21" i="13"/>
  <c r="CF24" i="13"/>
  <c r="CF25" i="13"/>
  <c r="CF26" i="13"/>
  <c r="CF27" i="13"/>
  <c r="CF29" i="13"/>
  <c r="CF30" i="13"/>
  <c r="CF28" i="13" s="1"/>
  <c r="CF34" i="13"/>
  <c r="CF35" i="13"/>
  <c r="CF36" i="13"/>
  <c r="CF37" i="13"/>
  <c r="CF38" i="13"/>
  <c r="CF39" i="13"/>
  <c r="CF43" i="13"/>
  <c r="CF44" i="13"/>
  <c r="CF45" i="13"/>
  <c r="CF46" i="13"/>
  <c r="CF48" i="13"/>
  <c r="CF49" i="13"/>
  <c r="CF50" i="13"/>
  <c r="CF51" i="13"/>
  <c r="CF52" i="13"/>
  <c r="CF53" i="13"/>
  <c r="CF54" i="13"/>
  <c r="CF56" i="13"/>
  <c r="CF57" i="13"/>
  <c r="CF59" i="13"/>
  <c r="CF60" i="13"/>
  <c r="CF61" i="13"/>
  <c r="CF62" i="13"/>
  <c r="CF66" i="13"/>
  <c r="CF67" i="13"/>
  <c r="CF68" i="13"/>
  <c r="CF69" i="13"/>
  <c r="CF70" i="13"/>
  <c r="IV45" i="13"/>
  <c r="IW45" i="13" s="1"/>
  <c r="IV44" i="13"/>
  <c r="IW44" i="13" s="1"/>
  <c r="IV43" i="13"/>
  <c r="IV39" i="13"/>
  <c r="IW39" i="13"/>
  <c r="IV18" i="13"/>
  <c r="IO45" i="13"/>
  <c r="IO44" i="13"/>
  <c r="IP44" i="13"/>
  <c r="IO43" i="13"/>
  <c r="IO39" i="13"/>
  <c r="IO18" i="13"/>
  <c r="IH45" i="13"/>
  <c r="IH44" i="13"/>
  <c r="IH43" i="13"/>
  <c r="IH39" i="13"/>
  <c r="IH18" i="13"/>
  <c r="IA45" i="13"/>
  <c r="IB45" i="13"/>
  <c r="IA44" i="13"/>
  <c r="IB44" i="13"/>
  <c r="IB131" i="13" s="1"/>
  <c r="IA43" i="13"/>
  <c r="IA39" i="13"/>
  <c r="IA18" i="13"/>
  <c r="HT45" i="13"/>
  <c r="HU45" i="13"/>
  <c r="HT44" i="13"/>
  <c r="HU44" i="13"/>
  <c r="HU131" i="13" s="1"/>
  <c r="HT43" i="13"/>
  <c r="HT39" i="13"/>
  <c r="HT18" i="13"/>
  <c r="HM45" i="13"/>
  <c r="HM44" i="13"/>
  <c r="HN44" i="13" s="1"/>
  <c r="HN131" i="13" s="1"/>
  <c r="HM43" i="13"/>
  <c r="HM39" i="13"/>
  <c r="HM18" i="13"/>
  <c r="HN18" i="13"/>
  <c r="HF45" i="13"/>
  <c r="HG45" i="13"/>
  <c r="HF44" i="13"/>
  <c r="HF131" i="13"/>
  <c r="HF43" i="13"/>
  <c r="HF39" i="13"/>
  <c r="HF18" i="13"/>
  <c r="GY45" i="13"/>
  <c r="GY44" i="13"/>
  <c r="GY43" i="13"/>
  <c r="GY39" i="13"/>
  <c r="GY18" i="13"/>
  <c r="GR45" i="13"/>
  <c r="GR44" i="13"/>
  <c r="GR43" i="13"/>
  <c r="GR39" i="13"/>
  <c r="GR18" i="13"/>
  <c r="GK45" i="13"/>
  <c r="GK44" i="13"/>
  <c r="GK43" i="13"/>
  <c r="GK39" i="13"/>
  <c r="GK18" i="13"/>
  <c r="GD45" i="13"/>
  <c r="GD44" i="13"/>
  <c r="GE44" i="13" s="1"/>
  <c r="GD43" i="13"/>
  <c r="GD39" i="13"/>
  <c r="GD18" i="13"/>
  <c r="GE18" i="13" s="1"/>
  <c r="FW45" i="13"/>
  <c r="FW44" i="13"/>
  <c r="FW43" i="13"/>
  <c r="FW39" i="13"/>
  <c r="FW126" i="13"/>
  <c r="FW18" i="13"/>
  <c r="FX18" i="13"/>
  <c r="FP45" i="13"/>
  <c r="FP44" i="13"/>
  <c r="FP43" i="13"/>
  <c r="FP39" i="13"/>
  <c r="FP18" i="13"/>
  <c r="FI45" i="13"/>
  <c r="FI44" i="13"/>
  <c r="FJ44" i="13"/>
  <c r="FI43" i="13"/>
  <c r="FI39" i="13"/>
  <c r="FI18" i="13"/>
  <c r="FB45" i="13"/>
  <c r="FB44" i="13"/>
  <c r="FC44" i="13"/>
  <c r="FB43" i="13"/>
  <c r="FB39" i="13"/>
  <c r="FB18" i="13"/>
  <c r="EU45" i="13"/>
  <c r="EU44" i="13"/>
  <c r="EU43" i="13"/>
  <c r="EU39" i="13"/>
  <c r="EU18" i="13"/>
  <c r="EN45" i="13"/>
  <c r="EN44" i="13"/>
  <c r="EN43" i="13"/>
  <c r="EN39" i="13"/>
  <c r="EN18" i="13"/>
  <c r="EG45" i="13"/>
  <c r="EG44" i="13"/>
  <c r="EG43" i="13"/>
  <c r="EG39" i="13"/>
  <c r="EG18" i="13"/>
  <c r="DZ45" i="13"/>
  <c r="DZ44" i="13"/>
  <c r="DZ43" i="13"/>
  <c r="DZ39" i="13"/>
  <c r="DZ18" i="13"/>
  <c r="DS45" i="13"/>
  <c r="DS44" i="13"/>
  <c r="DS43" i="13"/>
  <c r="DS39" i="13"/>
  <c r="DL45" i="13"/>
  <c r="DM45" i="13" s="1"/>
  <c r="DM132" i="13"/>
  <c r="DL44" i="13"/>
  <c r="DM44" i="13"/>
  <c r="DM131" i="13" s="1"/>
  <c r="DL43" i="13"/>
  <c r="DL39" i="13"/>
  <c r="DL18" i="13"/>
  <c r="DE45" i="13"/>
  <c r="DE44" i="13"/>
  <c r="DF44" i="13" s="1"/>
  <c r="DE43" i="13"/>
  <c r="DF43" i="13"/>
  <c r="DF130" i="13" s="1"/>
  <c r="DE39" i="13"/>
  <c r="DE18" i="13"/>
  <c r="CX45" i="13"/>
  <c r="CX44" i="13"/>
  <c r="CX43" i="13"/>
  <c r="CX39" i="13"/>
  <c r="CX18" i="13"/>
  <c r="CY18" i="13" s="1"/>
  <c r="CQ45" i="13"/>
  <c r="CQ44" i="13"/>
  <c r="CQ131" i="13"/>
  <c r="CQ43" i="13"/>
  <c r="CQ39" i="13"/>
  <c r="CQ18" i="13"/>
  <c r="CB131" i="13"/>
  <c r="BU44" i="13"/>
  <c r="BU131" i="13" s="1"/>
  <c r="BM44" i="13"/>
  <c r="BM131" i="13" s="1"/>
  <c r="BL105" i="13"/>
  <c r="Y143" i="13"/>
  <c r="Z18" i="13"/>
  <c r="Z105" i="13" s="1"/>
  <c r="R56" i="13"/>
  <c r="R48" i="13"/>
  <c r="R135" i="13" s="1"/>
  <c r="S135" i="13" s="1"/>
  <c r="R45" i="13"/>
  <c r="R132" i="13" s="1"/>
  <c r="S132" i="13" s="1"/>
  <c r="R38" i="13"/>
  <c r="R125" i="13" s="1"/>
  <c r="S125" i="13" s="1"/>
  <c r="R36" i="13"/>
  <c r="R35" i="13"/>
  <c r="R27" i="13"/>
  <c r="R114" i="13" s="1"/>
  <c r="S114" i="13" s="1"/>
  <c r="R26" i="13"/>
  <c r="R113" i="13" s="1"/>
  <c r="S113" i="13" s="1"/>
  <c r="R17" i="13"/>
  <c r="R16" i="13"/>
  <c r="R103" i="13" s="1"/>
  <c r="R11" i="13"/>
  <c r="R98" i="13" s="1"/>
  <c r="S98" i="13" s="1"/>
  <c r="JF71" i="13"/>
  <c r="JB71" i="13"/>
  <c r="JA71" i="13"/>
  <c r="IZ71" i="13"/>
  <c r="JE70" i="13"/>
  <c r="IY71" i="13" s="1"/>
  <c r="CM71" i="13" s="1"/>
  <c r="JE66" i="13"/>
  <c r="JG63" i="13"/>
  <c r="JE62" i="13"/>
  <c r="JE61" i="13"/>
  <c r="JE59" i="13"/>
  <c r="JF58" i="13"/>
  <c r="JF63" i="13" s="1"/>
  <c r="JB58" i="13"/>
  <c r="JB63" i="13" s="1"/>
  <c r="JA58" i="13"/>
  <c r="JA63" i="13" s="1"/>
  <c r="IZ58" i="13"/>
  <c r="IZ63" i="13" s="1"/>
  <c r="JE57" i="13"/>
  <c r="JE56" i="13"/>
  <c r="IW143" i="13" s="1"/>
  <c r="IX143" i="13" s="1"/>
  <c r="JG55" i="13"/>
  <c r="JE53" i="13"/>
  <c r="JE50" i="13"/>
  <c r="JE48" i="13"/>
  <c r="JF47" i="13"/>
  <c r="JB47" i="13"/>
  <c r="JB55" i="13"/>
  <c r="JA47" i="13"/>
  <c r="JA55" i="13" s="1"/>
  <c r="IZ47" i="13"/>
  <c r="IZ55" i="13" s="1"/>
  <c r="JE46" i="13"/>
  <c r="JE44" i="13"/>
  <c r="JF40" i="13"/>
  <c r="JB40" i="13"/>
  <c r="JA40" i="13"/>
  <c r="IZ40" i="13"/>
  <c r="JE39" i="13"/>
  <c r="IW126" i="13" s="1"/>
  <c r="IX126" i="13" s="1"/>
  <c r="JE37" i="13"/>
  <c r="IW124" i="13" s="1"/>
  <c r="IX124" i="13" s="1"/>
  <c r="JE34" i="13"/>
  <c r="JE29" i="13"/>
  <c r="JF28" i="13"/>
  <c r="JB28" i="13"/>
  <c r="JA28" i="13"/>
  <c r="IZ28" i="13"/>
  <c r="JE27" i="13"/>
  <c r="JE26" i="13"/>
  <c r="JE25" i="13"/>
  <c r="JE24" i="13"/>
  <c r="JE23" i="13" s="1"/>
  <c r="IW110" i="13" s="1"/>
  <c r="IX110" i="13" s="1"/>
  <c r="JG31" i="13"/>
  <c r="JF23" i="13"/>
  <c r="JF31" i="13"/>
  <c r="JB23" i="13"/>
  <c r="JB31" i="13"/>
  <c r="JA23" i="13"/>
  <c r="JA31" i="13"/>
  <c r="IZ23" i="13"/>
  <c r="IZ31" i="13" s="1"/>
  <c r="JF19" i="13"/>
  <c r="JB19" i="13"/>
  <c r="JA19" i="13"/>
  <c r="IZ19" i="13"/>
  <c r="JE17" i="13"/>
  <c r="JF15" i="13"/>
  <c r="JB15" i="13"/>
  <c r="JA15" i="13"/>
  <c r="IZ15" i="13"/>
  <c r="JE14" i="13"/>
  <c r="JE10" i="13" s="1"/>
  <c r="JE11" i="13"/>
  <c r="JG22" i="13"/>
  <c r="JF10" i="13"/>
  <c r="JB10" i="13"/>
  <c r="JB22" i="13" s="1"/>
  <c r="JB32" i="13" s="1"/>
  <c r="JA10" i="13"/>
  <c r="JA22" i="13"/>
  <c r="IZ10" i="13"/>
  <c r="N18" i="13"/>
  <c r="N37" i="13"/>
  <c r="GZ44" i="13"/>
  <c r="GS44" i="13"/>
  <c r="GS131" i="13" s="1"/>
  <c r="GE105" i="13"/>
  <c r="FP56" i="13"/>
  <c r="FQ44" i="13"/>
  <c r="FQ131" i="13" s="1"/>
  <c r="EV44" i="13"/>
  <c r="AW44" i="13"/>
  <c r="AW131" i="13" s="1"/>
  <c r="AX131" i="13" s="1"/>
  <c r="AH46" i="13"/>
  <c r="AH133" i="13" s="1"/>
  <c r="AH45" i="13"/>
  <c r="AH132" i="13" s="1"/>
  <c r="AG131" i="13"/>
  <c r="AH43" i="13"/>
  <c r="AH130" i="13" s="1"/>
  <c r="AH39" i="13"/>
  <c r="AH126" i="13" s="1"/>
  <c r="AI126" i="13" s="1"/>
  <c r="AG126" i="13"/>
  <c r="R34" i="13"/>
  <c r="R121" i="13" s="1"/>
  <c r="S121" i="13" s="1"/>
  <c r="E69" i="13"/>
  <c r="E68" i="13"/>
  <c r="E67" i="13"/>
  <c r="E66" i="13"/>
  <c r="E62" i="13"/>
  <c r="E61" i="13"/>
  <c r="E60" i="13"/>
  <c r="E59" i="13"/>
  <c r="E69" i="15"/>
  <c r="E54" i="13"/>
  <c r="E53" i="13"/>
  <c r="E52" i="13"/>
  <c r="E50" i="13"/>
  <c r="E49" i="13"/>
  <c r="E36" i="13"/>
  <c r="E35" i="13"/>
  <c r="E34" i="13"/>
  <c r="E40" i="13" s="1"/>
  <c r="E30" i="13"/>
  <c r="E27" i="13"/>
  <c r="E26" i="13"/>
  <c r="E25" i="13"/>
  <c r="E24" i="13"/>
  <c r="E21" i="13"/>
  <c r="E20" i="13"/>
  <c r="E19" i="15"/>
  <c r="E17" i="13"/>
  <c r="E16" i="13"/>
  <c r="E13" i="13"/>
  <c r="E11" i="13"/>
  <c r="E12" i="15" s="1"/>
  <c r="E12" i="13"/>
  <c r="O10" i="13"/>
  <c r="O15" i="13"/>
  <c r="O19" i="13"/>
  <c r="O28" i="13"/>
  <c r="O40" i="13"/>
  <c r="O41" i="13" s="1"/>
  <c r="O47" i="13"/>
  <c r="O58" i="13"/>
  <c r="M40" i="13"/>
  <c r="D75" i="13"/>
  <c r="D89" i="15"/>
  <c r="AZ14" i="13"/>
  <c r="AZ18" i="13"/>
  <c r="AZ39" i="13"/>
  <c r="M10" i="13"/>
  <c r="BA56" i="13"/>
  <c r="BA39" i="13"/>
  <c r="BA40" i="13" s="1"/>
  <c r="BA37" i="13"/>
  <c r="BA45" i="13"/>
  <c r="F45" i="13" s="1"/>
  <c r="F132" i="13" s="1"/>
  <c r="BA44" i="13"/>
  <c r="BA43" i="13"/>
  <c r="N10" i="13"/>
  <c r="N15" i="13"/>
  <c r="N102" i="13" s="1"/>
  <c r="N19" i="13"/>
  <c r="N23" i="13"/>
  <c r="N110" i="13" s="1"/>
  <c r="N28" i="13"/>
  <c r="N40" i="13"/>
  <c r="N127" i="13" s="1"/>
  <c r="N47" i="13"/>
  <c r="N58" i="13"/>
  <c r="N98" i="13"/>
  <c r="N99" i="13"/>
  <c r="N100" i="13"/>
  <c r="N101" i="13"/>
  <c r="N103" i="13"/>
  <c r="N104" i="13"/>
  <c r="N107" i="13"/>
  <c r="N108" i="13"/>
  <c r="N111" i="13"/>
  <c r="N112" i="13"/>
  <c r="N113" i="13"/>
  <c r="N114" i="13"/>
  <c r="N116" i="13"/>
  <c r="N117" i="13"/>
  <c r="N120" i="13"/>
  <c r="N121" i="13"/>
  <c r="N122" i="13"/>
  <c r="N123" i="13"/>
  <c r="N124" i="13"/>
  <c r="N125" i="13"/>
  <c r="N126" i="13"/>
  <c r="N129" i="13"/>
  <c r="N130" i="13"/>
  <c r="N131" i="13"/>
  <c r="N132" i="13"/>
  <c r="N133" i="13"/>
  <c r="N135" i="13"/>
  <c r="N136" i="13"/>
  <c r="N137" i="13"/>
  <c r="N138" i="13"/>
  <c r="N139" i="13"/>
  <c r="N140" i="13"/>
  <c r="N141" i="13"/>
  <c r="N143" i="13"/>
  <c r="N144" i="13"/>
  <c r="N146" i="13"/>
  <c r="N147" i="13"/>
  <c r="N148" i="13"/>
  <c r="N149" i="13"/>
  <c r="N152" i="13"/>
  <c r="N153" i="13"/>
  <c r="N154" i="13"/>
  <c r="N155" i="13"/>
  <c r="N156" i="13"/>
  <c r="N157" i="13"/>
  <c r="R99" i="13"/>
  <c r="S99" i="13" s="1"/>
  <c r="S22" i="13"/>
  <c r="R104" i="13"/>
  <c r="S104" i="13" s="1"/>
  <c r="J101" i="15"/>
  <c r="W75" i="13"/>
  <c r="IU75" i="13"/>
  <c r="IV75" i="13" s="1"/>
  <c r="IN75" i="13"/>
  <c r="IN76" i="13" s="1"/>
  <c r="IG75" i="13"/>
  <c r="IG76" i="13" s="1"/>
  <c r="HZ75" i="13"/>
  <c r="IA75" i="13" s="1"/>
  <c r="HS75" i="13"/>
  <c r="HT75" i="13" s="1"/>
  <c r="HL75" i="13"/>
  <c r="HE75" i="13"/>
  <c r="HF75" i="13"/>
  <c r="GX75" i="13"/>
  <c r="GQ75" i="13"/>
  <c r="GJ75" i="13"/>
  <c r="GC75" i="13"/>
  <c r="FV75" i="13"/>
  <c r="FO75" i="13"/>
  <c r="FH75" i="13"/>
  <c r="FA75" i="13"/>
  <c r="ET75" i="13"/>
  <c r="EM75" i="13"/>
  <c r="EF75" i="13"/>
  <c r="DY75" i="13"/>
  <c r="DR75" i="13"/>
  <c r="DK75" i="13"/>
  <c r="DD75" i="13"/>
  <c r="CW75" i="13"/>
  <c r="CP75" i="13"/>
  <c r="CP76" i="13"/>
  <c r="BZ75" i="13"/>
  <c r="BR75" i="13"/>
  <c r="BR76" i="13" s="1"/>
  <c r="BJ75" i="13"/>
  <c r="BB11" i="13"/>
  <c r="BB16" i="13"/>
  <c r="BB17" i="13"/>
  <c r="BB18" i="13"/>
  <c r="G18" i="13" s="1"/>
  <c r="G19" i="15" s="1"/>
  <c r="BB20" i="13"/>
  <c r="BB21" i="13"/>
  <c r="BB24" i="13"/>
  <c r="G24" i="13" s="1"/>
  <c r="G25" i="15" s="1"/>
  <c r="BB25" i="13"/>
  <c r="BB26" i="13"/>
  <c r="G26" i="13" s="1"/>
  <c r="G27" i="15" s="1"/>
  <c r="BB27" i="13"/>
  <c r="BB29" i="13"/>
  <c r="BB30" i="13"/>
  <c r="G34" i="15"/>
  <c r="BB34" i="13"/>
  <c r="BB35" i="13"/>
  <c r="G35" i="13" s="1"/>
  <c r="G36" i="15" s="1"/>
  <c r="BB36" i="13"/>
  <c r="BB37" i="13"/>
  <c r="G38" i="15" s="1"/>
  <c r="BB38" i="13"/>
  <c r="BB39" i="13"/>
  <c r="G39" i="13" s="1"/>
  <c r="BB43" i="13"/>
  <c r="BB44" i="13"/>
  <c r="BB45" i="13"/>
  <c r="G45" i="13" s="1"/>
  <c r="G59" i="15" s="1"/>
  <c r="BB46" i="13"/>
  <c r="G46" i="13" s="1"/>
  <c r="G60" i="15" s="1"/>
  <c r="BB48" i="13"/>
  <c r="BB49" i="13"/>
  <c r="BB50" i="13"/>
  <c r="G50" i="13" s="1"/>
  <c r="G63" i="15" s="1"/>
  <c r="BB51" i="13"/>
  <c r="BB52" i="13"/>
  <c r="G52" i="13" s="1"/>
  <c r="BB53" i="13"/>
  <c r="BB54" i="13"/>
  <c r="G54" i="13" s="1"/>
  <c r="G67" i="15" s="1"/>
  <c r="BB56" i="13"/>
  <c r="G56" i="13" s="1"/>
  <c r="G69" i="15" s="1"/>
  <c r="BB57" i="13"/>
  <c r="BB59" i="13"/>
  <c r="BB60" i="13"/>
  <c r="G60" i="13" s="1"/>
  <c r="G73" i="15" s="1"/>
  <c r="BB61" i="13"/>
  <c r="BB62" i="13"/>
  <c r="BB66" i="13"/>
  <c r="BB67" i="13"/>
  <c r="BB68" i="13"/>
  <c r="BB69" i="13"/>
  <c r="G69" i="13" s="1"/>
  <c r="G82" i="15" s="1"/>
  <c r="BB70" i="13"/>
  <c r="BB14" i="13"/>
  <c r="Y105" i="13"/>
  <c r="CG26" i="13"/>
  <c r="R25" i="13"/>
  <c r="R112" i="13" s="1"/>
  <c r="S112" i="13" s="1"/>
  <c r="CR45" i="13"/>
  <c r="HN43" i="13"/>
  <c r="W40" i="13"/>
  <c r="R62" i="13"/>
  <c r="R149" i="13" s="1"/>
  <c r="T23" i="13"/>
  <c r="L23" i="13" s="1"/>
  <c r="T10" i="13"/>
  <c r="T22" i="13" s="1"/>
  <c r="L22" i="13" s="1"/>
  <c r="Z43" i="13"/>
  <c r="Z130" i="13"/>
  <c r="L56" i="13"/>
  <c r="L69" i="15"/>
  <c r="U10" i="13"/>
  <c r="V10" i="13"/>
  <c r="W10" i="13"/>
  <c r="AA10" i="13"/>
  <c r="AB10" i="13"/>
  <c r="AC10" i="13"/>
  <c r="AG101" i="13" s="1"/>
  <c r="AD10" i="13"/>
  <c r="AE10" i="13"/>
  <c r="AG97" i="13" s="1"/>
  <c r="AJ10" i="13"/>
  <c r="AR10" i="13"/>
  <c r="AT10" i="13" s="1"/>
  <c r="AS10" i="13"/>
  <c r="AX10" i="13"/>
  <c r="AY10" i="13"/>
  <c r="BH10" i="13"/>
  <c r="BI10" i="13"/>
  <c r="BJ10" i="13"/>
  <c r="BN10" i="13"/>
  <c r="BO10" i="13"/>
  <c r="BP10" i="13"/>
  <c r="BQ10" i="13"/>
  <c r="BT97" i="13" s="1"/>
  <c r="BR10" i="13"/>
  <c r="BV10" i="13"/>
  <c r="BW10" i="13"/>
  <c r="BX10" i="13"/>
  <c r="BY10" i="13"/>
  <c r="BZ10" i="13"/>
  <c r="CD10" i="13"/>
  <c r="CE10" i="13"/>
  <c r="CN10" i="13"/>
  <c r="CO10" i="13"/>
  <c r="CP10" i="13"/>
  <c r="CS10" i="13"/>
  <c r="CT10" i="13"/>
  <c r="CU10" i="13"/>
  <c r="CV10" i="13"/>
  <c r="CW10" i="13"/>
  <c r="CZ10" i="13"/>
  <c r="DA10" i="13"/>
  <c r="DB10" i="13"/>
  <c r="DC10" i="13"/>
  <c r="DD10" i="13"/>
  <c r="DG10" i="13"/>
  <c r="DH10" i="13"/>
  <c r="DI10" i="13"/>
  <c r="DJ10" i="13"/>
  <c r="DK10" i="13"/>
  <c r="DN10" i="13"/>
  <c r="DO10" i="13"/>
  <c r="DP10" i="13"/>
  <c r="DQ10" i="13"/>
  <c r="DR10" i="13"/>
  <c r="DU10" i="13"/>
  <c r="DV10" i="13"/>
  <c r="DW10" i="13"/>
  <c r="DX10" i="13"/>
  <c r="DY10" i="13"/>
  <c r="EB10" i="13"/>
  <c r="EC10" i="13"/>
  <c r="ED10" i="13"/>
  <c r="EE10" i="13"/>
  <c r="EF10" i="13"/>
  <c r="EI10" i="13"/>
  <c r="EJ10" i="13"/>
  <c r="EK10" i="13"/>
  <c r="EL10" i="13"/>
  <c r="EM10" i="13"/>
  <c r="EP10" i="13"/>
  <c r="EQ10" i="13"/>
  <c r="ER10" i="13"/>
  <c r="ES10" i="13"/>
  <c r="ET10" i="13"/>
  <c r="EW10" i="13"/>
  <c r="EX10" i="13"/>
  <c r="EY10" i="13"/>
  <c r="EZ10" i="13"/>
  <c r="FA10" i="13"/>
  <c r="FD10" i="13"/>
  <c r="FE10" i="13"/>
  <c r="FF10" i="13"/>
  <c r="FG10" i="13"/>
  <c r="FH10" i="13"/>
  <c r="FK10" i="13"/>
  <c r="FL10" i="13"/>
  <c r="FM10" i="13"/>
  <c r="FN10" i="13"/>
  <c r="FO10" i="13"/>
  <c r="FR10" i="13"/>
  <c r="FS10" i="13"/>
  <c r="FT10" i="13"/>
  <c r="FU10" i="13"/>
  <c r="FV10" i="13"/>
  <c r="FY10" i="13"/>
  <c r="FZ10" i="13"/>
  <c r="GA10" i="13"/>
  <c r="GB10" i="13"/>
  <c r="GC10" i="13"/>
  <c r="GF10" i="13"/>
  <c r="GG10" i="13"/>
  <c r="GH10" i="13"/>
  <c r="GI10" i="13"/>
  <c r="GJ10" i="13"/>
  <c r="GM10" i="13"/>
  <c r="GN10" i="13"/>
  <c r="GO10" i="13"/>
  <c r="GP10" i="13"/>
  <c r="GQ10" i="13"/>
  <c r="GT10" i="13"/>
  <c r="GU10" i="13"/>
  <c r="GV10" i="13"/>
  <c r="GW10" i="13"/>
  <c r="GX10" i="13"/>
  <c r="HA10" i="13"/>
  <c r="HB10" i="13"/>
  <c r="HC10" i="13"/>
  <c r="HD10" i="13"/>
  <c r="HE10" i="13"/>
  <c r="HH10" i="13"/>
  <c r="HI10" i="13"/>
  <c r="HJ10" i="13"/>
  <c r="HK10" i="13"/>
  <c r="HL10" i="13"/>
  <c r="HO10" i="13"/>
  <c r="HP10" i="13"/>
  <c r="HQ10" i="13"/>
  <c r="HR10" i="13"/>
  <c r="HS10" i="13"/>
  <c r="HV10" i="13"/>
  <c r="HW10" i="13"/>
  <c r="HX10" i="13"/>
  <c r="HY10" i="13"/>
  <c r="HZ10" i="13"/>
  <c r="IC10" i="13"/>
  <c r="ID10" i="13"/>
  <c r="IE10" i="13"/>
  <c r="IF10" i="13"/>
  <c r="IG10" i="13"/>
  <c r="IJ10" i="13"/>
  <c r="IK10" i="13"/>
  <c r="IL10" i="13"/>
  <c r="IM10" i="13"/>
  <c r="IN10" i="13"/>
  <c r="IQ10" i="13"/>
  <c r="IR10" i="13"/>
  <c r="IS10" i="13"/>
  <c r="IT10" i="13"/>
  <c r="IU10" i="13"/>
  <c r="IX10" i="13"/>
  <c r="D11" i="13"/>
  <c r="D12" i="15" s="1"/>
  <c r="L11" i="13"/>
  <c r="L12" i="15" s="1"/>
  <c r="AW11" i="13"/>
  <c r="AZ11" i="13"/>
  <c r="BA11" i="13"/>
  <c r="BF11" i="13"/>
  <c r="K11" i="13"/>
  <c r="K12" i="15" s="1"/>
  <c r="BG11" i="13"/>
  <c r="CG11" i="13"/>
  <c r="CH11" i="13"/>
  <c r="CQ11" i="13"/>
  <c r="CX11" i="13"/>
  <c r="CY11" i="13"/>
  <c r="CY98" i="13" s="1"/>
  <c r="DE11" i="13"/>
  <c r="DL11" i="13"/>
  <c r="DS11" i="13"/>
  <c r="DT11" i="13" s="1"/>
  <c r="DZ11" i="13"/>
  <c r="EG11" i="13"/>
  <c r="EN11" i="13"/>
  <c r="EO11" i="13" s="1"/>
  <c r="EU11" i="13"/>
  <c r="FB11" i="13"/>
  <c r="FI11" i="13"/>
  <c r="FJ11" i="13" s="1"/>
  <c r="FP11" i="13"/>
  <c r="FW11" i="13"/>
  <c r="GD11" i="13"/>
  <c r="GK11" i="13"/>
  <c r="GL11" i="13"/>
  <c r="GL98" i="13" s="1"/>
  <c r="GR11" i="13"/>
  <c r="GY11" i="13"/>
  <c r="HF11" i="13"/>
  <c r="HM11" i="13"/>
  <c r="HN11" i="13"/>
  <c r="HT11" i="13"/>
  <c r="IA11" i="13"/>
  <c r="IA98" i="13" s="1"/>
  <c r="IH11" i="13"/>
  <c r="IO11" i="13"/>
  <c r="IP11" i="13"/>
  <c r="IV11" i="13"/>
  <c r="D12" i="13"/>
  <c r="D13" i="15" s="1"/>
  <c r="L12" i="13"/>
  <c r="L13" i="15" s="1"/>
  <c r="AG99" i="13"/>
  <c r="AZ12" i="13"/>
  <c r="BA12" i="13"/>
  <c r="F12" i="13" s="1"/>
  <c r="BB12" i="13"/>
  <c r="G12" i="13"/>
  <c r="G13" i="15" s="1"/>
  <c r="BE12" i="13"/>
  <c r="BF12" i="13"/>
  <c r="BE99" i="13" s="1"/>
  <c r="BG12" i="13"/>
  <c r="BL99" i="13"/>
  <c r="CB99" i="13"/>
  <c r="CD99" i="13" s="1"/>
  <c r="CG12" i="13"/>
  <c r="CH12" i="13"/>
  <c r="CQ12" i="13"/>
  <c r="CX12" i="13"/>
  <c r="CX99" i="13" s="1"/>
  <c r="DE12" i="13"/>
  <c r="DE99" i="13" s="1"/>
  <c r="DL12" i="13"/>
  <c r="DL99" i="13" s="1"/>
  <c r="DS12" i="13"/>
  <c r="DS99" i="13" s="1"/>
  <c r="DZ12" i="13"/>
  <c r="DZ99" i="13" s="1"/>
  <c r="EG12" i="13"/>
  <c r="EG99" i="13" s="1"/>
  <c r="EN12" i="13"/>
  <c r="EN99" i="13" s="1"/>
  <c r="EU12" i="13"/>
  <c r="FB12" i="13"/>
  <c r="FB99" i="13"/>
  <c r="FI12" i="13"/>
  <c r="FI99" i="13"/>
  <c r="FP12" i="13"/>
  <c r="FP99" i="13"/>
  <c r="FW12" i="13"/>
  <c r="FW99" i="13"/>
  <c r="GD12" i="13"/>
  <c r="GD99" i="13"/>
  <c r="GK12" i="13"/>
  <c r="GR12" i="13"/>
  <c r="GR99" i="13" s="1"/>
  <c r="GY12" i="13"/>
  <c r="GY99" i="13" s="1"/>
  <c r="HF12" i="13"/>
  <c r="HF99" i="13" s="1"/>
  <c r="HM12" i="13"/>
  <c r="HM99" i="13" s="1"/>
  <c r="HT12" i="13"/>
  <c r="HT99" i="13" s="1"/>
  <c r="IA12" i="13"/>
  <c r="IA99" i="13" s="1"/>
  <c r="IH12" i="13"/>
  <c r="IH99" i="13" s="1"/>
  <c r="IO12" i="13"/>
  <c r="IO99" i="13" s="1"/>
  <c r="IV12" i="13"/>
  <c r="IV99" i="13" s="1"/>
  <c r="D13" i="13"/>
  <c r="E14" i="15"/>
  <c r="L13" i="13"/>
  <c r="L14" i="15" s="1"/>
  <c r="AG100" i="13"/>
  <c r="AV100" i="13"/>
  <c r="AZ13" i="13"/>
  <c r="AZ10" i="13" s="1"/>
  <c r="BA13" i="13"/>
  <c r="BB13" i="13"/>
  <c r="G13" i="13" s="1"/>
  <c r="G14" i="15" s="1"/>
  <c r="BE13" i="13"/>
  <c r="J13" i="13"/>
  <c r="J14" i="15" s="1"/>
  <c r="BF13" i="13"/>
  <c r="BG13" i="13"/>
  <c r="BG10" i="13" s="1"/>
  <c r="BT100" i="13"/>
  <c r="BV100" i="13" s="1"/>
  <c r="CB100" i="13"/>
  <c r="CG13" i="13"/>
  <c r="CH13" i="13"/>
  <c r="CQ13" i="13"/>
  <c r="CQ100" i="13" s="1"/>
  <c r="CX13" i="13"/>
  <c r="CX100" i="13" s="1"/>
  <c r="DE13" i="13"/>
  <c r="DL13" i="13"/>
  <c r="DL100" i="13"/>
  <c r="DS13" i="13"/>
  <c r="DS100" i="13"/>
  <c r="DZ13" i="13"/>
  <c r="DZ100" i="13"/>
  <c r="EG13" i="13"/>
  <c r="EG100" i="13"/>
  <c r="EN13" i="13"/>
  <c r="EN100" i="13"/>
  <c r="EU13" i="13"/>
  <c r="EU100" i="13"/>
  <c r="FB13" i="13"/>
  <c r="FI13" i="13"/>
  <c r="FI100" i="13" s="1"/>
  <c r="FP13" i="13"/>
  <c r="FP100" i="13" s="1"/>
  <c r="FW13" i="13"/>
  <c r="FW100" i="13" s="1"/>
  <c r="GD13" i="13"/>
  <c r="GK13" i="13"/>
  <c r="GK100" i="13"/>
  <c r="GR13" i="13"/>
  <c r="GR100" i="13"/>
  <c r="GY13" i="13"/>
  <c r="GY100" i="13"/>
  <c r="HF13" i="13"/>
  <c r="HM13" i="13"/>
  <c r="HM100" i="13" s="1"/>
  <c r="HT13" i="13"/>
  <c r="HT100" i="13" s="1"/>
  <c r="IA13" i="13"/>
  <c r="IA100" i="13" s="1"/>
  <c r="IH13" i="13"/>
  <c r="IH100" i="13" s="1"/>
  <c r="IO13" i="13"/>
  <c r="IO100" i="13" s="1"/>
  <c r="IV13" i="13"/>
  <c r="IV100" i="13" s="1"/>
  <c r="D14" i="13"/>
  <c r="D15" i="15" s="1"/>
  <c r="L14" i="13"/>
  <c r="L15" i="15" s="1"/>
  <c r="Z14" i="13"/>
  <c r="Z101" i="13" s="1"/>
  <c r="BA14" i="13"/>
  <c r="BF14" i="13"/>
  <c r="K14" i="13" s="1"/>
  <c r="K15" i="15" s="1"/>
  <c r="BG14" i="13"/>
  <c r="BM14" i="13"/>
  <c r="BM101" i="13" s="1"/>
  <c r="CC14" i="13"/>
  <c r="CC101" i="13" s="1"/>
  <c r="CG14" i="13"/>
  <c r="CH14" i="13"/>
  <c r="CQ14" i="13"/>
  <c r="CQ101" i="13" s="1"/>
  <c r="CX14" i="13"/>
  <c r="DE14" i="13"/>
  <c r="DL14" i="13"/>
  <c r="DS14" i="13"/>
  <c r="DZ14" i="13"/>
  <c r="EG14" i="13"/>
  <c r="EG101" i="13"/>
  <c r="EN14" i="13"/>
  <c r="EU14" i="13"/>
  <c r="FB14" i="13"/>
  <c r="FI14" i="13"/>
  <c r="FJ14" i="13" s="1"/>
  <c r="FJ101" i="13"/>
  <c r="FP14" i="13"/>
  <c r="FW14" i="13"/>
  <c r="GD14" i="13"/>
  <c r="GK14" i="13"/>
  <c r="GL14" i="13" s="1"/>
  <c r="GL101" i="13" s="1"/>
  <c r="GR14" i="13"/>
  <c r="GY14" i="13"/>
  <c r="GZ14" i="13" s="1"/>
  <c r="GZ101" i="13"/>
  <c r="HF14" i="13"/>
  <c r="HM14" i="13"/>
  <c r="HN14" i="13" s="1"/>
  <c r="HN101" i="13" s="1"/>
  <c r="HT14" i="13"/>
  <c r="IA14" i="13"/>
  <c r="IB14" i="13" s="1"/>
  <c r="IB101" i="13"/>
  <c r="IH14" i="13"/>
  <c r="II14" i="13"/>
  <c r="II101" i="13" s="1"/>
  <c r="IO14" i="13"/>
  <c r="IP14" i="13" s="1"/>
  <c r="IP101" i="13"/>
  <c r="IV14" i="13"/>
  <c r="M15" i="13"/>
  <c r="T15" i="13"/>
  <c r="U15" i="13"/>
  <c r="V15" i="13"/>
  <c r="Y102" i="13" s="1"/>
  <c r="W15" i="13"/>
  <c r="AA15" i="13"/>
  <c r="AB15" i="13"/>
  <c r="AC15" i="13"/>
  <c r="AD15" i="13"/>
  <c r="AE15" i="13"/>
  <c r="AI15" i="13"/>
  <c r="AJ15" i="13"/>
  <c r="AR15" i="13"/>
  <c r="AS15" i="13"/>
  <c r="AV102" i="13" s="1"/>
  <c r="AT15" i="13"/>
  <c r="AX15" i="13"/>
  <c r="AY15" i="13"/>
  <c r="BH15" i="13"/>
  <c r="BI15" i="13"/>
  <c r="BJ15" i="13"/>
  <c r="BL102" i="13" s="1"/>
  <c r="BN15" i="13"/>
  <c r="BO15" i="13"/>
  <c r="BP15" i="13"/>
  <c r="BQ15" i="13"/>
  <c r="BT102" i="13" s="1"/>
  <c r="BR15" i="13"/>
  <c r="BV15" i="13"/>
  <c r="BW15" i="13"/>
  <c r="BX15" i="13"/>
  <c r="BY15" i="13"/>
  <c r="BZ15" i="13"/>
  <c r="CD15" i="13"/>
  <c r="CE15" i="13"/>
  <c r="CN15" i="13"/>
  <c r="CO15" i="13"/>
  <c r="CP15" i="13"/>
  <c r="CS15" i="13"/>
  <c r="CT15" i="13"/>
  <c r="CU15" i="13"/>
  <c r="CV15" i="13"/>
  <c r="CW15" i="13"/>
  <c r="CZ15" i="13"/>
  <c r="DA15" i="13"/>
  <c r="DB15" i="13"/>
  <c r="DC15" i="13"/>
  <c r="DD15" i="13"/>
  <c r="DG15" i="13"/>
  <c r="DH15" i="13"/>
  <c r="DI15" i="13"/>
  <c r="DJ15" i="13"/>
  <c r="DK15" i="13"/>
  <c r="DN15" i="13"/>
  <c r="DO15" i="13"/>
  <c r="DP15" i="13"/>
  <c r="DQ15" i="13"/>
  <c r="DR15" i="13"/>
  <c r="DU15" i="13"/>
  <c r="DV15" i="13"/>
  <c r="DW15" i="13"/>
  <c r="DX15" i="13"/>
  <c r="DY15" i="13"/>
  <c r="EB15" i="13"/>
  <c r="EC15" i="13"/>
  <c r="ED15" i="13"/>
  <c r="EE15" i="13"/>
  <c r="EF15" i="13"/>
  <c r="EI15" i="13"/>
  <c r="EJ15" i="13"/>
  <c r="EK15" i="13"/>
  <c r="EL15" i="13"/>
  <c r="EM15" i="13"/>
  <c r="EP15" i="13"/>
  <c r="EQ15" i="13"/>
  <c r="ER15" i="13"/>
  <c r="ES15" i="13"/>
  <c r="ET15" i="13"/>
  <c r="EW15" i="13"/>
  <c r="EX15" i="13"/>
  <c r="EY15" i="13"/>
  <c r="EZ15" i="13"/>
  <c r="FA15" i="13"/>
  <c r="FD15" i="13"/>
  <c r="FE15" i="13"/>
  <c r="FF15" i="13"/>
  <c r="FG15" i="13"/>
  <c r="FH15" i="13"/>
  <c r="FK15" i="13"/>
  <c r="FL15" i="13"/>
  <c r="FM15" i="13"/>
  <c r="FN15" i="13"/>
  <c r="FO15" i="13"/>
  <c r="FR15" i="13"/>
  <c r="FS15" i="13"/>
  <c r="FT15" i="13"/>
  <c r="FU15" i="13"/>
  <c r="FV15" i="13"/>
  <c r="FY15" i="13"/>
  <c r="FZ15" i="13"/>
  <c r="GA15" i="13"/>
  <c r="GB15" i="13"/>
  <c r="GC15" i="13"/>
  <c r="GF15" i="13"/>
  <c r="GG15" i="13"/>
  <c r="GH15" i="13"/>
  <c r="GI15" i="13"/>
  <c r="GJ15" i="13"/>
  <c r="GM15" i="13"/>
  <c r="GN15" i="13"/>
  <c r="GO15" i="13"/>
  <c r="GP15" i="13"/>
  <c r="GQ15" i="13"/>
  <c r="GT15" i="13"/>
  <c r="GU15" i="13"/>
  <c r="GV15" i="13"/>
  <c r="GW15" i="13"/>
  <c r="GX15" i="13"/>
  <c r="HA15" i="13"/>
  <c r="HB15" i="13"/>
  <c r="HC15" i="13"/>
  <c r="HD15" i="13"/>
  <c r="HE15" i="13"/>
  <c r="HH15" i="13"/>
  <c r="HI15" i="13"/>
  <c r="HJ15" i="13"/>
  <c r="HK15" i="13"/>
  <c r="HL15" i="13"/>
  <c r="HO15" i="13"/>
  <c r="HP15" i="13"/>
  <c r="HQ15" i="13"/>
  <c r="HR15" i="13"/>
  <c r="HS15" i="13"/>
  <c r="HV15" i="13"/>
  <c r="HW15" i="13"/>
  <c r="HX15" i="13"/>
  <c r="HY15" i="13"/>
  <c r="HZ15" i="13"/>
  <c r="IC15" i="13"/>
  <c r="ID15" i="13"/>
  <c r="IE15" i="13"/>
  <c r="IF15" i="13"/>
  <c r="IG15" i="13"/>
  <c r="IJ15" i="13"/>
  <c r="IK15" i="13"/>
  <c r="IL15" i="13"/>
  <c r="IM15" i="13"/>
  <c r="IN15" i="13"/>
  <c r="IQ15" i="13"/>
  <c r="IR15" i="13"/>
  <c r="IS15" i="13"/>
  <c r="IT15" i="13"/>
  <c r="IU15" i="13"/>
  <c r="IX15" i="13"/>
  <c r="D16" i="13"/>
  <c r="D17" i="15" s="1"/>
  <c r="L16" i="13"/>
  <c r="L17" i="15" s="1"/>
  <c r="AZ16" i="13"/>
  <c r="BA16" i="13"/>
  <c r="BF16" i="13"/>
  <c r="BG16" i="13"/>
  <c r="BG15" i="13" s="1"/>
  <c r="CG16" i="13"/>
  <c r="CH16" i="13"/>
  <c r="G16" i="13"/>
  <c r="G17" i="15" s="1"/>
  <c r="CQ16" i="13"/>
  <c r="CQ103" i="13"/>
  <c r="CX16" i="13"/>
  <c r="DE16" i="13"/>
  <c r="DL16" i="13"/>
  <c r="DS16" i="13"/>
  <c r="DZ16" i="13"/>
  <c r="EG16" i="13"/>
  <c r="EN16" i="13"/>
  <c r="EU16" i="13"/>
  <c r="FB16" i="13"/>
  <c r="FI16" i="13"/>
  <c r="FP16" i="13"/>
  <c r="FW16" i="13"/>
  <c r="GD16" i="13"/>
  <c r="GK16" i="13"/>
  <c r="GR16" i="13"/>
  <c r="GY16" i="13"/>
  <c r="HF16" i="13"/>
  <c r="HM16" i="13"/>
  <c r="HT16" i="13"/>
  <c r="IA16" i="13"/>
  <c r="IH16" i="13"/>
  <c r="IO16" i="13"/>
  <c r="IV16" i="13"/>
  <c r="D17" i="13"/>
  <c r="D18" i="15" s="1"/>
  <c r="E18" i="15"/>
  <c r="L17" i="13"/>
  <c r="Y104" i="13"/>
  <c r="AZ17" i="13"/>
  <c r="BA17" i="13"/>
  <c r="F17" i="13" s="1"/>
  <c r="F18" i="15" s="1"/>
  <c r="BF17" i="13"/>
  <c r="K17" i="13"/>
  <c r="K18" i="15" s="1"/>
  <c r="BG17" i="13"/>
  <c r="BT104" i="13"/>
  <c r="CG17" i="13"/>
  <c r="CH17" i="13"/>
  <c r="CQ17" i="13"/>
  <c r="CQ104" i="13"/>
  <c r="CX17" i="13"/>
  <c r="DE17" i="13"/>
  <c r="DL17" i="13"/>
  <c r="DM17" i="13"/>
  <c r="DM104" i="13" s="1"/>
  <c r="DS17" i="13"/>
  <c r="DT17" i="13" s="1"/>
  <c r="DT104" i="13" s="1"/>
  <c r="DZ17" i="13"/>
  <c r="EG17" i="13"/>
  <c r="EN17" i="13"/>
  <c r="EO17" i="13"/>
  <c r="EO104" i="13" s="1"/>
  <c r="EU17" i="13"/>
  <c r="FB17" i="13"/>
  <c r="FI17" i="13"/>
  <c r="FP17" i="13"/>
  <c r="FQ17" i="13"/>
  <c r="FQ104" i="13" s="1"/>
  <c r="FW17" i="13"/>
  <c r="FW104" i="13" s="1"/>
  <c r="GD17" i="13"/>
  <c r="GK17" i="13"/>
  <c r="GR17" i="13"/>
  <c r="GR104" i="13" s="1"/>
  <c r="GY17" i="13"/>
  <c r="GZ17" i="13" s="1"/>
  <c r="GZ104" i="13" s="1"/>
  <c r="HF17" i="13"/>
  <c r="HM17" i="13"/>
  <c r="HM104" i="13" s="1"/>
  <c r="HT17" i="13"/>
  <c r="IA17" i="13"/>
  <c r="IH17" i="13"/>
  <c r="IO17" i="13"/>
  <c r="IV17" i="13"/>
  <c r="IW17" i="13" s="1"/>
  <c r="IW104" i="13" s="1"/>
  <c r="D18" i="13"/>
  <c r="D19" i="15"/>
  <c r="L18" i="13"/>
  <c r="L19" i="15"/>
  <c r="AH18" i="13"/>
  <c r="AH105" i="13" s="1"/>
  <c r="BA18" i="13"/>
  <c r="BF18" i="13"/>
  <c r="BG18" i="13"/>
  <c r="CG18" i="13"/>
  <c r="F18" i="13"/>
  <c r="F105" i="13" s="1"/>
  <c r="DE105" i="13"/>
  <c r="DM18" i="13"/>
  <c r="DM105" i="13" s="1"/>
  <c r="EA18" i="13"/>
  <c r="EA105" i="13" s="1"/>
  <c r="EN105" i="13"/>
  <c r="FC18" i="13"/>
  <c r="FC105" i="13"/>
  <c r="GL18" i="13"/>
  <c r="GL105" i="13"/>
  <c r="GR105" i="13"/>
  <c r="HG18" i="13"/>
  <c r="HG105" i="13" s="1"/>
  <c r="HN105" i="13"/>
  <c r="IP18" i="13"/>
  <c r="IP105" i="13"/>
  <c r="IV105" i="13"/>
  <c r="M19" i="13"/>
  <c r="S19" i="13"/>
  <c r="T19" i="13"/>
  <c r="U19" i="13"/>
  <c r="V19" i="13"/>
  <c r="W19" i="13"/>
  <c r="W22" i="13" s="1"/>
  <c r="AA19" i="13"/>
  <c r="AB19" i="13"/>
  <c r="AC19" i="13"/>
  <c r="AD19" i="13"/>
  <c r="AD22" i="13" s="1"/>
  <c r="AE19" i="13"/>
  <c r="AI19" i="13"/>
  <c r="AI22" i="13" s="1"/>
  <c r="AJ19" i="13"/>
  <c r="AR19" i="13"/>
  <c r="AS19" i="13"/>
  <c r="AT19" i="13"/>
  <c r="AV106" i="13" s="1"/>
  <c r="AX19" i="13"/>
  <c r="AY19" i="13"/>
  <c r="BH19" i="13"/>
  <c r="BI19" i="13"/>
  <c r="BL106" i="13" s="1"/>
  <c r="BJ19" i="13"/>
  <c r="BN19" i="13"/>
  <c r="BN22" i="13" s="1"/>
  <c r="BO19" i="13"/>
  <c r="BP19" i="13"/>
  <c r="BP22" i="13" s="1"/>
  <c r="BQ19" i="13"/>
  <c r="BR19" i="13"/>
  <c r="BT106" i="13" s="1"/>
  <c r="BV19" i="13"/>
  <c r="BW19" i="13"/>
  <c r="BX19" i="13"/>
  <c r="BY19" i="13"/>
  <c r="CB106" i="13" s="1"/>
  <c r="BZ19" i="13"/>
  <c r="CD19" i="13"/>
  <c r="CE19" i="13"/>
  <c r="CN19" i="13"/>
  <c r="CO19" i="13"/>
  <c r="CP19" i="13"/>
  <c r="CS19" i="13"/>
  <c r="CT19" i="13"/>
  <c r="CU19" i="13"/>
  <c r="CV19" i="13"/>
  <c r="CW19" i="13"/>
  <c r="CZ19" i="13"/>
  <c r="DA19" i="13"/>
  <c r="DB19" i="13"/>
  <c r="DC19" i="13"/>
  <c r="DD19" i="13"/>
  <c r="DG19" i="13"/>
  <c r="DH19" i="13"/>
  <c r="DI19" i="13"/>
  <c r="DJ19" i="13"/>
  <c r="DK19" i="13"/>
  <c r="DN19" i="13"/>
  <c r="DO19" i="13"/>
  <c r="DP19" i="13"/>
  <c r="DQ19" i="13"/>
  <c r="DR19" i="13"/>
  <c r="DU19" i="13"/>
  <c r="DV19" i="13"/>
  <c r="DW19" i="13"/>
  <c r="DX19" i="13"/>
  <c r="DY19" i="13"/>
  <c r="EB19" i="13"/>
  <c r="EC19" i="13"/>
  <c r="ED19" i="13"/>
  <c r="EE19" i="13"/>
  <c r="EF19" i="13"/>
  <c r="EI19" i="13"/>
  <c r="EJ19" i="13"/>
  <c r="EK19" i="13"/>
  <c r="EL19" i="13"/>
  <c r="EM19" i="13"/>
  <c r="EP19" i="13"/>
  <c r="EQ19" i="13"/>
  <c r="ER19" i="13"/>
  <c r="ES19" i="13"/>
  <c r="ET19" i="13"/>
  <c r="EW19" i="13"/>
  <c r="EX19" i="13"/>
  <c r="EY19" i="13"/>
  <c r="EZ19" i="13"/>
  <c r="FA19" i="13"/>
  <c r="FD19" i="13"/>
  <c r="FE19" i="13"/>
  <c r="FF19" i="13"/>
  <c r="FG19" i="13"/>
  <c r="FH19" i="13"/>
  <c r="FK19" i="13"/>
  <c r="FL19" i="13"/>
  <c r="FM19" i="13"/>
  <c r="FN19" i="13"/>
  <c r="FO19" i="13"/>
  <c r="FR19" i="13"/>
  <c r="FS19" i="13"/>
  <c r="FT19" i="13"/>
  <c r="FU19" i="13"/>
  <c r="FY19" i="13"/>
  <c r="FZ19" i="13"/>
  <c r="GA19" i="13"/>
  <c r="GB19" i="13"/>
  <c r="GC19" i="13"/>
  <c r="GF19" i="13"/>
  <c r="GG19" i="13"/>
  <c r="GH19" i="13"/>
  <c r="GI19" i="13"/>
  <c r="GJ19" i="13"/>
  <c r="GM19" i="13"/>
  <c r="GN19" i="13"/>
  <c r="GO19" i="13"/>
  <c r="GP19" i="13"/>
  <c r="GQ19" i="13"/>
  <c r="GT19" i="13"/>
  <c r="GU19" i="13"/>
  <c r="GV19" i="13"/>
  <c r="GW19" i="13"/>
  <c r="GX19" i="13"/>
  <c r="HA19" i="13"/>
  <c r="HB19" i="13"/>
  <c r="HC19" i="13"/>
  <c r="HD19" i="13"/>
  <c r="HE19" i="13"/>
  <c r="HH19" i="13"/>
  <c r="HI19" i="13"/>
  <c r="HJ19" i="13"/>
  <c r="HK19" i="13"/>
  <c r="HL19" i="13"/>
  <c r="HO19" i="13"/>
  <c r="HP19" i="13"/>
  <c r="HQ19" i="13"/>
  <c r="HR19" i="13"/>
  <c r="HS19" i="13"/>
  <c r="HV19" i="13"/>
  <c r="HW19" i="13"/>
  <c r="HX19" i="13"/>
  <c r="HY19" i="13"/>
  <c r="HZ19" i="13"/>
  <c r="IC19" i="13"/>
  <c r="ID19" i="13"/>
  <c r="IE19" i="13"/>
  <c r="IF19" i="13"/>
  <c r="IG19" i="13"/>
  <c r="IJ19" i="13"/>
  <c r="IK19" i="13"/>
  <c r="IL19" i="13"/>
  <c r="IM19" i="13"/>
  <c r="IN19" i="13"/>
  <c r="IQ19" i="13"/>
  <c r="IR19" i="13"/>
  <c r="IS19" i="13"/>
  <c r="IT19" i="13"/>
  <c r="IU19" i="13"/>
  <c r="IX19" i="13"/>
  <c r="D20" i="13"/>
  <c r="D21" i="15"/>
  <c r="L20" i="13"/>
  <c r="L21" i="15"/>
  <c r="AZ20" i="13"/>
  <c r="BA20" i="13"/>
  <c r="BF20" i="13"/>
  <c r="K20" i="13" s="1"/>
  <c r="K21" i="15" s="1"/>
  <c r="BG20" i="13"/>
  <c r="CG20" i="13"/>
  <c r="CH20" i="13"/>
  <c r="CQ20" i="13"/>
  <c r="CX20" i="13"/>
  <c r="DE20" i="13"/>
  <c r="DL20" i="13"/>
  <c r="DS20" i="13"/>
  <c r="DZ20" i="13"/>
  <c r="EG20" i="13"/>
  <c r="EN20" i="13"/>
  <c r="EU20" i="13"/>
  <c r="EV20" i="13" s="1"/>
  <c r="FB20" i="13"/>
  <c r="FI20" i="13"/>
  <c r="FP20" i="13"/>
  <c r="FW20" i="13"/>
  <c r="GD20" i="13"/>
  <c r="GK20" i="13"/>
  <c r="GR20" i="13"/>
  <c r="GS20" i="13" s="1"/>
  <c r="GY20" i="13"/>
  <c r="HF20" i="13"/>
  <c r="HM20" i="13"/>
  <c r="HN20" i="13" s="1"/>
  <c r="HT20" i="13"/>
  <c r="IA20" i="13"/>
  <c r="IH20" i="13"/>
  <c r="IO20" i="13"/>
  <c r="IV20" i="13"/>
  <c r="D21" i="13"/>
  <c r="E22" i="15"/>
  <c r="L21" i="13"/>
  <c r="L22" i="15"/>
  <c r="AH21" i="13"/>
  <c r="AH108" i="13" s="1"/>
  <c r="AZ21" i="13"/>
  <c r="BA21" i="13"/>
  <c r="BF21" i="13"/>
  <c r="K21" i="13" s="1"/>
  <c r="K22" i="15" s="1"/>
  <c r="BG21" i="13"/>
  <c r="BU21" i="13"/>
  <c r="CG21" i="13"/>
  <c r="CH21" i="13"/>
  <c r="CQ21" i="13"/>
  <c r="CQ108" i="13"/>
  <c r="CX21" i="13"/>
  <c r="DE21" i="13"/>
  <c r="DL21" i="13"/>
  <c r="DM21" i="13"/>
  <c r="DS21" i="13"/>
  <c r="DZ21" i="13"/>
  <c r="EG21" i="13"/>
  <c r="EH21" i="13"/>
  <c r="EN21" i="13"/>
  <c r="EU21" i="13"/>
  <c r="FB21" i="13"/>
  <c r="FC21" i="13"/>
  <c r="FC108" i="13" s="1"/>
  <c r="FI21" i="13"/>
  <c r="FP21" i="13"/>
  <c r="FW21" i="13"/>
  <c r="GD21" i="13"/>
  <c r="GK21" i="13"/>
  <c r="GR21" i="13"/>
  <c r="GY21" i="13"/>
  <c r="HF21" i="13"/>
  <c r="HM21" i="13"/>
  <c r="HT21" i="13"/>
  <c r="IA21" i="13"/>
  <c r="IH21" i="13"/>
  <c r="IO21" i="13"/>
  <c r="IP21" i="13" s="1"/>
  <c r="IV21" i="13"/>
  <c r="M23" i="13"/>
  <c r="U23" i="13"/>
  <c r="V23" i="13"/>
  <c r="W23" i="13"/>
  <c r="AA23" i="13"/>
  <c r="AB23" i="13"/>
  <c r="AC23" i="13"/>
  <c r="AD23" i="13"/>
  <c r="AG110" i="13" s="1"/>
  <c r="AE23" i="13"/>
  <c r="AI23" i="13"/>
  <c r="AJ23" i="13"/>
  <c r="AR23" i="13"/>
  <c r="AS23" i="13"/>
  <c r="AT23" i="13"/>
  <c r="AV110" i="13" s="1"/>
  <c r="AX23" i="13"/>
  <c r="AY23" i="13"/>
  <c r="BH23" i="13"/>
  <c r="BI23" i="13"/>
  <c r="BL110" i="13" s="1"/>
  <c r="BJ23" i="13"/>
  <c r="BN23" i="13"/>
  <c r="BO23" i="13"/>
  <c r="BP23" i="13"/>
  <c r="BQ23" i="13"/>
  <c r="BR23" i="13"/>
  <c r="BV23" i="13"/>
  <c r="BW23" i="13"/>
  <c r="BX23" i="13"/>
  <c r="BY23" i="13"/>
  <c r="BZ23" i="13"/>
  <c r="CD23" i="13"/>
  <c r="CE23" i="13"/>
  <c r="CN23" i="13"/>
  <c r="CO23" i="13"/>
  <c r="CP23" i="13"/>
  <c r="CS23" i="13"/>
  <c r="CT23" i="13"/>
  <c r="CU23" i="13"/>
  <c r="CV23" i="13"/>
  <c r="CW23" i="13"/>
  <c r="CZ23" i="13"/>
  <c r="DA23" i="13"/>
  <c r="DB23" i="13"/>
  <c r="DC23" i="13"/>
  <c r="DD23" i="13"/>
  <c r="DG23" i="13"/>
  <c r="DH23" i="13"/>
  <c r="DI23" i="13"/>
  <c r="DJ23" i="13"/>
  <c r="DK23" i="13"/>
  <c r="DN23" i="13"/>
  <c r="DO23" i="13"/>
  <c r="DP23" i="13"/>
  <c r="DQ23" i="13"/>
  <c r="DR23" i="13"/>
  <c r="DU23" i="13"/>
  <c r="DV23" i="13"/>
  <c r="DW23" i="13"/>
  <c r="DX23" i="13"/>
  <c r="DY23" i="13"/>
  <c r="EB23" i="13"/>
  <c r="EC23" i="13"/>
  <c r="ED23" i="13"/>
  <c r="EE23" i="13"/>
  <c r="EF23" i="13"/>
  <c r="EG23" i="13" s="1"/>
  <c r="EG110" i="13" s="1"/>
  <c r="EI23" i="13"/>
  <c r="EJ23" i="13"/>
  <c r="EK23" i="13"/>
  <c r="EL23" i="13"/>
  <c r="EM23" i="13"/>
  <c r="EP23" i="13"/>
  <c r="EQ23" i="13"/>
  <c r="ER23" i="13"/>
  <c r="ES23" i="13"/>
  <c r="ET23" i="13"/>
  <c r="EW23" i="13"/>
  <c r="EX23" i="13"/>
  <c r="EY23" i="13"/>
  <c r="EZ23" i="13"/>
  <c r="FA23" i="13"/>
  <c r="FD23" i="13"/>
  <c r="FE23" i="13"/>
  <c r="FF23" i="13"/>
  <c r="FG23" i="13"/>
  <c r="FH23" i="13"/>
  <c r="FK23" i="13"/>
  <c r="FL23" i="13"/>
  <c r="FM23" i="13"/>
  <c r="FN23" i="13"/>
  <c r="FO23" i="13"/>
  <c r="FR23" i="13"/>
  <c r="FS23" i="13"/>
  <c r="FT23" i="13"/>
  <c r="FU23" i="13"/>
  <c r="FV23" i="13"/>
  <c r="FY23" i="13"/>
  <c r="FZ23" i="13"/>
  <c r="GA23" i="13"/>
  <c r="GB23" i="13"/>
  <c r="GC23" i="13"/>
  <c r="GF23" i="13"/>
  <c r="GG23" i="13"/>
  <c r="GH23" i="13"/>
  <c r="GI23" i="13"/>
  <c r="GJ23" i="13"/>
  <c r="GM23" i="13"/>
  <c r="GN23" i="13"/>
  <c r="GO23" i="13"/>
  <c r="GP23" i="13"/>
  <c r="GQ23" i="13"/>
  <c r="GT23" i="13"/>
  <c r="GU23" i="13"/>
  <c r="GV23" i="13"/>
  <c r="GW23" i="13"/>
  <c r="GX23" i="13"/>
  <c r="HA23" i="13"/>
  <c r="HB23" i="13"/>
  <c r="HC23" i="13"/>
  <c r="HD23" i="13"/>
  <c r="HE23" i="13"/>
  <c r="HH23" i="13"/>
  <c r="HI23" i="13"/>
  <c r="HJ23" i="13"/>
  <c r="HK23" i="13"/>
  <c r="HL23" i="13"/>
  <c r="HO23" i="13"/>
  <c r="HP23" i="13"/>
  <c r="HQ23" i="13"/>
  <c r="HR23" i="13"/>
  <c r="HS23" i="13"/>
  <c r="HV23" i="13"/>
  <c r="HW23" i="13"/>
  <c r="HX23" i="13"/>
  <c r="HY23" i="13"/>
  <c r="HZ23" i="13"/>
  <c r="IC23" i="13"/>
  <c r="ID23" i="13"/>
  <c r="IE23" i="13"/>
  <c r="IF23" i="13"/>
  <c r="IG23" i="13"/>
  <c r="IJ23" i="13"/>
  <c r="IK23" i="13"/>
  <c r="IL23" i="13"/>
  <c r="IM23" i="13"/>
  <c r="IN23" i="13"/>
  <c r="IQ23" i="13"/>
  <c r="IR23" i="13"/>
  <c r="IS23" i="13"/>
  <c r="IT23" i="13"/>
  <c r="IU23" i="13"/>
  <c r="IX23" i="13"/>
  <c r="D24" i="13"/>
  <c r="D25" i="15"/>
  <c r="L24" i="13"/>
  <c r="AZ24" i="13"/>
  <c r="BA24" i="13"/>
  <c r="BF24" i="13"/>
  <c r="BG24" i="13"/>
  <c r="BT111" i="13"/>
  <c r="CG24" i="13"/>
  <c r="CH24" i="13"/>
  <c r="CQ24" i="13"/>
  <c r="CX24" i="13"/>
  <c r="DE24" i="13"/>
  <c r="DL24" i="13"/>
  <c r="DS24" i="13"/>
  <c r="DZ24" i="13"/>
  <c r="DZ111" i="13" s="1"/>
  <c r="EG24" i="13"/>
  <c r="EN24" i="13"/>
  <c r="EU24" i="13"/>
  <c r="EV24" i="13" s="1"/>
  <c r="EV111" i="13" s="1"/>
  <c r="FB24" i="13"/>
  <c r="FI24" i="13"/>
  <c r="FP24" i="13"/>
  <c r="FQ24" i="13"/>
  <c r="FQ111" i="13" s="1"/>
  <c r="FW24" i="13"/>
  <c r="GD24" i="13"/>
  <c r="GK24" i="13"/>
  <c r="GL24" i="13" s="1"/>
  <c r="GL111" i="13" s="1"/>
  <c r="GR24" i="13"/>
  <c r="GS24" i="13"/>
  <c r="GY24" i="13"/>
  <c r="HF24" i="13"/>
  <c r="HG24" i="13" s="1"/>
  <c r="HG111" i="13" s="1"/>
  <c r="HM24" i="13"/>
  <c r="HT24" i="13"/>
  <c r="HU24" i="13" s="1"/>
  <c r="HU111" i="13" s="1"/>
  <c r="IA24" i="13"/>
  <c r="IH24" i="13"/>
  <c r="II24" i="13" s="1"/>
  <c r="IO24" i="13"/>
  <c r="IV24" i="13"/>
  <c r="IW24" i="13"/>
  <c r="D25" i="13"/>
  <c r="L25" i="13"/>
  <c r="L26" i="15" s="1"/>
  <c r="AZ25" i="13"/>
  <c r="BA25" i="13"/>
  <c r="F25" i="13" s="1"/>
  <c r="F26" i="15" s="1"/>
  <c r="BF25" i="13"/>
  <c r="BG25" i="13"/>
  <c r="BG23" i="13" s="1"/>
  <c r="BL112" i="13"/>
  <c r="CG25" i="13"/>
  <c r="CH25" i="13"/>
  <c r="CQ25" i="13"/>
  <c r="CX25" i="13"/>
  <c r="DE25" i="13"/>
  <c r="DF25" i="13" s="1"/>
  <c r="DF112" i="13" s="1"/>
  <c r="DL25" i="13"/>
  <c r="DS25" i="13"/>
  <c r="DZ25" i="13"/>
  <c r="EG25" i="13"/>
  <c r="EN25" i="13"/>
  <c r="EO25" i="13"/>
  <c r="EO112" i="13" s="1"/>
  <c r="EU25" i="13"/>
  <c r="EV25" i="13" s="1"/>
  <c r="EV112" i="13" s="1"/>
  <c r="FB25" i="13"/>
  <c r="FI25" i="13"/>
  <c r="FP25" i="13"/>
  <c r="FW25" i="13"/>
  <c r="GD25" i="13"/>
  <c r="GE25" i="13"/>
  <c r="GE112" i="13" s="1"/>
  <c r="GK25" i="13"/>
  <c r="GL25" i="13" s="1"/>
  <c r="GL112" i="13" s="1"/>
  <c r="GR25" i="13"/>
  <c r="GS25" i="13"/>
  <c r="GS112" i="13" s="1"/>
  <c r="GY25" i="13"/>
  <c r="HF25" i="13"/>
  <c r="HG25" i="13"/>
  <c r="HG112" i="13" s="1"/>
  <c r="HM25" i="13"/>
  <c r="HT25" i="13"/>
  <c r="HU25" i="13"/>
  <c r="HU112" i="13" s="1"/>
  <c r="IA25" i="13"/>
  <c r="IH25" i="13"/>
  <c r="II25" i="13"/>
  <c r="II112" i="13" s="1"/>
  <c r="IO25" i="13"/>
  <c r="IV25" i="13"/>
  <c r="IW25" i="13"/>
  <c r="IW112" i="13" s="1"/>
  <c r="D26" i="13"/>
  <c r="L26" i="13"/>
  <c r="L27" i="15"/>
  <c r="Z26" i="13"/>
  <c r="Z113" i="13"/>
  <c r="AZ26" i="13"/>
  <c r="BA26" i="13"/>
  <c r="BF26" i="13"/>
  <c r="BG26" i="13"/>
  <c r="CC26" i="13"/>
  <c r="CC113" i="13" s="1"/>
  <c r="CH26" i="13"/>
  <c r="CQ26" i="13"/>
  <c r="CX26" i="13"/>
  <c r="CY26" i="13" s="1"/>
  <c r="CY113" i="13" s="1"/>
  <c r="DE26" i="13"/>
  <c r="DL26" i="13"/>
  <c r="DS26" i="13"/>
  <c r="DT26" i="13"/>
  <c r="DZ26" i="13"/>
  <c r="EG26" i="13"/>
  <c r="EN26" i="13"/>
  <c r="EU26" i="13"/>
  <c r="FB26" i="13"/>
  <c r="FC26" i="13"/>
  <c r="FC113" i="13" s="1"/>
  <c r="FI26" i="13"/>
  <c r="FP26" i="13"/>
  <c r="FW26" i="13"/>
  <c r="GD26" i="13"/>
  <c r="GE26" i="13"/>
  <c r="GE113" i="13" s="1"/>
  <c r="GK26" i="13"/>
  <c r="GR26" i="13"/>
  <c r="GS26" i="13"/>
  <c r="GS113" i="13" s="1"/>
  <c r="GY26" i="13"/>
  <c r="HF26" i="13"/>
  <c r="HM26" i="13"/>
  <c r="HT26" i="13"/>
  <c r="IA26" i="13"/>
  <c r="IB26" i="13" s="1"/>
  <c r="IH26" i="13"/>
  <c r="IO26" i="13"/>
  <c r="IV26" i="13"/>
  <c r="IV113" i="13" s="1"/>
  <c r="D27" i="13"/>
  <c r="E28" i="15"/>
  <c r="L27" i="13"/>
  <c r="L28" i="15" s="1"/>
  <c r="Z27" i="13"/>
  <c r="Z114" i="13" s="1"/>
  <c r="AW27" i="13"/>
  <c r="AW114" i="13" s="1"/>
  <c r="AZ27" i="13"/>
  <c r="BA27" i="13"/>
  <c r="F27" i="13" s="1"/>
  <c r="F28" i="15" s="1"/>
  <c r="BF27" i="13"/>
  <c r="BG27" i="13"/>
  <c r="BT114" i="13"/>
  <c r="BV114" i="13" s="1"/>
  <c r="CG27" i="13"/>
  <c r="CH27" i="13"/>
  <c r="CQ27" i="13"/>
  <c r="CX27" i="13"/>
  <c r="CY27" i="13" s="1"/>
  <c r="DE27" i="13"/>
  <c r="DF27" i="13" s="1"/>
  <c r="DF114" i="13" s="1"/>
  <c r="DL27" i="13"/>
  <c r="DS27" i="13"/>
  <c r="DT27" i="13" s="1"/>
  <c r="DT114" i="13" s="1"/>
  <c r="DZ27" i="13"/>
  <c r="EA27" i="13"/>
  <c r="EA114" i="13" s="1"/>
  <c r="EG27" i="13"/>
  <c r="EN27" i="13"/>
  <c r="EU27" i="13"/>
  <c r="FB27" i="13"/>
  <c r="FI27" i="13"/>
  <c r="FJ27" i="13" s="1"/>
  <c r="FP27" i="13"/>
  <c r="FQ27" i="13" s="1"/>
  <c r="FQ114" i="13" s="1"/>
  <c r="FW27" i="13"/>
  <c r="FX27" i="13"/>
  <c r="FX114" i="13" s="1"/>
  <c r="GD27" i="13"/>
  <c r="GK27" i="13"/>
  <c r="GR27" i="13"/>
  <c r="GY27" i="13"/>
  <c r="GZ27" i="13"/>
  <c r="GZ114" i="13" s="1"/>
  <c r="HF27" i="13"/>
  <c r="HM27" i="13"/>
  <c r="HN27" i="13"/>
  <c r="HN114" i="13" s="1"/>
  <c r="HT27" i="13"/>
  <c r="HT114" i="13" s="1"/>
  <c r="IA27" i="13"/>
  <c r="IH27" i="13"/>
  <c r="IO27" i="13"/>
  <c r="IV27" i="13"/>
  <c r="M28" i="13"/>
  <c r="T28" i="13"/>
  <c r="L28" i="13" s="1"/>
  <c r="U28" i="13"/>
  <c r="V28" i="13"/>
  <c r="W28" i="13"/>
  <c r="AA28" i="13"/>
  <c r="AB28" i="13"/>
  <c r="AC28" i="13"/>
  <c r="AD28" i="13"/>
  <c r="AI28" i="13"/>
  <c r="AJ28" i="13"/>
  <c r="AR28" i="13"/>
  <c r="AS28" i="13"/>
  <c r="AT28" i="13"/>
  <c r="AV115" i="13" s="1"/>
  <c r="AX28" i="13"/>
  <c r="AY28" i="13"/>
  <c r="BH28" i="13"/>
  <c r="BI28" i="13"/>
  <c r="BL115" i="13" s="1"/>
  <c r="BJ28" i="13"/>
  <c r="BN28" i="13"/>
  <c r="BO28" i="13"/>
  <c r="BP28" i="13"/>
  <c r="BQ28" i="13"/>
  <c r="BR28" i="13"/>
  <c r="BT115" i="13" s="1"/>
  <c r="BV28" i="13"/>
  <c r="BW28" i="13"/>
  <c r="BX28" i="13"/>
  <c r="BY28" i="13"/>
  <c r="BZ28" i="13"/>
  <c r="CD28" i="13"/>
  <c r="CC115" i="13" s="1"/>
  <c r="CE28" i="13"/>
  <c r="CN28" i="13"/>
  <c r="CO28" i="13"/>
  <c r="CP28" i="13"/>
  <c r="CS28" i="13"/>
  <c r="CT28" i="13"/>
  <c r="CU28" i="13"/>
  <c r="CV28" i="13"/>
  <c r="CW28" i="13"/>
  <c r="CZ28" i="13"/>
  <c r="DA28" i="13"/>
  <c r="DB28" i="13"/>
  <c r="DC28" i="13"/>
  <c r="DD28" i="13"/>
  <c r="DG28" i="13"/>
  <c r="DH28" i="13"/>
  <c r="DI28" i="13"/>
  <c r="DJ28" i="13"/>
  <c r="DK28" i="13"/>
  <c r="DN28" i="13"/>
  <c r="DO28" i="13"/>
  <c r="DP28" i="13"/>
  <c r="DQ28" i="13"/>
  <c r="DR28" i="13"/>
  <c r="DU28" i="13"/>
  <c r="DV28" i="13"/>
  <c r="DW28" i="13"/>
  <c r="DX28" i="13"/>
  <c r="DY28" i="13"/>
  <c r="EB28" i="13"/>
  <c r="EC28" i="13"/>
  <c r="ED28" i="13"/>
  <c r="EE28" i="13"/>
  <c r="EF28" i="13"/>
  <c r="EI28" i="13"/>
  <c r="EJ28" i="13"/>
  <c r="EK28" i="13"/>
  <c r="EL28" i="13"/>
  <c r="EM28" i="13"/>
  <c r="EP28" i="13"/>
  <c r="EQ28" i="13"/>
  <c r="ER28" i="13"/>
  <c r="ES28" i="13"/>
  <c r="ET28" i="13"/>
  <c r="EW28" i="13"/>
  <c r="EX28" i="13"/>
  <c r="EY28" i="13"/>
  <c r="EY31" i="13" s="1"/>
  <c r="EZ28" i="13"/>
  <c r="FA28" i="13"/>
  <c r="FD28" i="13"/>
  <c r="FE28" i="13"/>
  <c r="FF28" i="13"/>
  <c r="FG28" i="13"/>
  <c r="FH28" i="13"/>
  <c r="FK28" i="13"/>
  <c r="FL28" i="13"/>
  <c r="FM28" i="13"/>
  <c r="FN28" i="13"/>
  <c r="FO28" i="13"/>
  <c r="FR28" i="13"/>
  <c r="FS28" i="13"/>
  <c r="FS31" i="13"/>
  <c r="FT28" i="13"/>
  <c r="FU28" i="13"/>
  <c r="FV28" i="13"/>
  <c r="FY28" i="13"/>
  <c r="FZ28" i="13"/>
  <c r="GA28" i="13"/>
  <c r="GB28" i="13"/>
  <c r="GC28" i="13"/>
  <c r="GF28" i="13"/>
  <c r="GG28" i="13"/>
  <c r="GH28" i="13"/>
  <c r="GI28" i="13"/>
  <c r="GJ28" i="13"/>
  <c r="GM28" i="13"/>
  <c r="GM31" i="13" s="1"/>
  <c r="GN28" i="13"/>
  <c r="GO28" i="13"/>
  <c r="GP28" i="13"/>
  <c r="GQ28" i="13"/>
  <c r="GT28" i="13"/>
  <c r="GU28" i="13"/>
  <c r="GV28" i="13"/>
  <c r="GW28" i="13"/>
  <c r="GX28" i="13"/>
  <c r="HA28" i="13"/>
  <c r="HB28" i="13"/>
  <c r="HC28" i="13"/>
  <c r="HD28" i="13"/>
  <c r="HE28" i="13"/>
  <c r="HH28" i="13"/>
  <c r="HI28" i="13"/>
  <c r="HI31" i="13"/>
  <c r="HJ28" i="13"/>
  <c r="HK28" i="13"/>
  <c r="HL28" i="13"/>
  <c r="HO28" i="13"/>
  <c r="HO31" i="13" s="1"/>
  <c r="HP28" i="13"/>
  <c r="HQ28" i="13"/>
  <c r="HR28" i="13"/>
  <c r="HS28" i="13"/>
  <c r="HV28" i="13"/>
  <c r="HW28" i="13"/>
  <c r="HX28" i="13"/>
  <c r="HY28" i="13"/>
  <c r="HY31" i="13" s="1"/>
  <c r="HZ28" i="13"/>
  <c r="IC28" i="13"/>
  <c r="ID28" i="13"/>
  <c r="IE28" i="13"/>
  <c r="IE31" i="13" s="1"/>
  <c r="IF28" i="13"/>
  <c r="IF31" i="13" s="1"/>
  <c r="IG28" i="13"/>
  <c r="IJ28" i="13"/>
  <c r="IJ31" i="13" s="1"/>
  <c r="IK28" i="13"/>
  <c r="IL28" i="13"/>
  <c r="IM28" i="13"/>
  <c r="IN28" i="13"/>
  <c r="IN31" i="13" s="1"/>
  <c r="IQ28" i="13"/>
  <c r="IR28" i="13"/>
  <c r="IR31" i="13" s="1"/>
  <c r="IS28" i="13"/>
  <c r="IS31" i="13" s="1"/>
  <c r="IT28" i="13"/>
  <c r="IU28" i="13"/>
  <c r="IX28" i="13"/>
  <c r="D29" i="13"/>
  <c r="D30" i="15"/>
  <c r="L29" i="13"/>
  <c r="Y116" i="13"/>
  <c r="AZ29" i="13"/>
  <c r="AZ28" i="13" s="1"/>
  <c r="BA29" i="13"/>
  <c r="BF29" i="13"/>
  <c r="BF28" i="13" s="1"/>
  <c r="BG29" i="13"/>
  <c r="CG29" i="13"/>
  <c r="CH29" i="13"/>
  <c r="CQ29" i="13"/>
  <c r="CX29" i="13"/>
  <c r="DE29" i="13"/>
  <c r="DL29" i="13"/>
  <c r="DS29" i="13"/>
  <c r="DS116" i="13"/>
  <c r="DZ29" i="13"/>
  <c r="EA29" i="13"/>
  <c r="EA116" i="13" s="1"/>
  <c r="EG29" i="13"/>
  <c r="EH29" i="13" s="1"/>
  <c r="EH116" i="13" s="1"/>
  <c r="EN29" i="13"/>
  <c r="EU29" i="13"/>
  <c r="EV29" i="13" s="1"/>
  <c r="EV116" i="13" s="1"/>
  <c r="FB29" i="13"/>
  <c r="FI29" i="13"/>
  <c r="FI116" i="13" s="1"/>
  <c r="FP29" i="13"/>
  <c r="FW29" i="13"/>
  <c r="GD29" i="13"/>
  <c r="GK29" i="13"/>
  <c r="GR29" i="13"/>
  <c r="GR116" i="13" s="1"/>
  <c r="GY29" i="13"/>
  <c r="GZ29" i="13" s="1"/>
  <c r="GZ116" i="13" s="1"/>
  <c r="HF29" i="13"/>
  <c r="HM29" i="13"/>
  <c r="HT29" i="13"/>
  <c r="IA29" i="13"/>
  <c r="IH29" i="13"/>
  <c r="IO29" i="13"/>
  <c r="IO116" i="13" s="1"/>
  <c r="IV29" i="13"/>
  <c r="D30" i="13"/>
  <c r="D31" i="15"/>
  <c r="E31" i="15"/>
  <c r="L30" i="13"/>
  <c r="AZ30" i="13"/>
  <c r="BA30" i="13"/>
  <c r="BA28" i="13" s="1"/>
  <c r="BF30" i="13"/>
  <c r="K30" i="13"/>
  <c r="K31" i="15" s="1"/>
  <c r="BG30" i="13"/>
  <c r="CG30" i="13"/>
  <c r="CH30" i="13"/>
  <c r="CQ30" i="13"/>
  <c r="CX30" i="13"/>
  <c r="CY30" i="13" s="1"/>
  <c r="CY117" i="13" s="1"/>
  <c r="DE30" i="13"/>
  <c r="DL30" i="13"/>
  <c r="DS30" i="13"/>
  <c r="DZ30" i="13"/>
  <c r="EG30" i="13"/>
  <c r="EN30" i="13"/>
  <c r="EO30" i="13" s="1"/>
  <c r="EO117" i="13" s="1"/>
  <c r="EU30" i="13"/>
  <c r="EV30" i="13"/>
  <c r="FB30" i="13"/>
  <c r="FC30" i="13"/>
  <c r="FC117" i="13" s="1"/>
  <c r="FI30" i="13"/>
  <c r="FP30" i="13"/>
  <c r="FW30" i="13"/>
  <c r="FX30" i="13" s="1"/>
  <c r="FX117" i="13" s="1"/>
  <c r="GD30" i="13"/>
  <c r="GK30" i="13"/>
  <c r="GR30" i="13"/>
  <c r="GY30" i="13"/>
  <c r="HF30" i="13"/>
  <c r="HM30" i="13"/>
  <c r="HN30" i="13" s="1"/>
  <c r="HN117" i="13" s="1"/>
  <c r="HT30" i="13"/>
  <c r="IA30" i="13"/>
  <c r="IA117" i="13" s="1"/>
  <c r="IH30" i="13"/>
  <c r="IO30" i="13"/>
  <c r="IV30" i="13"/>
  <c r="F34" i="15"/>
  <c r="AG120" i="13"/>
  <c r="AV120" i="13"/>
  <c r="AX120" i="13" s="1"/>
  <c r="BL120" i="13"/>
  <c r="BT120" i="13"/>
  <c r="CB120" i="13"/>
  <c r="CX120" i="13"/>
  <c r="DE120" i="13"/>
  <c r="DL120" i="13"/>
  <c r="DS120" i="13"/>
  <c r="DZ120" i="13"/>
  <c r="EG120" i="13"/>
  <c r="EN120" i="13"/>
  <c r="EU120" i="13"/>
  <c r="FB120" i="13"/>
  <c r="FI120" i="13"/>
  <c r="FP120" i="13"/>
  <c r="GD120" i="13"/>
  <c r="GK120" i="13"/>
  <c r="GR120" i="13"/>
  <c r="GY120" i="13"/>
  <c r="HF120" i="13"/>
  <c r="HM120" i="13"/>
  <c r="HT120" i="13"/>
  <c r="IA120" i="13"/>
  <c r="IH120" i="13"/>
  <c r="IO120" i="13"/>
  <c r="IV120" i="13"/>
  <c r="D34" i="13"/>
  <c r="E35" i="15"/>
  <c r="L34" i="13"/>
  <c r="AZ34" i="13"/>
  <c r="BA34" i="13"/>
  <c r="BF34" i="13"/>
  <c r="K34" i="13" s="1"/>
  <c r="BG34" i="13"/>
  <c r="BL121" i="13"/>
  <c r="CG34" i="13"/>
  <c r="CH34" i="13"/>
  <c r="CQ34" i="13"/>
  <c r="CR34" i="13"/>
  <c r="CX34" i="13"/>
  <c r="CY34" i="13"/>
  <c r="DE34" i="13"/>
  <c r="DL34" i="13"/>
  <c r="DS34" i="13"/>
  <c r="DT34" i="13"/>
  <c r="DZ34" i="13"/>
  <c r="EG34" i="13"/>
  <c r="EN34" i="13"/>
  <c r="EU34" i="13"/>
  <c r="FB34" i="13"/>
  <c r="FI34" i="13"/>
  <c r="FP34" i="13"/>
  <c r="FW34" i="13"/>
  <c r="GD34" i="13"/>
  <c r="GK34" i="13"/>
  <c r="GL34" i="13" s="1"/>
  <c r="GR34" i="13"/>
  <c r="GS34" i="13" s="1"/>
  <c r="GS121" i="13" s="1"/>
  <c r="GY34" i="13"/>
  <c r="HF34" i="13"/>
  <c r="HG34" i="13" s="1"/>
  <c r="HM34" i="13"/>
  <c r="HT34" i="13"/>
  <c r="HT121" i="13"/>
  <c r="IA34" i="13"/>
  <c r="IH34" i="13"/>
  <c r="IO34" i="13"/>
  <c r="IV34" i="13"/>
  <c r="IW34" i="13" s="1"/>
  <c r="IW121" i="13" s="1"/>
  <c r="D35" i="13"/>
  <c r="D36" i="15"/>
  <c r="E36" i="15"/>
  <c r="L35" i="13"/>
  <c r="L36" i="15" s="1"/>
  <c r="Y122" i="13"/>
  <c r="AG122" i="13"/>
  <c r="AV122" i="13"/>
  <c r="AZ35" i="13"/>
  <c r="BA35" i="13"/>
  <c r="BE35" i="13"/>
  <c r="BF35" i="13"/>
  <c r="BG35" i="13"/>
  <c r="CB122" i="13"/>
  <c r="CG35" i="13"/>
  <c r="CH35" i="13"/>
  <c r="CQ35" i="13"/>
  <c r="CX35" i="13"/>
  <c r="CX122" i="13"/>
  <c r="DE35" i="13"/>
  <c r="DE122" i="13"/>
  <c r="DL35" i="13"/>
  <c r="DL122" i="13"/>
  <c r="DS35" i="13"/>
  <c r="DS122" i="13"/>
  <c r="DZ35" i="13"/>
  <c r="DZ122" i="13"/>
  <c r="EG35" i="13"/>
  <c r="EG122" i="13"/>
  <c r="EN35" i="13"/>
  <c r="EN122" i="13"/>
  <c r="EU35" i="13"/>
  <c r="EU122" i="13"/>
  <c r="FB35" i="13"/>
  <c r="FB122" i="13"/>
  <c r="FI35" i="13"/>
  <c r="FI122" i="13"/>
  <c r="FP35" i="13"/>
  <c r="FP122" i="13"/>
  <c r="FW35" i="13"/>
  <c r="FW122" i="13"/>
  <c r="GD35" i="13"/>
  <c r="GD122" i="13"/>
  <c r="GK35" i="13"/>
  <c r="GK122" i="13"/>
  <c r="GR35" i="13"/>
  <c r="GR122" i="13"/>
  <c r="GY35" i="13"/>
  <c r="GY122" i="13"/>
  <c r="HF35" i="13"/>
  <c r="HF122" i="13"/>
  <c r="HM35" i="13"/>
  <c r="HM122" i="13"/>
  <c r="HT35" i="13"/>
  <c r="HT122" i="13"/>
  <c r="IA35" i="13"/>
  <c r="IA122" i="13"/>
  <c r="IH35" i="13"/>
  <c r="IH122" i="13"/>
  <c r="IO35" i="13"/>
  <c r="IO122" i="13"/>
  <c r="IV35" i="13"/>
  <c r="IV122" i="13"/>
  <c r="D36" i="13"/>
  <c r="D37" i="15"/>
  <c r="E37" i="15"/>
  <c r="L36" i="13"/>
  <c r="L37" i="15" s="1"/>
  <c r="Z36" i="13"/>
  <c r="Z123" i="13" s="1"/>
  <c r="AG123" i="13"/>
  <c r="AV123" i="13"/>
  <c r="AZ36" i="13"/>
  <c r="BA36" i="13"/>
  <c r="BE36" i="13"/>
  <c r="BF36" i="13"/>
  <c r="K36" i="13"/>
  <c r="BG36" i="13"/>
  <c r="BL123" i="13"/>
  <c r="BN123" i="13" s="1"/>
  <c r="BT123" i="13"/>
  <c r="CB123" i="13"/>
  <c r="CG36" i="13"/>
  <c r="CH36" i="13"/>
  <c r="CQ36" i="13"/>
  <c r="CQ123" i="13" s="1"/>
  <c r="CX36" i="13"/>
  <c r="DE36" i="13"/>
  <c r="DE123" i="13"/>
  <c r="DL36" i="13"/>
  <c r="DL123" i="13"/>
  <c r="DS36" i="13"/>
  <c r="DS123" i="13"/>
  <c r="DZ36" i="13"/>
  <c r="DZ123" i="13"/>
  <c r="EG36" i="13"/>
  <c r="EG123" i="13"/>
  <c r="EN36" i="13"/>
  <c r="EU36" i="13"/>
  <c r="EU123" i="13" s="1"/>
  <c r="FB36" i="13"/>
  <c r="FB123" i="13" s="1"/>
  <c r="FI36" i="13"/>
  <c r="FI123" i="13" s="1"/>
  <c r="FP36" i="13"/>
  <c r="FW36" i="13"/>
  <c r="FW123" i="13"/>
  <c r="GD36" i="13"/>
  <c r="GD123" i="13"/>
  <c r="GK36" i="13"/>
  <c r="GK123" i="13"/>
  <c r="GR36" i="13"/>
  <c r="GR123" i="13"/>
  <c r="GY36" i="13"/>
  <c r="GY123" i="13"/>
  <c r="HF36" i="13"/>
  <c r="HF123" i="13"/>
  <c r="HM36" i="13"/>
  <c r="HM123" i="13"/>
  <c r="HT36" i="13"/>
  <c r="IA36" i="13"/>
  <c r="IA123" i="13" s="1"/>
  <c r="IH36" i="13"/>
  <c r="IH123" i="13" s="1"/>
  <c r="IO36" i="13"/>
  <c r="IO123" i="13" s="1"/>
  <c r="IV36" i="13"/>
  <c r="D37" i="13"/>
  <c r="D38" i="15"/>
  <c r="E38" i="15"/>
  <c r="L37" i="13"/>
  <c r="L38" i="15" s="1"/>
  <c r="AW37" i="13"/>
  <c r="AW124" i="13" s="1"/>
  <c r="AZ37" i="13"/>
  <c r="BF37" i="13"/>
  <c r="BG37" i="13"/>
  <c r="BM37" i="13"/>
  <c r="CC37" i="13"/>
  <c r="BE37" i="13" s="1"/>
  <c r="BE124" i="13" s="1"/>
  <c r="CG37" i="13"/>
  <c r="CQ37" i="13"/>
  <c r="CR37" i="13"/>
  <c r="CX37" i="13"/>
  <c r="CY37" i="13"/>
  <c r="CY124" i="13" s="1"/>
  <c r="DE37" i="13"/>
  <c r="DL37" i="13"/>
  <c r="DM37" i="13"/>
  <c r="DS37" i="13"/>
  <c r="DZ37" i="13"/>
  <c r="EG37" i="13"/>
  <c r="EN37" i="13"/>
  <c r="EU37" i="13"/>
  <c r="EV37" i="13"/>
  <c r="EV124" i="13" s="1"/>
  <c r="FB37" i="13"/>
  <c r="FI37" i="13"/>
  <c r="FJ37" i="13"/>
  <c r="FP37" i="13"/>
  <c r="FW37" i="13"/>
  <c r="FX37" i="13" s="1"/>
  <c r="GD37" i="13"/>
  <c r="GK37" i="13"/>
  <c r="GL37" i="13"/>
  <c r="GR37" i="13"/>
  <c r="GY37" i="13"/>
  <c r="GZ37" i="13" s="1"/>
  <c r="HF37" i="13"/>
  <c r="HG37" i="13" s="1"/>
  <c r="HG124" i="13" s="1"/>
  <c r="HM37" i="13"/>
  <c r="HT37" i="13"/>
  <c r="HT124" i="13" s="1"/>
  <c r="IA37" i="13"/>
  <c r="IB37" i="13" s="1"/>
  <c r="IB124" i="13" s="1"/>
  <c r="IH37" i="13"/>
  <c r="II37" i="13"/>
  <c r="II124" i="13" s="1"/>
  <c r="IO37" i="13"/>
  <c r="IP37" i="13" s="1"/>
  <c r="IP124" i="13" s="1"/>
  <c r="IV37" i="13"/>
  <c r="D38" i="13"/>
  <c r="D39" i="15" s="1"/>
  <c r="L38" i="13"/>
  <c r="L39" i="15" s="1"/>
  <c r="Y125" i="13"/>
  <c r="AG125" i="13"/>
  <c r="AV125" i="13"/>
  <c r="AZ38" i="13"/>
  <c r="BA38" i="13"/>
  <c r="BF38" i="13"/>
  <c r="BG38" i="13"/>
  <c r="CB125" i="13"/>
  <c r="CG38" i="13"/>
  <c r="CH38" i="13"/>
  <c r="CQ38" i="13"/>
  <c r="CQ125" i="13" s="1"/>
  <c r="CX38" i="13"/>
  <c r="DE38" i="13"/>
  <c r="DE125" i="13"/>
  <c r="DL38" i="13"/>
  <c r="DL125" i="13"/>
  <c r="DS38" i="13"/>
  <c r="DS125" i="13"/>
  <c r="DZ38" i="13"/>
  <c r="DZ125" i="13"/>
  <c r="EG38" i="13"/>
  <c r="EG125" i="13"/>
  <c r="EN38" i="13"/>
  <c r="EN125" i="13"/>
  <c r="EU38" i="13"/>
  <c r="EU125" i="13"/>
  <c r="FB38" i="13"/>
  <c r="FB125" i="13"/>
  <c r="FI38" i="13"/>
  <c r="FI125" i="13"/>
  <c r="FP38" i="13"/>
  <c r="FP125" i="13"/>
  <c r="FW38" i="13"/>
  <c r="FW125" i="13"/>
  <c r="GD38" i="13"/>
  <c r="GD125" i="13"/>
  <c r="GK38" i="13"/>
  <c r="GK125" i="13"/>
  <c r="GR38" i="13"/>
  <c r="GR125" i="13"/>
  <c r="GY38" i="13"/>
  <c r="GY125" i="13"/>
  <c r="HF38" i="13"/>
  <c r="HF125" i="13"/>
  <c r="HM38" i="13"/>
  <c r="HM125" i="13"/>
  <c r="HT38" i="13"/>
  <c r="HT125" i="13"/>
  <c r="IA38" i="13"/>
  <c r="IA125" i="13"/>
  <c r="IH38" i="13"/>
  <c r="IH125" i="13"/>
  <c r="IO38" i="13"/>
  <c r="IO125" i="13"/>
  <c r="IV38" i="13"/>
  <c r="IV125" i="13"/>
  <c r="BF39" i="13"/>
  <c r="BG39" i="13"/>
  <c r="BU39" i="13"/>
  <c r="BU126" i="13" s="1"/>
  <c r="CG39" i="13"/>
  <c r="CR39" i="13"/>
  <c r="CY39" i="13"/>
  <c r="CY126" i="13"/>
  <c r="DT39" i="13"/>
  <c r="DT126" i="13"/>
  <c r="EO39" i="13"/>
  <c r="EO126" i="13"/>
  <c r="FC39" i="13"/>
  <c r="FC126" i="13"/>
  <c r="FJ39" i="13"/>
  <c r="FJ126" i="13"/>
  <c r="FX39" i="13"/>
  <c r="FX126" i="13"/>
  <c r="FY126" i="13" s="1"/>
  <c r="GE39" i="13"/>
  <c r="GE126" i="13" s="1"/>
  <c r="GS39" i="13"/>
  <c r="GY126" i="13"/>
  <c r="HG39" i="13"/>
  <c r="HG126" i="13" s="1"/>
  <c r="T40" i="13"/>
  <c r="L40" i="13" s="1"/>
  <c r="U40" i="13"/>
  <c r="V40" i="13"/>
  <c r="AA40" i="13"/>
  <c r="AB40" i="13"/>
  <c r="AC40" i="13"/>
  <c r="AD40" i="13"/>
  <c r="AE40" i="13"/>
  <c r="AI40" i="13"/>
  <c r="AJ40" i="13"/>
  <c r="AR40" i="13"/>
  <c r="AS40" i="13"/>
  <c r="AT40" i="13"/>
  <c r="AX40" i="13"/>
  <c r="AY40" i="13"/>
  <c r="BH40" i="13"/>
  <c r="BI40" i="13"/>
  <c r="BN40" i="13"/>
  <c r="BO40" i="13"/>
  <c r="BP40" i="13"/>
  <c r="BQ40" i="13"/>
  <c r="BT127" i="13" s="1"/>
  <c r="BR40" i="13"/>
  <c r="BV40" i="13"/>
  <c r="BW40" i="13"/>
  <c r="BX40" i="13"/>
  <c r="BY40" i="13"/>
  <c r="BZ40" i="13"/>
  <c r="BB40" i="13" s="1"/>
  <c r="CD40" i="13"/>
  <c r="CE40" i="13"/>
  <c r="CN40" i="13"/>
  <c r="CO40" i="13"/>
  <c r="CP40" i="13"/>
  <c r="CS40" i="13"/>
  <c r="CT40" i="13"/>
  <c r="CU40" i="13"/>
  <c r="CV40" i="13"/>
  <c r="CW40" i="13"/>
  <c r="CZ40" i="13"/>
  <c r="DA40" i="13"/>
  <c r="DB40" i="13"/>
  <c r="DC40" i="13"/>
  <c r="DG40" i="13"/>
  <c r="DH40" i="13"/>
  <c r="DI40" i="13"/>
  <c r="DJ40" i="13"/>
  <c r="DK40" i="13"/>
  <c r="DN40" i="13"/>
  <c r="DO40" i="13"/>
  <c r="DP40" i="13"/>
  <c r="DQ40" i="13"/>
  <c r="DS40" i="13" s="1"/>
  <c r="DS127" i="13" s="1"/>
  <c r="DR40" i="13"/>
  <c r="DU40" i="13"/>
  <c r="DV40" i="13"/>
  <c r="DW40" i="13"/>
  <c r="DX40" i="13"/>
  <c r="DY40" i="13"/>
  <c r="EB40" i="13"/>
  <c r="EC40" i="13"/>
  <c r="ED40" i="13"/>
  <c r="EE40" i="13"/>
  <c r="EG40" i="13" s="1"/>
  <c r="EG127" i="13" s="1"/>
  <c r="EF40" i="13"/>
  <c r="EI40" i="13"/>
  <c r="EJ40" i="13"/>
  <c r="EK40" i="13"/>
  <c r="EL40" i="13"/>
  <c r="EM40" i="13"/>
  <c r="EP40" i="13"/>
  <c r="EQ40" i="13"/>
  <c r="ER40" i="13"/>
  <c r="ES40" i="13"/>
  <c r="ET40" i="13"/>
  <c r="EU40" i="13"/>
  <c r="EU127" i="13" s="1"/>
  <c r="EW40" i="13"/>
  <c r="EX40" i="13"/>
  <c r="EY40" i="13"/>
  <c r="EZ40" i="13"/>
  <c r="FA40" i="13"/>
  <c r="FD40" i="13"/>
  <c r="FE40" i="13"/>
  <c r="FF40" i="13"/>
  <c r="FG40" i="13"/>
  <c r="FH40" i="13"/>
  <c r="FK40" i="13"/>
  <c r="FL40" i="13"/>
  <c r="FM40" i="13"/>
  <c r="FN40" i="13"/>
  <c r="FO40" i="13"/>
  <c r="FR40" i="13"/>
  <c r="FS40" i="13"/>
  <c r="FT40" i="13"/>
  <c r="FU40" i="13"/>
  <c r="FV40" i="13"/>
  <c r="FY40" i="13"/>
  <c r="FZ40" i="13"/>
  <c r="GA40" i="13"/>
  <c r="GB40" i="13"/>
  <c r="GC40" i="13"/>
  <c r="GF40" i="13"/>
  <c r="GG40" i="13"/>
  <c r="GH40" i="13"/>
  <c r="GI40" i="13"/>
  <c r="GJ40" i="13"/>
  <c r="GM40" i="13"/>
  <c r="GN40" i="13"/>
  <c r="GO40" i="13"/>
  <c r="GP40" i="13"/>
  <c r="GQ40" i="13"/>
  <c r="GT40" i="13"/>
  <c r="GU40" i="13"/>
  <c r="GV40" i="13"/>
  <c r="GW40" i="13"/>
  <c r="GX40" i="13"/>
  <c r="HA40" i="13"/>
  <c r="HB40" i="13"/>
  <c r="HC40" i="13"/>
  <c r="HD40" i="13"/>
  <c r="HE40" i="13"/>
  <c r="HH40" i="13"/>
  <c r="HI40" i="13"/>
  <c r="HJ40" i="13"/>
  <c r="HK40" i="13"/>
  <c r="HL40" i="13"/>
  <c r="HM40" i="13"/>
  <c r="HM127" i="13" s="1"/>
  <c r="HO40" i="13"/>
  <c r="HP40" i="13"/>
  <c r="HQ40" i="13"/>
  <c r="HR40" i="13"/>
  <c r="HS40" i="13"/>
  <c r="HV40" i="13"/>
  <c r="HW40" i="13"/>
  <c r="HX40" i="13"/>
  <c r="HY40" i="13"/>
  <c r="HZ40" i="13"/>
  <c r="IC40" i="13"/>
  <c r="ID40" i="13"/>
  <c r="IE40" i="13"/>
  <c r="IF40" i="13"/>
  <c r="IG40" i="13"/>
  <c r="IJ40" i="13"/>
  <c r="IK40" i="13"/>
  <c r="IL40" i="13"/>
  <c r="IM40" i="13"/>
  <c r="IN40" i="13"/>
  <c r="IQ40" i="13"/>
  <c r="IR40" i="13"/>
  <c r="IS40" i="13"/>
  <c r="IT40" i="13"/>
  <c r="IX40" i="13"/>
  <c r="R129" i="13"/>
  <c r="S129" i="13" s="1"/>
  <c r="AV129" i="13"/>
  <c r="BL129" i="13"/>
  <c r="BN129" i="13" s="1"/>
  <c r="BT129" i="13"/>
  <c r="CB129" i="13"/>
  <c r="CX42" i="13"/>
  <c r="CX129" i="13" s="1"/>
  <c r="DE129" i="13"/>
  <c r="DL129" i="13"/>
  <c r="DS129" i="13"/>
  <c r="DZ42" i="13"/>
  <c r="DZ129" i="13"/>
  <c r="EG129" i="13"/>
  <c r="EN129" i="13"/>
  <c r="EU129" i="13"/>
  <c r="FB129" i="13"/>
  <c r="FI129" i="13"/>
  <c r="FP129" i="13"/>
  <c r="FW129" i="13"/>
  <c r="GD129" i="13"/>
  <c r="GK129" i="13"/>
  <c r="GR129" i="13"/>
  <c r="GY129" i="13"/>
  <c r="HF129" i="13"/>
  <c r="HM129" i="13"/>
  <c r="HT129" i="13"/>
  <c r="IA129" i="13"/>
  <c r="IH129" i="13"/>
  <c r="IO129" i="13"/>
  <c r="L43" i="13"/>
  <c r="R43" i="13"/>
  <c r="AW43" i="13"/>
  <c r="AW130" i="13" s="1"/>
  <c r="AZ43" i="13"/>
  <c r="BF43" i="13"/>
  <c r="K43" i="13" s="1"/>
  <c r="K57" i="15" s="1"/>
  <c r="BG43" i="13"/>
  <c r="BT130" i="13"/>
  <c r="CG43" i="13"/>
  <c r="F43" i="13" s="1"/>
  <c r="F57" i="15" s="1"/>
  <c r="CY43" i="13"/>
  <c r="CY130" i="13" s="1"/>
  <c r="DT43" i="13"/>
  <c r="DT130" i="13" s="1"/>
  <c r="EA43" i="13"/>
  <c r="EA130" i="13" s="1"/>
  <c r="EH43" i="13"/>
  <c r="EH130" i="13" s="1"/>
  <c r="EO43" i="13"/>
  <c r="EO130" i="13" s="1"/>
  <c r="FC43" i="13"/>
  <c r="FC130" i="13" s="1"/>
  <c r="FJ43" i="13"/>
  <c r="FJ130" i="13" s="1"/>
  <c r="FX43" i="13"/>
  <c r="FX130" i="13" s="1"/>
  <c r="GL43" i="13"/>
  <c r="GS43" i="13"/>
  <c r="GS130" i="13" s="1"/>
  <c r="GZ43" i="13"/>
  <c r="GZ130" i="13" s="1"/>
  <c r="HU43" i="13"/>
  <c r="IB43" i="13"/>
  <c r="IB130" i="13"/>
  <c r="L44" i="13"/>
  <c r="L58" i="15"/>
  <c r="R44" i="13"/>
  <c r="AZ44" i="13"/>
  <c r="D44" i="13" s="1"/>
  <c r="D58" i="15" s="1"/>
  <c r="BF44" i="13"/>
  <c r="K44" i="13" s="1"/>
  <c r="K58" i="15" s="1"/>
  <c r="BG44" i="13"/>
  <c r="BL131" i="13"/>
  <c r="CC44" i="13"/>
  <c r="CC131" i="13" s="1"/>
  <c r="CD131" i="13" s="1"/>
  <c r="CG44" i="13"/>
  <c r="F44" i="13" s="1"/>
  <c r="F58" i="15" s="1"/>
  <c r="EH44" i="13"/>
  <c r="EH131" i="13" s="1"/>
  <c r="EO44" i="13"/>
  <c r="EO131" i="13" s="1"/>
  <c r="GL44" i="13"/>
  <c r="GL131" i="13" s="1"/>
  <c r="HG44" i="13"/>
  <c r="HG131" i="13" s="1"/>
  <c r="HH131" i="13" s="1"/>
  <c r="II44" i="13"/>
  <c r="II131" i="13"/>
  <c r="L45" i="13"/>
  <c r="L59" i="15" s="1"/>
  <c r="AZ45" i="13"/>
  <c r="D45" i="13" s="1"/>
  <c r="D59" i="15" s="1"/>
  <c r="BD132" i="13"/>
  <c r="BF45" i="13"/>
  <c r="BG45" i="13"/>
  <c r="CG45" i="13"/>
  <c r="CY45" i="13"/>
  <c r="CY132" i="13" s="1"/>
  <c r="DL132" i="13"/>
  <c r="DN132" i="13" s="1"/>
  <c r="DT45" i="13"/>
  <c r="DT132" i="13" s="1"/>
  <c r="EN132" i="13"/>
  <c r="EV45" i="13"/>
  <c r="EV132" i="13"/>
  <c r="GS45" i="13"/>
  <c r="GS132" i="13"/>
  <c r="IP45" i="13"/>
  <c r="IP132" i="13"/>
  <c r="E60" i="15"/>
  <c r="L46" i="13"/>
  <c r="L60" i="15" s="1"/>
  <c r="Z46" i="13"/>
  <c r="Z133" i="13" s="1"/>
  <c r="AZ46" i="13"/>
  <c r="BA46" i="13"/>
  <c r="BF46" i="13"/>
  <c r="K46" i="13" s="1"/>
  <c r="K60" i="15" s="1"/>
  <c r="BG46" i="13"/>
  <c r="CG46" i="13"/>
  <c r="CQ46" i="13"/>
  <c r="CX46" i="13"/>
  <c r="DE46" i="13"/>
  <c r="DF46" i="13" s="1"/>
  <c r="DF133" i="13" s="1"/>
  <c r="DL46" i="13"/>
  <c r="DM46" i="13"/>
  <c r="DM133" i="13" s="1"/>
  <c r="DS46" i="13"/>
  <c r="DZ46" i="13"/>
  <c r="EG46" i="13"/>
  <c r="EH46" i="13" s="1"/>
  <c r="EN46" i="13"/>
  <c r="EO46" i="13" s="1"/>
  <c r="EU46" i="13"/>
  <c r="FB46" i="13"/>
  <c r="FC46" i="13"/>
  <c r="FC133" i="13" s="1"/>
  <c r="FI46" i="13"/>
  <c r="FP46" i="13"/>
  <c r="FW46" i="13"/>
  <c r="GD46" i="13"/>
  <c r="GK46" i="13"/>
  <c r="GR46" i="13"/>
  <c r="GS46" i="13"/>
  <c r="GS133" i="13" s="1"/>
  <c r="GY46" i="13"/>
  <c r="GZ46" i="13" s="1"/>
  <c r="GZ133" i="13" s="1"/>
  <c r="HF46" i="13"/>
  <c r="HM46" i="13"/>
  <c r="HM133" i="13" s="1"/>
  <c r="HT46" i="13"/>
  <c r="IA46" i="13"/>
  <c r="IB46" i="13"/>
  <c r="IB133" i="13" s="1"/>
  <c r="IH46" i="13"/>
  <c r="II46" i="13" s="1"/>
  <c r="II133" i="13" s="1"/>
  <c r="IO46" i="13"/>
  <c r="IP46" i="13"/>
  <c r="IP133" i="13" s="1"/>
  <c r="IV46" i="13"/>
  <c r="M47" i="13"/>
  <c r="T47" i="13"/>
  <c r="T55" i="13"/>
  <c r="U47" i="13"/>
  <c r="V47" i="13"/>
  <c r="W47" i="13"/>
  <c r="Y47" i="13" s="1"/>
  <c r="AA47" i="13"/>
  <c r="AA55" i="13" s="1"/>
  <c r="AB47" i="13"/>
  <c r="AB55" i="13" s="1"/>
  <c r="AC47" i="13"/>
  <c r="AC55" i="13" s="1"/>
  <c r="AD47" i="13"/>
  <c r="AD55" i="13" s="1"/>
  <c r="AE47" i="13"/>
  <c r="AE55" i="13" s="1"/>
  <c r="AI47" i="13"/>
  <c r="AI55" i="13" s="1"/>
  <c r="AJ47" i="13"/>
  <c r="AJ55" i="13" s="1"/>
  <c r="AJ64" i="13" s="1"/>
  <c r="AJ72" i="13" s="1"/>
  <c r="AR47" i="13"/>
  <c r="AR55" i="13" s="1"/>
  <c r="AS47" i="13"/>
  <c r="AT47" i="13"/>
  <c r="AT55" i="13"/>
  <c r="AX47" i="13"/>
  <c r="AX55" i="13"/>
  <c r="AY47" i="13"/>
  <c r="AY55" i="13"/>
  <c r="BH47" i="13"/>
  <c r="BH55" i="13" s="1"/>
  <c r="BI47" i="13"/>
  <c r="BI55" i="13" s="1"/>
  <c r="BI64" i="13" s="1"/>
  <c r="BJ47" i="13"/>
  <c r="BN47" i="13"/>
  <c r="BN55" i="13" s="1"/>
  <c r="BO47" i="13"/>
  <c r="BO55" i="13" s="1"/>
  <c r="BP47" i="13"/>
  <c r="BP55" i="13" s="1"/>
  <c r="BQ47" i="13"/>
  <c r="BQ55" i="13" s="1"/>
  <c r="BR47" i="13"/>
  <c r="BB47" i="13" s="1"/>
  <c r="BV47" i="13"/>
  <c r="BV55" i="13" s="1"/>
  <c r="BW47" i="13"/>
  <c r="BW55" i="13" s="1"/>
  <c r="BX47" i="13"/>
  <c r="BX55" i="13" s="1"/>
  <c r="BY47" i="13"/>
  <c r="BZ47" i="13"/>
  <c r="CD47" i="13"/>
  <c r="CD55" i="13" s="1"/>
  <c r="CD64" i="13" s="1"/>
  <c r="CD72" i="13" s="1"/>
  <c r="CE47" i="13"/>
  <c r="CE55" i="13" s="1"/>
  <c r="CN47" i="13"/>
  <c r="CN55" i="13" s="1"/>
  <c r="CO47" i="13"/>
  <c r="CP47" i="13"/>
  <c r="CP55" i="13" s="1"/>
  <c r="CS47" i="13"/>
  <c r="CS55" i="13" s="1"/>
  <c r="CT47" i="13"/>
  <c r="CT55" i="13" s="1"/>
  <c r="CU47" i="13"/>
  <c r="CU55" i="13" s="1"/>
  <c r="CV47" i="13"/>
  <c r="CW47" i="13"/>
  <c r="CW55" i="13"/>
  <c r="CZ47" i="13"/>
  <c r="CZ55" i="13" s="1"/>
  <c r="DA47" i="13"/>
  <c r="DA55" i="13" s="1"/>
  <c r="DB47" i="13"/>
  <c r="DB55" i="13" s="1"/>
  <c r="DC47" i="13"/>
  <c r="DC55" i="13" s="1"/>
  <c r="DD47" i="13"/>
  <c r="DG47" i="13"/>
  <c r="DG55" i="13" s="1"/>
  <c r="DH47" i="13"/>
  <c r="DH55" i="13" s="1"/>
  <c r="DI47" i="13"/>
  <c r="DI55" i="13" s="1"/>
  <c r="DJ47" i="13"/>
  <c r="DJ55" i="13" s="1"/>
  <c r="DK47" i="13"/>
  <c r="DK55" i="13" s="1"/>
  <c r="DN47" i="13"/>
  <c r="DN55" i="13" s="1"/>
  <c r="DO47" i="13"/>
  <c r="DO55" i="13" s="1"/>
  <c r="DP47" i="13"/>
  <c r="DP55" i="13" s="1"/>
  <c r="DQ47" i="13"/>
  <c r="DR47" i="13"/>
  <c r="DR55" i="13" s="1"/>
  <c r="DU47" i="13"/>
  <c r="DU55" i="13" s="1"/>
  <c r="DV47" i="13"/>
  <c r="DV55" i="13" s="1"/>
  <c r="DW47" i="13"/>
  <c r="DW55" i="13" s="1"/>
  <c r="DX47" i="13"/>
  <c r="DX55" i="13" s="1"/>
  <c r="DY47" i="13"/>
  <c r="EB47" i="13"/>
  <c r="EB55" i="13" s="1"/>
  <c r="EC47" i="13"/>
  <c r="EC55" i="13" s="1"/>
  <c r="ED47" i="13"/>
  <c r="ED55" i="13" s="1"/>
  <c r="EE47" i="13"/>
  <c r="EE55" i="13" s="1"/>
  <c r="EF47" i="13"/>
  <c r="EI47" i="13"/>
  <c r="EI55" i="13" s="1"/>
  <c r="EJ47" i="13"/>
  <c r="EJ55" i="13" s="1"/>
  <c r="EK47" i="13"/>
  <c r="EK55" i="13" s="1"/>
  <c r="EL47" i="13"/>
  <c r="EL55" i="13" s="1"/>
  <c r="EM47" i="13"/>
  <c r="EP47" i="13"/>
  <c r="EP55" i="13" s="1"/>
  <c r="EQ47" i="13"/>
  <c r="EQ55" i="13" s="1"/>
  <c r="ER47" i="13"/>
  <c r="ER55" i="13" s="1"/>
  <c r="ES47" i="13"/>
  <c r="ET47" i="13"/>
  <c r="ET55" i="13" s="1"/>
  <c r="EW47" i="13"/>
  <c r="EW55" i="13" s="1"/>
  <c r="EX47" i="13"/>
  <c r="EX55" i="13" s="1"/>
  <c r="EY47" i="13"/>
  <c r="EY55" i="13" s="1"/>
  <c r="EZ47" i="13"/>
  <c r="EZ55" i="13" s="1"/>
  <c r="FA47" i="13"/>
  <c r="FD47" i="13"/>
  <c r="FD55" i="13" s="1"/>
  <c r="FE47" i="13"/>
  <c r="FE55" i="13" s="1"/>
  <c r="FF47" i="13"/>
  <c r="FF55" i="13" s="1"/>
  <c r="FG47" i="13"/>
  <c r="FH47" i="13"/>
  <c r="FH55" i="13" s="1"/>
  <c r="FK47" i="13"/>
  <c r="FK55" i="13" s="1"/>
  <c r="FL47" i="13"/>
  <c r="FL55" i="13" s="1"/>
  <c r="FM47" i="13"/>
  <c r="FM55" i="13" s="1"/>
  <c r="FN47" i="13"/>
  <c r="FO47" i="13"/>
  <c r="FR47" i="13"/>
  <c r="FR55" i="13" s="1"/>
  <c r="FS47" i="13"/>
  <c r="FS55" i="13" s="1"/>
  <c r="FT47" i="13"/>
  <c r="FT55" i="13" s="1"/>
  <c r="FU47" i="13"/>
  <c r="FU55" i="13" s="1"/>
  <c r="FV47" i="13"/>
  <c r="FV55" i="13" s="1"/>
  <c r="FY47" i="13"/>
  <c r="FY55" i="13" s="1"/>
  <c r="FZ47" i="13"/>
  <c r="FZ55" i="13" s="1"/>
  <c r="GA47" i="13"/>
  <c r="GA55" i="13" s="1"/>
  <c r="GB47" i="13"/>
  <c r="GC47" i="13"/>
  <c r="GC55" i="13" s="1"/>
  <c r="GF47" i="13"/>
  <c r="GF55" i="13" s="1"/>
  <c r="GG47" i="13"/>
  <c r="GG55" i="13" s="1"/>
  <c r="GH47" i="13"/>
  <c r="GH55" i="13" s="1"/>
  <c r="GI47" i="13"/>
  <c r="GJ47" i="13"/>
  <c r="GM47" i="13"/>
  <c r="GM55" i="13" s="1"/>
  <c r="GN47" i="13"/>
  <c r="GN55" i="13" s="1"/>
  <c r="GO47" i="13"/>
  <c r="GO55" i="13" s="1"/>
  <c r="GP47" i="13"/>
  <c r="GP55" i="13" s="1"/>
  <c r="GQ47" i="13"/>
  <c r="GT47" i="13"/>
  <c r="GT55" i="13" s="1"/>
  <c r="GU47" i="13"/>
  <c r="GU55" i="13" s="1"/>
  <c r="GV47" i="13"/>
  <c r="GV55" i="13"/>
  <c r="GW47" i="13"/>
  <c r="GX47" i="13"/>
  <c r="GX55" i="13" s="1"/>
  <c r="HA47" i="13"/>
  <c r="HA55" i="13" s="1"/>
  <c r="HB47" i="13"/>
  <c r="HB55" i="13" s="1"/>
  <c r="HC47" i="13"/>
  <c r="HC55" i="13" s="1"/>
  <c r="HD47" i="13"/>
  <c r="HD55" i="13" s="1"/>
  <c r="HE47" i="13"/>
  <c r="HE55" i="13" s="1"/>
  <c r="HH47" i="13"/>
  <c r="HH55" i="13" s="1"/>
  <c r="HI47" i="13"/>
  <c r="HI55" i="13" s="1"/>
  <c r="HJ47" i="13"/>
  <c r="HJ55" i="13" s="1"/>
  <c r="HK47" i="13"/>
  <c r="HK55" i="13" s="1"/>
  <c r="HL47" i="13"/>
  <c r="HL55" i="13" s="1"/>
  <c r="HO47" i="13"/>
  <c r="HO55" i="13" s="1"/>
  <c r="HP47" i="13"/>
  <c r="HP55" i="13" s="1"/>
  <c r="HQ47" i="13"/>
  <c r="HQ55" i="13" s="1"/>
  <c r="HR47" i="13"/>
  <c r="HR55" i="13" s="1"/>
  <c r="HS47" i="13"/>
  <c r="HV47" i="13"/>
  <c r="HV55" i="13" s="1"/>
  <c r="HW47" i="13"/>
  <c r="HW55" i="13" s="1"/>
  <c r="HX47" i="13"/>
  <c r="HX55" i="13" s="1"/>
  <c r="HY47" i="13"/>
  <c r="HY55" i="13" s="1"/>
  <c r="HZ47" i="13"/>
  <c r="HZ55" i="13" s="1"/>
  <c r="IC47" i="13"/>
  <c r="IC55" i="13" s="1"/>
  <c r="ID47" i="13"/>
  <c r="ID55" i="13" s="1"/>
  <c r="IE47" i="13"/>
  <c r="IE55" i="13" s="1"/>
  <c r="IF47" i="13"/>
  <c r="IF55" i="13" s="1"/>
  <c r="IG47" i="13"/>
  <c r="IJ47" i="13"/>
  <c r="IJ55" i="13" s="1"/>
  <c r="IK47" i="13"/>
  <c r="IK55" i="13" s="1"/>
  <c r="IL47" i="13"/>
  <c r="IL55" i="13" s="1"/>
  <c r="IM47" i="13"/>
  <c r="IM55" i="13" s="1"/>
  <c r="IN47" i="13"/>
  <c r="IQ47" i="13"/>
  <c r="IR47" i="13"/>
  <c r="IR55" i="13" s="1"/>
  <c r="IS47" i="13"/>
  <c r="IS55" i="13" s="1"/>
  <c r="IS64" i="13" s="1"/>
  <c r="IT47" i="13"/>
  <c r="IT55" i="13" s="1"/>
  <c r="IU47" i="13"/>
  <c r="IX47" i="13"/>
  <c r="IX55" i="13" s="1"/>
  <c r="E62" i="15"/>
  <c r="L48" i="13"/>
  <c r="L62" i="15"/>
  <c r="Y135" i="13"/>
  <c r="AW48" i="13"/>
  <c r="AW135" i="13" s="1"/>
  <c r="AZ48" i="13"/>
  <c r="BA48" i="13"/>
  <c r="BF48" i="13"/>
  <c r="K48" i="13" s="1"/>
  <c r="K62" i="15" s="1"/>
  <c r="BG48" i="13"/>
  <c r="BT135" i="13"/>
  <c r="CG48" i="13"/>
  <c r="CH48" i="13"/>
  <c r="CQ48" i="13"/>
  <c r="CX48" i="13"/>
  <c r="DE48" i="13"/>
  <c r="DL48" i="13"/>
  <c r="DM48" i="13" s="1"/>
  <c r="DS48" i="13"/>
  <c r="DS135" i="13" s="1"/>
  <c r="DZ48" i="13"/>
  <c r="EA48" i="13" s="1"/>
  <c r="EA135" i="13" s="1"/>
  <c r="EG48" i="13"/>
  <c r="EN48" i="13"/>
  <c r="EU48" i="13"/>
  <c r="EV48" i="13"/>
  <c r="FB48" i="13"/>
  <c r="FC48" i="13"/>
  <c r="FI48" i="13"/>
  <c r="FP48" i="13"/>
  <c r="FW48" i="13"/>
  <c r="GD48" i="13"/>
  <c r="GE48" i="13" s="1"/>
  <c r="GK48" i="13"/>
  <c r="GR48" i="13"/>
  <c r="GY48" i="13"/>
  <c r="HF48" i="13"/>
  <c r="HG48" i="13"/>
  <c r="HM48" i="13"/>
  <c r="HN48" i="13"/>
  <c r="HT48" i="13"/>
  <c r="HT135" i="13"/>
  <c r="IA48" i="13"/>
  <c r="IH48" i="13"/>
  <c r="IO48" i="13"/>
  <c r="IV48" i="13"/>
  <c r="IV135" i="13" s="1"/>
  <c r="L49" i="13"/>
  <c r="R49" i="13"/>
  <c r="R136" i="13"/>
  <c r="S136" i="13" s="1"/>
  <c r="AZ49" i="13"/>
  <c r="BA49" i="13"/>
  <c r="BF49" i="13"/>
  <c r="BG49" i="13"/>
  <c r="BU49" i="13"/>
  <c r="BU136" i="13" s="1"/>
  <c r="CB136" i="13"/>
  <c r="CG49" i="13"/>
  <c r="F49" i="13" s="1"/>
  <c r="CH49" i="13"/>
  <c r="CQ49" i="13"/>
  <c r="CX49" i="13"/>
  <c r="CY49" i="13"/>
  <c r="CY136" i="13" s="1"/>
  <c r="DE49" i="13"/>
  <c r="DL49" i="13"/>
  <c r="DM49" i="13"/>
  <c r="DM136" i="13" s="1"/>
  <c r="DS49" i="13"/>
  <c r="DT49" i="13" s="1"/>
  <c r="DT136" i="13" s="1"/>
  <c r="DZ49" i="13"/>
  <c r="EA49" i="13"/>
  <c r="EA136" i="13" s="1"/>
  <c r="EG49" i="13"/>
  <c r="EH49" i="13" s="1"/>
  <c r="EH136" i="13" s="1"/>
  <c r="EN49" i="13"/>
  <c r="EU49" i="13"/>
  <c r="EV49" i="13" s="1"/>
  <c r="EV136" i="13" s="1"/>
  <c r="FB49" i="13"/>
  <c r="FB136" i="13"/>
  <c r="FI49" i="13"/>
  <c r="FP49" i="13"/>
  <c r="FW49" i="13"/>
  <c r="GD49" i="13"/>
  <c r="GE49" i="13" s="1"/>
  <c r="GE136" i="13" s="1"/>
  <c r="GK49" i="13"/>
  <c r="GR49" i="13"/>
  <c r="GS49" i="13" s="1"/>
  <c r="GS136" i="13" s="1"/>
  <c r="GY49" i="13"/>
  <c r="HF49" i="13"/>
  <c r="HM49" i="13"/>
  <c r="HT49" i="13"/>
  <c r="HU49" i="13" s="1"/>
  <c r="HU136" i="13" s="1"/>
  <c r="IA49" i="13"/>
  <c r="IB49" i="13"/>
  <c r="IB136" i="13" s="1"/>
  <c r="IH49" i="13"/>
  <c r="IO49" i="13"/>
  <c r="IV49" i="13"/>
  <c r="IV136" i="13" s="1"/>
  <c r="E63" i="15"/>
  <c r="L50" i="13"/>
  <c r="L63" i="15"/>
  <c r="R50" i="13"/>
  <c r="R137" i="13"/>
  <c r="S137" i="13" s="1"/>
  <c r="AZ50" i="13"/>
  <c r="BA50" i="13"/>
  <c r="BF50" i="13"/>
  <c r="K50" i="13" s="1"/>
  <c r="K63" i="15" s="1"/>
  <c r="BG50" i="13"/>
  <c r="BM50" i="13"/>
  <c r="BM137" i="13" s="1"/>
  <c r="CC50" i="13"/>
  <c r="BE50" i="13" s="1"/>
  <c r="BE137" i="13" s="1"/>
  <c r="CG50" i="13"/>
  <c r="CH50" i="13"/>
  <c r="CQ50" i="13"/>
  <c r="CX50" i="13"/>
  <c r="DE50" i="13"/>
  <c r="DL50" i="13"/>
  <c r="DS50" i="13"/>
  <c r="DT50" i="13" s="1"/>
  <c r="DT137" i="13" s="1"/>
  <c r="DZ50" i="13"/>
  <c r="EG50" i="13"/>
  <c r="EN50" i="13"/>
  <c r="EU50" i="13"/>
  <c r="EV50" i="13" s="1"/>
  <c r="EV137" i="13" s="1"/>
  <c r="FB50" i="13"/>
  <c r="FC50" i="13"/>
  <c r="FC137" i="13" s="1"/>
  <c r="FI50" i="13"/>
  <c r="FP50" i="13"/>
  <c r="FW50" i="13"/>
  <c r="GD50" i="13"/>
  <c r="GD137" i="13"/>
  <c r="GK50" i="13"/>
  <c r="GR50" i="13"/>
  <c r="GY50" i="13"/>
  <c r="HF50" i="13"/>
  <c r="HG50" i="13" s="1"/>
  <c r="HG137" i="13" s="1"/>
  <c r="HM50" i="13"/>
  <c r="HN50" i="13"/>
  <c r="HN137" i="13" s="1"/>
  <c r="HT50" i="13"/>
  <c r="IA50" i="13"/>
  <c r="IB50" i="13"/>
  <c r="IB137" i="13" s="1"/>
  <c r="IH50" i="13"/>
  <c r="IO50" i="13"/>
  <c r="IV50" i="13"/>
  <c r="E64" i="15"/>
  <c r="L51" i="13"/>
  <c r="L64" i="15" s="1"/>
  <c r="R51" i="13"/>
  <c r="R138" i="13" s="1"/>
  <c r="S138" i="13" s="1"/>
  <c r="Y138" i="13"/>
  <c r="AH51" i="13"/>
  <c r="AH138" i="13" s="1"/>
  <c r="AW51" i="13"/>
  <c r="AW138" i="13" s="1"/>
  <c r="AZ51" i="13"/>
  <c r="D51" i="13" s="1"/>
  <c r="D64" i="15" s="1"/>
  <c r="BA51" i="13"/>
  <c r="BF51" i="13"/>
  <c r="BG51" i="13"/>
  <c r="CC51" i="13"/>
  <c r="CC138" i="13" s="1"/>
  <c r="CG51" i="13"/>
  <c r="CH51" i="13"/>
  <c r="CQ51" i="13"/>
  <c r="CQ138" i="13"/>
  <c r="CX51" i="13"/>
  <c r="CY51" i="13"/>
  <c r="CY138" i="13" s="1"/>
  <c r="DE51" i="13"/>
  <c r="DF51" i="13" s="1"/>
  <c r="DF138" i="13" s="1"/>
  <c r="DL51" i="13"/>
  <c r="DM51" i="13"/>
  <c r="DM138" i="13" s="1"/>
  <c r="DS51" i="13"/>
  <c r="DZ51" i="13"/>
  <c r="EG51" i="13"/>
  <c r="EH51" i="13" s="1"/>
  <c r="EH138" i="13" s="1"/>
  <c r="EN51" i="13"/>
  <c r="EN138" i="13"/>
  <c r="EU51" i="13"/>
  <c r="EV51" i="13"/>
  <c r="EV138" i="13" s="1"/>
  <c r="FB51" i="13"/>
  <c r="FC51" i="13" s="1"/>
  <c r="FC138" i="13" s="1"/>
  <c r="FI51" i="13"/>
  <c r="FJ51" i="13"/>
  <c r="FJ138" i="13" s="1"/>
  <c r="FP51" i="13"/>
  <c r="FP138" i="13" s="1"/>
  <c r="FW51" i="13"/>
  <c r="GD51" i="13"/>
  <c r="GE51" i="13"/>
  <c r="GE138" i="13" s="1"/>
  <c r="GK51" i="13"/>
  <c r="GR51" i="13"/>
  <c r="GY51" i="13"/>
  <c r="HF51" i="13"/>
  <c r="HM51" i="13"/>
  <c r="HT51" i="13"/>
  <c r="IA51" i="13"/>
  <c r="IA138" i="13" s="1"/>
  <c r="IH51" i="13"/>
  <c r="IO51" i="13"/>
  <c r="IP51" i="13"/>
  <c r="IP138" i="13" s="1"/>
  <c r="IV51" i="13"/>
  <c r="E65" i="15"/>
  <c r="L52" i="13"/>
  <c r="L65" i="15" s="1"/>
  <c r="R52" i="13"/>
  <c r="R139" i="13" s="1"/>
  <c r="S139" i="13" s="1"/>
  <c r="AW52" i="13"/>
  <c r="AW139" i="13" s="1"/>
  <c r="AZ52" i="13"/>
  <c r="BA52" i="13"/>
  <c r="BF52" i="13"/>
  <c r="K52" i="13"/>
  <c r="K65" i="15" s="1"/>
  <c r="BG52" i="13"/>
  <c r="BU52" i="13"/>
  <c r="CB139" i="13"/>
  <c r="CG52" i="13"/>
  <c r="CH52" i="13"/>
  <c r="CQ52" i="13"/>
  <c r="CR52" i="13" s="1"/>
  <c r="CR139" i="13" s="1"/>
  <c r="CX52" i="13"/>
  <c r="CY52" i="13"/>
  <c r="CY139" i="13" s="1"/>
  <c r="DE52" i="13"/>
  <c r="DF52" i="13" s="1"/>
  <c r="DF139" i="13" s="1"/>
  <c r="DL52" i="13"/>
  <c r="DS52" i="13"/>
  <c r="DS139" i="13" s="1"/>
  <c r="DZ52" i="13"/>
  <c r="EG52" i="13"/>
  <c r="EN52" i="13"/>
  <c r="EO52" i="13" s="1"/>
  <c r="EO139" i="13" s="1"/>
  <c r="EU52" i="13"/>
  <c r="EU139" i="13"/>
  <c r="FB52" i="13"/>
  <c r="FI52" i="13"/>
  <c r="FI139" i="13" s="1"/>
  <c r="FP52" i="13"/>
  <c r="FQ52" i="13" s="1"/>
  <c r="FQ139" i="13" s="1"/>
  <c r="FW52" i="13"/>
  <c r="FX52" i="13"/>
  <c r="FX139" i="13" s="1"/>
  <c r="GD52" i="13"/>
  <c r="GK52" i="13"/>
  <c r="GL52" i="13"/>
  <c r="GR52" i="13"/>
  <c r="GY52" i="13"/>
  <c r="GY139" i="13" s="1"/>
  <c r="HF52" i="13"/>
  <c r="HG52" i="13" s="1"/>
  <c r="HG139" i="13" s="1"/>
  <c r="HM52" i="13"/>
  <c r="HN52" i="13"/>
  <c r="HN139" i="13" s="1"/>
  <c r="HT52" i="13"/>
  <c r="HU52" i="13" s="1"/>
  <c r="HU139" i="13" s="1"/>
  <c r="IA52" i="13"/>
  <c r="IB52" i="13"/>
  <c r="IB139" i="13" s="1"/>
  <c r="IH52" i="13"/>
  <c r="II52" i="13" s="1"/>
  <c r="II139" i="13" s="1"/>
  <c r="IO52" i="13"/>
  <c r="IP52" i="13"/>
  <c r="IP139" i="13" s="1"/>
  <c r="IV52" i="13"/>
  <c r="IW52" i="13" s="1"/>
  <c r="L53" i="13"/>
  <c r="L66" i="15" s="1"/>
  <c r="AH53" i="13"/>
  <c r="AH140" i="13" s="1"/>
  <c r="AZ53" i="13"/>
  <c r="BA53" i="13"/>
  <c r="BF53" i="13"/>
  <c r="BG53" i="13"/>
  <c r="CC53" i="13"/>
  <c r="CC140" i="13" s="1"/>
  <c r="CG53" i="13"/>
  <c r="CH53" i="13"/>
  <c r="CQ53" i="13"/>
  <c r="CX53" i="13"/>
  <c r="CY53" i="13" s="1"/>
  <c r="CY140" i="13" s="1"/>
  <c r="DE53" i="13"/>
  <c r="DL53" i="13"/>
  <c r="DL140" i="13" s="1"/>
  <c r="DS53" i="13"/>
  <c r="DZ53" i="13"/>
  <c r="EA53" i="13"/>
  <c r="EA140" i="13" s="1"/>
  <c r="EG53" i="13"/>
  <c r="EG140" i="13" s="1"/>
  <c r="EN53" i="13"/>
  <c r="EU53" i="13"/>
  <c r="EV53" i="13"/>
  <c r="EV140" i="13" s="1"/>
  <c r="FB53" i="13"/>
  <c r="FI53" i="13"/>
  <c r="FP53" i="13"/>
  <c r="FQ53" i="13" s="1"/>
  <c r="FQ140" i="13" s="1"/>
  <c r="FW53" i="13"/>
  <c r="GD53" i="13"/>
  <c r="GE53" i="13" s="1"/>
  <c r="GE140" i="13" s="1"/>
  <c r="GK53" i="13"/>
  <c r="GR53" i="13"/>
  <c r="GR140" i="13" s="1"/>
  <c r="GY53" i="13"/>
  <c r="GY140" i="13" s="1"/>
  <c r="HF53" i="13"/>
  <c r="HM53" i="13"/>
  <c r="HN53" i="13"/>
  <c r="HN140" i="13" s="1"/>
  <c r="HT53" i="13"/>
  <c r="HT140" i="13" s="1"/>
  <c r="IA53" i="13"/>
  <c r="IB53" i="13" s="1"/>
  <c r="IB140" i="13" s="1"/>
  <c r="IH53" i="13"/>
  <c r="II53" i="13"/>
  <c r="II140" i="13" s="1"/>
  <c r="IO53" i="13"/>
  <c r="IV53" i="13"/>
  <c r="E67" i="15"/>
  <c r="L54" i="13"/>
  <c r="L67" i="15"/>
  <c r="AZ54" i="13"/>
  <c r="D54" i="13"/>
  <c r="D67" i="15" s="1"/>
  <c r="BA54" i="13"/>
  <c r="BF54" i="13"/>
  <c r="BG54" i="13"/>
  <c r="BM54" i="13"/>
  <c r="BM141" i="13" s="1"/>
  <c r="CB141" i="13"/>
  <c r="CG54" i="13"/>
  <c r="CH54" i="13"/>
  <c r="CQ54" i="13"/>
  <c r="CX54" i="13"/>
  <c r="CX141" i="13" s="1"/>
  <c r="DE54" i="13"/>
  <c r="DL54" i="13"/>
  <c r="DS54" i="13"/>
  <c r="DZ54" i="13"/>
  <c r="EA54" i="13"/>
  <c r="EA141" i="13" s="1"/>
  <c r="EG54" i="13"/>
  <c r="EN54" i="13"/>
  <c r="EU54" i="13"/>
  <c r="EV54" i="13" s="1"/>
  <c r="EV141" i="13" s="1"/>
  <c r="FB54" i="13"/>
  <c r="FI54" i="13"/>
  <c r="FI141" i="13" s="1"/>
  <c r="FP54" i="13"/>
  <c r="FW54" i="13"/>
  <c r="FX54" i="13"/>
  <c r="FX141" i="13" s="1"/>
  <c r="GD54" i="13"/>
  <c r="GK54" i="13"/>
  <c r="GR54" i="13"/>
  <c r="GY54" i="13"/>
  <c r="HF54" i="13"/>
  <c r="HF141" i="13" s="1"/>
  <c r="HM54" i="13"/>
  <c r="HT54" i="13"/>
  <c r="HU54" i="13"/>
  <c r="HU141" i="13" s="1"/>
  <c r="IA54" i="13"/>
  <c r="IH54" i="13"/>
  <c r="IO54" i="13"/>
  <c r="IV54" i="13"/>
  <c r="AG143" i="13"/>
  <c r="AW56" i="13"/>
  <c r="AZ56" i="13"/>
  <c r="BF56" i="13"/>
  <c r="K56" i="13" s="1"/>
  <c r="K69" i="15" s="1"/>
  <c r="BG56" i="13"/>
  <c r="BT143" i="13"/>
  <c r="CG56" i="13"/>
  <c r="F56" i="13"/>
  <c r="F143" i="13" s="1"/>
  <c r="CQ56" i="13"/>
  <c r="CX56" i="13"/>
  <c r="DL56" i="13"/>
  <c r="DM56" i="13"/>
  <c r="DS56" i="13"/>
  <c r="DZ56" i="13"/>
  <c r="EG56" i="13"/>
  <c r="EN56" i="13"/>
  <c r="EU56" i="13"/>
  <c r="EV56" i="13"/>
  <c r="EV143" i="13" s="1"/>
  <c r="FB56" i="13"/>
  <c r="FI56" i="13"/>
  <c r="FW56" i="13"/>
  <c r="FX56" i="13" s="1"/>
  <c r="FX143" i="13" s="1"/>
  <c r="GD56" i="13"/>
  <c r="GK56" i="13"/>
  <c r="GR56" i="13"/>
  <c r="GY56" i="13"/>
  <c r="GZ56" i="13" s="1"/>
  <c r="GZ143" i="13" s="1"/>
  <c r="HF56" i="13"/>
  <c r="HM56" i="13"/>
  <c r="HN56" i="13" s="1"/>
  <c r="HN143" i="13" s="1"/>
  <c r="HT56" i="13"/>
  <c r="IA56" i="13"/>
  <c r="IH56" i="13"/>
  <c r="IO56" i="13"/>
  <c r="IV56" i="13"/>
  <c r="E70" i="15"/>
  <c r="L57" i="13"/>
  <c r="AG144" i="13"/>
  <c r="AZ57" i="13"/>
  <c r="D57" i="13"/>
  <c r="D70" i="15" s="1"/>
  <c r="BA57" i="13"/>
  <c r="BF57" i="13"/>
  <c r="K57" i="13" s="1"/>
  <c r="K70" i="15" s="1"/>
  <c r="BG57" i="13"/>
  <c r="BL144" i="13"/>
  <c r="CC57" i="13"/>
  <c r="CG57" i="13"/>
  <c r="F57" i="13" s="1"/>
  <c r="F144" i="13" s="1"/>
  <c r="CH57" i="13"/>
  <c r="G57" i="13"/>
  <c r="G70" i="15" s="1"/>
  <c r="CQ57" i="13"/>
  <c r="CX57" i="13"/>
  <c r="DE57" i="13"/>
  <c r="DL57" i="13"/>
  <c r="DS57" i="13"/>
  <c r="DZ57" i="13"/>
  <c r="EG57" i="13"/>
  <c r="EH57" i="13"/>
  <c r="EH144" i="13" s="1"/>
  <c r="EN57" i="13"/>
  <c r="EU57" i="13"/>
  <c r="EU144" i="13"/>
  <c r="FB57" i="13"/>
  <c r="FB144" i="13"/>
  <c r="FI57" i="13"/>
  <c r="FP57" i="13"/>
  <c r="FQ57" i="13" s="1"/>
  <c r="FQ144" i="13" s="1"/>
  <c r="FW57" i="13"/>
  <c r="FX57" i="13"/>
  <c r="FX144" i="13" s="1"/>
  <c r="GD57" i="13"/>
  <c r="GK57" i="13"/>
  <c r="GL57" i="13"/>
  <c r="GL144" i="13" s="1"/>
  <c r="GR57" i="13"/>
  <c r="GY57" i="13"/>
  <c r="GZ57" i="13"/>
  <c r="GZ144" i="13" s="1"/>
  <c r="HF57" i="13"/>
  <c r="HM57" i="13"/>
  <c r="HT57" i="13"/>
  <c r="IA57" i="13"/>
  <c r="IH57" i="13"/>
  <c r="II57" i="13" s="1"/>
  <c r="IO57" i="13"/>
  <c r="IV57" i="13"/>
  <c r="M58" i="13"/>
  <c r="M63" i="13"/>
  <c r="T58" i="13"/>
  <c r="U58" i="13"/>
  <c r="U63" i="13" s="1"/>
  <c r="W58" i="13"/>
  <c r="AA58" i="13"/>
  <c r="AA63" i="13" s="1"/>
  <c r="AB58" i="13"/>
  <c r="AB63" i="13" s="1"/>
  <c r="AE58" i="13"/>
  <c r="AI58" i="13"/>
  <c r="AI63" i="13"/>
  <c r="AJ58" i="13"/>
  <c r="AJ63" i="13"/>
  <c r="AR58" i="13"/>
  <c r="AS58" i="13"/>
  <c r="AT58" i="13"/>
  <c r="AX58" i="13"/>
  <c r="AX63" i="13" s="1"/>
  <c r="AX64" i="13" s="1"/>
  <c r="AX72" i="13" s="1"/>
  <c r="AY58" i="13"/>
  <c r="AY63" i="13" s="1"/>
  <c r="BH58" i="13"/>
  <c r="BH63" i="13" s="1"/>
  <c r="BH64" i="13" s="1"/>
  <c r="BH72" i="13" s="1"/>
  <c r="BI58" i="13"/>
  <c r="BI63" i="13" s="1"/>
  <c r="BJ58" i="13"/>
  <c r="BJ63" i="13" s="1"/>
  <c r="BL150" i="13" s="1"/>
  <c r="BN58" i="13"/>
  <c r="BN63" i="13"/>
  <c r="BO58" i="13"/>
  <c r="BO63" i="13"/>
  <c r="BP58" i="13"/>
  <c r="BP63" i="13"/>
  <c r="BQ58" i="13"/>
  <c r="BR58" i="13"/>
  <c r="BT145" i="13" s="1"/>
  <c r="BV58" i="13"/>
  <c r="BV63" i="13"/>
  <c r="BV64" i="13" s="1"/>
  <c r="BV72" i="13" s="1"/>
  <c r="BW58" i="13"/>
  <c r="BW63" i="13"/>
  <c r="BX58" i="13"/>
  <c r="BX63" i="13"/>
  <c r="BX64" i="13" s="1"/>
  <c r="BX72" i="13" s="1"/>
  <c r="BY58" i="13"/>
  <c r="BZ58" i="13"/>
  <c r="BZ63" i="13" s="1"/>
  <c r="CD58" i="13"/>
  <c r="CD63" i="13" s="1"/>
  <c r="CE58" i="13"/>
  <c r="CE63" i="13" s="1"/>
  <c r="CN58" i="13"/>
  <c r="CN63" i="13" s="1"/>
  <c r="CO58" i="13"/>
  <c r="CO63" i="13" s="1"/>
  <c r="CQ63" i="13" s="1"/>
  <c r="CP58" i="13"/>
  <c r="CP63" i="13" s="1"/>
  <c r="CS58" i="13"/>
  <c r="CS63" i="13" s="1"/>
  <c r="CT58" i="13"/>
  <c r="CT63" i="13" s="1"/>
  <c r="CU58" i="13"/>
  <c r="CU63" i="13" s="1"/>
  <c r="CV58" i="13"/>
  <c r="CW58" i="13"/>
  <c r="CZ58" i="13"/>
  <c r="CZ63" i="13" s="1"/>
  <c r="DA58" i="13"/>
  <c r="DA63" i="13" s="1"/>
  <c r="DB58" i="13"/>
  <c r="DB63" i="13" s="1"/>
  <c r="DC58" i="13"/>
  <c r="DC63" i="13" s="1"/>
  <c r="DD58" i="13"/>
  <c r="DG58" i="13"/>
  <c r="DG63" i="13" s="1"/>
  <c r="DH58" i="13"/>
  <c r="DH63" i="13"/>
  <c r="DI58" i="13"/>
  <c r="DI63" i="13" s="1"/>
  <c r="DI64" i="13" s="1"/>
  <c r="DI72" i="13" s="1"/>
  <c r="DJ58" i="13"/>
  <c r="DJ63" i="13" s="1"/>
  <c r="DK58" i="13"/>
  <c r="DK63" i="13" s="1"/>
  <c r="DN58" i="13"/>
  <c r="DN63" i="13" s="1"/>
  <c r="DO58" i="13"/>
  <c r="DO63" i="13" s="1"/>
  <c r="DP58" i="13"/>
  <c r="DP63" i="13" s="1"/>
  <c r="DQ58" i="13"/>
  <c r="DQ63" i="13" s="1"/>
  <c r="DR58" i="13"/>
  <c r="DR63" i="13" s="1"/>
  <c r="DU58" i="13"/>
  <c r="DU63" i="13" s="1"/>
  <c r="DV58" i="13"/>
  <c r="DV63" i="13"/>
  <c r="DW58" i="13"/>
  <c r="DX58" i="13"/>
  <c r="DY58" i="13"/>
  <c r="DY63" i="13" s="1"/>
  <c r="EB58" i="13"/>
  <c r="EB63" i="13" s="1"/>
  <c r="EB64" i="13" s="1"/>
  <c r="EC58" i="13"/>
  <c r="EC63" i="13" s="1"/>
  <c r="ED58" i="13"/>
  <c r="ED63" i="13" s="1"/>
  <c r="ED64" i="13" s="1"/>
  <c r="EE58" i="13"/>
  <c r="EF58" i="13"/>
  <c r="EF63" i="13" s="1"/>
  <c r="EI58" i="13"/>
  <c r="EI63" i="13" s="1"/>
  <c r="EJ58" i="13"/>
  <c r="EJ63" i="13" s="1"/>
  <c r="EJ64" i="13" s="1"/>
  <c r="EJ72" i="13" s="1"/>
  <c r="EK58" i="13"/>
  <c r="EK63" i="13" s="1"/>
  <c r="EL58" i="13"/>
  <c r="EM58" i="13"/>
  <c r="EM63" i="13" s="1"/>
  <c r="EP58" i="13"/>
  <c r="EP63" i="13" s="1"/>
  <c r="EQ58" i="13"/>
  <c r="EQ63" i="13" s="1"/>
  <c r="ER58" i="13"/>
  <c r="ER63" i="13" s="1"/>
  <c r="ER64" i="13" s="1"/>
  <c r="ES58" i="13"/>
  <c r="ES63" i="13" s="1"/>
  <c r="ET58" i="13"/>
  <c r="EU58" i="13" s="1"/>
  <c r="EU145" i="13" s="1"/>
  <c r="EW58" i="13"/>
  <c r="EW63" i="13"/>
  <c r="EX58" i="13"/>
  <c r="EX63" i="13"/>
  <c r="EY58" i="13"/>
  <c r="EY63" i="13"/>
  <c r="EZ58" i="13"/>
  <c r="FA58" i="13"/>
  <c r="FD58" i="13"/>
  <c r="FD63" i="13" s="1"/>
  <c r="FE58" i="13"/>
  <c r="FE63" i="13" s="1"/>
  <c r="FF58" i="13"/>
  <c r="FF63" i="13" s="1"/>
  <c r="FG58" i="13"/>
  <c r="FG63" i="13" s="1"/>
  <c r="FH58" i="13"/>
  <c r="FK58" i="13"/>
  <c r="FK63" i="13" s="1"/>
  <c r="FK64" i="13" s="1"/>
  <c r="FL58" i="13"/>
  <c r="FL63" i="13"/>
  <c r="FM58" i="13"/>
  <c r="FM63" i="13" s="1"/>
  <c r="FN58" i="13"/>
  <c r="FO58" i="13"/>
  <c r="FO63" i="13" s="1"/>
  <c r="FR58" i="13"/>
  <c r="FR63" i="13" s="1"/>
  <c r="FS58" i="13"/>
  <c r="FS63" i="13"/>
  <c r="FT58" i="13"/>
  <c r="FT63" i="13" s="1"/>
  <c r="FU58" i="13"/>
  <c r="FV58" i="13"/>
  <c r="FV63" i="13" s="1"/>
  <c r="FY58" i="13"/>
  <c r="FY63" i="13" s="1"/>
  <c r="FY64" i="13" s="1"/>
  <c r="FZ58" i="13"/>
  <c r="FZ63" i="13" s="1"/>
  <c r="FZ64" i="13" s="1"/>
  <c r="GA58" i="13"/>
  <c r="GA63" i="13"/>
  <c r="GA64" i="13" s="1"/>
  <c r="GB58" i="13"/>
  <c r="GC58" i="13"/>
  <c r="GF58" i="13"/>
  <c r="GF63" i="13" s="1"/>
  <c r="GG58" i="13"/>
  <c r="GG63" i="13" s="1"/>
  <c r="GH58" i="13"/>
  <c r="GH63" i="13"/>
  <c r="GH64" i="13" s="1"/>
  <c r="GI58" i="13"/>
  <c r="GI63" i="13"/>
  <c r="GJ58" i="13"/>
  <c r="GM58" i="13"/>
  <c r="GM63" i="13" s="1"/>
  <c r="GN58" i="13"/>
  <c r="GN63" i="13" s="1"/>
  <c r="GO58" i="13"/>
  <c r="GO63" i="13" s="1"/>
  <c r="GO64" i="13" s="1"/>
  <c r="GP58" i="13"/>
  <c r="GP63" i="13" s="1"/>
  <c r="GR63" i="13" s="1"/>
  <c r="GR150" i="13" s="1"/>
  <c r="GQ58" i="13"/>
  <c r="GQ63" i="13" s="1"/>
  <c r="GT58" i="13"/>
  <c r="GT63" i="13" s="1"/>
  <c r="GT64" i="13" s="1"/>
  <c r="GU58" i="13"/>
  <c r="GU63" i="13" s="1"/>
  <c r="GU64" i="13" s="1"/>
  <c r="GU72" i="13" s="1"/>
  <c r="GV58" i="13"/>
  <c r="GV63" i="13" s="1"/>
  <c r="GW58" i="13"/>
  <c r="GW63" i="13" s="1"/>
  <c r="GX58" i="13"/>
  <c r="HA58" i="13"/>
  <c r="HA63" i="13" s="1"/>
  <c r="HB58" i="13"/>
  <c r="HB63" i="13" s="1"/>
  <c r="HC58" i="13"/>
  <c r="HC63" i="13"/>
  <c r="HD58" i="13"/>
  <c r="HD63" i="13"/>
  <c r="HE58" i="13"/>
  <c r="HH58" i="13"/>
  <c r="HH63" i="13" s="1"/>
  <c r="HI58" i="13"/>
  <c r="HI63" i="13"/>
  <c r="HJ58" i="13"/>
  <c r="HJ63" i="13"/>
  <c r="HK58" i="13"/>
  <c r="HL58" i="13"/>
  <c r="HL63" i="13" s="1"/>
  <c r="HO58" i="13"/>
  <c r="HO63" i="13" s="1"/>
  <c r="HP58" i="13"/>
  <c r="HP63" i="13"/>
  <c r="HQ58" i="13"/>
  <c r="HQ63" i="13" s="1"/>
  <c r="HR58" i="13"/>
  <c r="HS58" i="13"/>
  <c r="HV58" i="13"/>
  <c r="HV63" i="13"/>
  <c r="HW58" i="13"/>
  <c r="HW63" i="13"/>
  <c r="HX58" i="13"/>
  <c r="HX63" i="13"/>
  <c r="HY58" i="13"/>
  <c r="HZ58" i="13"/>
  <c r="HZ63" i="13" s="1"/>
  <c r="IC58" i="13"/>
  <c r="IC63" i="13" s="1"/>
  <c r="ID58" i="13"/>
  <c r="ID63" i="13" s="1"/>
  <c r="IE58" i="13"/>
  <c r="IE63" i="13" s="1"/>
  <c r="IF58" i="13"/>
  <c r="IF63" i="13" s="1"/>
  <c r="IG58" i="13"/>
  <c r="IJ58" i="13"/>
  <c r="IJ63" i="13" s="1"/>
  <c r="IK58" i="13"/>
  <c r="IK63" i="13"/>
  <c r="IL58" i="13"/>
  <c r="IL63" i="13" s="1"/>
  <c r="IM58" i="13"/>
  <c r="IN58" i="13"/>
  <c r="IN63" i="13" s="1"/>
  <c r="IQ58" i="13"/>
  <c r="IQ63" i="13" s="1"/>
  <c r="IR58" i="13"/>
  <c r="IR63" i="13"/>
  <c r="IS58" i="13"/>
  <c r="IS63" i="13" s="1"/>
  <c r="IT58" i="13"/>
  <c r="IU58" i="13"/>
  <c r="IU63" i="13" s="1"/>
  <c r="IX58" i="13"/>
  <c r="IX63" i="13" s="1"/>
  <c r="L59" i="13"/>
  <c r="L72" i="15" s="1"/>
  <c r="AZ59" i="13"/>
  <c r="D59" i="13" s="1"/>
  <c r="D72" i="15" s="1"/>
  <c r="BA59" i="13"/>
  <c r="BF59" i="13"/>
  <c r="K59" i="13" s="1"/>
  <c r="K72" i="15" s="1"/>
  <c r="BG59" i="13"/>
  <c r="BU59" i="13"/>
  <c r="BU146" i="13" s="1"/>
  <c r="CG59" i="13"/>
  <c r="CH59" i="13"/>
  <c r="CQ59" i="13"/>
  <c r="CR59" i="13" s="1"/>
  <c r="CX59" i="13"/>
  <c r="DE59" i="13"/>
  <c r="DL59" i="13"/>
  <c r="DS59" i="13"/>
  <c r="DZ59" i="13"/>
  <c r="EG59" i="13"/>
  <c r="EN59" i="13"/>
  <c r="EU59" i="13"/>
  <c r="FB59" i="13"/>
  <c r="FC59" i="13" s="1"/>
  <c r="FC146" i="13" s="1"/>
  <c r="FI59" i="13"/>
  <c r="FJ59" i="13"/>
  <c r="FJ146" i="13" s="1"/>
  <c r="FP59" i="13"/>
  <c r="FW59" i="13"/>
  <c r="GD59" i="13"/>
  <c r="GK59" i="13"/>
  <c r="GL59" i="13"/>
  <c r="GL146" i="13" s="1"/>
  <c r="GR59" i="13"/>
  <c r="GY59" i="13"/>
  <c r="HF59" i="13"/>
  <c r="HM59" i="13"/>
  <c r="HN59" i="13"/>
  <c r="HN146" i="13" s="1"/>
  <c r="HT59" i="13"/>
  <c r="IA59" i="13"/>
  <c r="IA146" i="13"/>
  <c r="IH59" i="13"/>
  <c r="IO59" i="13"/>
  <c r="IV59" i="13"/>
  <c r="IV146" i="13"/>
  <c r="E73" i="15"/>
  <c r="L60" i="13"/>
  <c r="L73" i="15" s="1"/>
  <c r="R60" i="13"/>
  <c r="Z60" i="13"/>
  <c r="Z147" i="13" s="1"/>
  <c r="AV147" i="13"/>
  <c r="AZ60" i="13"/>
  <c r="D60" i="13" s="1"/>
  <c r="D73" i="15" s="1"/>
  <c r="BA60" i="13"/>
  <c r="F60" i="13" s="1"/>
  <c r="F147" i="13" s="1"/>
  <c r="BF60" i="13"/>
  <c r="K60" i="13" s="1"/>
  <c r="K73" i="15" s="1"/>
  <c r="BG60" i="13"/>
  <c r="BM60" i="13"/>
  <c r="BM147" i="13" s="1"/>
  <c r="CG60" i="13"/>
  <c r="CH60" i="13"/>
  <c r="CQ60" i="13"/>
  <c r="CX60" i="13"/>
  <c r="DE60" i="13"/>
  <c r="DL60" i="13"/>
  <c r="DS60" i="13"/>
  <c r="DZ60" i="13"/>
  <c r="DZ147" i="13"/>
  <c r="EG60" i="13"/>
  <c r="EG147" i="13"/>
  <c r="EN60" i="13"/>
  <c r="EU60" i="13"/>
  <c r="FB60" i="13"/>
  <c r="FB147" i="13"/>
  <c r="FI60" i="13"/>
  <c r="FP60" i="13"/>
  <c r="FQ60" i="13" s="1"/>
  <c r="FQ147" i="13" s="1"/>
  <c r="FW60" i="13"/>
  <c r="GD60" i="13"/>
  <c r="GK60" i="13"/>
  <c r="GR60" i="13"/>
  <c r="GS60" i="13" s="1"/>
  <c r="GS147" i="13" s="1"/>
  <c r="GY60" i="13"/>
  <c r="HF60" i="13"/>
  <c r="HG60" i="13" s="1"/>
  <c r="HG147" i="13" s="1"/>
  <c r="HM60" i="13"/>
  <c r="HT60" i="13"/>
  <c r="HU60" i="13" s="1"/>
  <c r="HU147" i="13" s="1"/>
  <c r="IA60" i="13"/>
  <c r="IH60" i="13"/>
  <c r="II60" i="13" s="1"/>
  <c r="II147" i="13" s="1"/>
  <c r="IO60" i="13"/>
  <c r="IP60" i="13"/>
  <c r="IP147" i="13" s="1"/>
  <c r="IV60" i="13"/>
  <c r="IV147" i="13" s="1"/>
  <c r="E74" i="15"/>
  <c r="L61" i="13"/>
  <c r="L74" i="15"/>
  <c r="R61" i="13"/>
  <c r="R148" i="13" s="1"/>
  <c r="S148" i="13" s="1"/>
  <c r="Y148" i="13"/>
  <c r="AZ61" i="13"/>
  <c r="BA61" i="13"/>
  <c r="BF61" i="13"/>
  <c r="K61" i="13" s="1"/>
  <c r="K74" i="15" s="1"/>
  <c r="BG61" i="13"/>
  <c r="CC61" i="13"/>
  <c r="CC148" i="13" s="1"/>
  <c r="CG61" i="13"/>
  <c r="CH61" i="13"/>
  <c r="CQ61" i="13"/>
  <c r="CX61" i="13"/>
  <c r="DE61" i="13"/>
  <c r="DL61" i="13"/>
  <c r="DS61" i="13"/>
  <c r="DZ61" i="13"/>
  <c r="EG61" i="13"/>
  <c r="EN61" i="13"/>
  <c r="EU61" i="13"/>
  <c r="FB61" i="13"/>
  <c r="FI61" i="13"/>
  <c r="FP61" i="13"/>
  <c r="FW61" i="13"/>
  <c r="GD61" i="13"/>
  <c r="GE61" i="13" s="1"/>
  <c r="GE148" i="13" s="1"/>
  <c r="GK61" i="13"/>
  <c r="GK148" i="13"/>
  <c r="GR61" i="13"/>
  <c r="GY61" i="13"/>
  <c r="GY148" i="13" s="1"/>
  <c r="HF61" i="13"/>
  <c r="HM61" i="13"/>
  <c r="HT61" i="13"/>
  <c r="IA61" i="13"/>
  <c r="IH61" i="13"/>
  <c r="IO61" i="13"/>
  <c r="IV61" i="13"/>
  <c r="E75" i="15"/>
  <c r="L62" i="13"/>
  <c r="L75" i="15" s="1"/>
  <c r="AZ62" i="13"/>
  <c r="D62" i="13" s="1"/>
  <c r="D75" i="15" s="1"/>
  <c r="BA62" i="13"/>
  <c r="BA58" i="13" s="1"/>
  <c r="BA63" i="13" s="1"/>
  <c r="BF62" i="13"/>
  <c r="K62" i="13"/>
  <c r="BG62" i="13"/>
  <c r="CG62" i="13"/>
  <c r="CH62" i="13"/>
  <c r="CQ62" i="13"/>
  <c r="CX62" i="13"/>
  <c r="DE62" i="13"/>
  <c r="DE149" i="13"/>
  <c r="DL62" i="13"/>
  <c r="DS62" i="13"/>
  <c r="DZ62" i="13"/>
  <c r="DZ149" i="13"/>
  <c r="EG62" i="13"/>
  <c r="EH62" i="13"/>
  <c r="EN62" i="13"/>
  <c r="EN149" i="13"/>
  <c r="EU62" i="13"/>
  <c r="FB62" i="13"/>
  <c r="FB149" i="13" s="1"/>
  <c r="FI62" i="13"/>
  <c r="FJ62" i="13" s="1"/>
  <c r="FJ149" i="13" s="1"/>
  <c r="FP62" i="13"/>
  <c r="FW62" i="13"/>
  <c r="GD62" i="13"/>
  <c r="GK62" i="13"/>
  <c r="GR62" i="13"/>
  <c r="GY62" i="13"/>
  <c r="HF62" i="13"/>
  <c r="HM62" i="13"/>
  <c r="HT62" i="13"/>
  <c r="IA62" i="13"/>
  <c r="IH62" i="13"/>
  <c r="IO62" i="13"/>
  <c r="IV62" i="13"/>
  <c r="IW62" i="13"/>
  <c r="IW149" i="13" s="1"/>
  <c r="V63" i="13"/>
  <c r="AC63" i="13"/>
  <c r="AD63" i="13"/>
  <c r="AG152" i="13"/>
  <c r="AV152" i="13"/>
  <c r="BL152" i="13"/>
  <c r="BT152" i="13"/>
  <c r="CB152" i="13"/>
  <c r="CQ152" i="13"/>
  <c r="CX152" i="13"/>
  <c r="DE152" i="13"/>
  <c r="DL152" i="13"/>
  <c r="DS152" i="13"/>
  <c r="DZ152" i="13"/>
  <c r="EG152" i="13"/>
  <c r="EU152" i="13"/>
  <c r="FB152" i="13"/>
  <c r="FI152" i="13"/>
  <c r="FP152" i="13"/>
  <c r="FW152" i="13"/>
  <c r="GD152" i="13"/>
  <c r="GK152" i="13"/>
  <c r="GR152" i="13"/>
  <c r="GY152" i="13"/>
  <c r="HF152" i="13"/>
  <c r="HM152" i="13"/>
  <c r="IA152" i="13"/>
  <c r="IH152" i="13"/>
  <c r="IO152" i="13"/>
  <c r="IV152" i="13"/>
  <c r="E79" i="15"/>
  <c r="L66" i="13"/>
  <c r="L79" i="15"/>
  <c r="Z66" i="13"/>
  <c r="Z153" i="13" s="1"/>
  <c r="AW66" i="13"/>
  <c r="AZ66" i="13"/>
  <c r="D66" i="13" s="1"/>
  <c r="D79" i="15" s="1"/>
  <c r="BA66" i="13"/>
  <c r="BF66" i="13"/>
  <c r="BG66" i="13"/>
  <c r="CG66" i="13"/>
  <c r="CH66" i="13"/>
  <c r="CQ66" i="13"/>
  <c r="CX66" i="13"/>
  <c r="CX153" i="13" s="1"/>
  <c r="DE66" i="13"/>
  <c r="DE153" i="13" s="1"/>
  <c r="DL66" i="13"/>
  <c r="DS66" i="13"/>
  <c r="DT66" i="13" s="1"/>
  <c r="DT153" i="13" s="1"/>
  <c r="DZ66" i="13"/>
  <c r="EG66" i="13"/>
  <c r="EN66" i="13"/>
  <c r="EU66" i="13"/>
  <c r="EV66" i="13" s="1"/>
  <c r="EV153" i="13"/>
  <c r="FB66" i="13"/>
  <c r="FB153" i="13"/>
  <c r="FI66" i="13"/>
  <c r="FP66" i="13"/>
  <c r="FQ66" i="13" s="1"/>
  <c r="FQ153" i="13" s="1"/>
  <c r="FW66" i="13"/>
  <c r="FX66" i="13"/>
  <c r="FX153" i="13" s="1"/>
  <c r="GD66" i="13"/>
  <c r="GK66" i="13"/>
  <c r="GR66" i="13"/>
  <c r="GS66" i="13"/>
  <c r="GS153" i="13" s="1"/>
  <c r="GY66" i="13"/>
  <c r="HF66" i="13"/>
  <c r="HM66" i="13"/>
  <c r="HN66" i="13"/>
  <c r="HN153" i="13" s="1"/>
  <c r="HT66" i="13"/>
  <c r="IA66" i="13"/>
  <c r="IH66" i="13"/>
  <c r="IO66" i="13"/>
  <c r="IP66" i="13"/>
  <c r="IP153" i="13" s="1"/>
  <c r="IV66" i="13"/>
  <c r="IW66" i="13" s="1"/>
  <c r="IW153" i="13"/>
  <c r="E80" i="15"/>
  <c r="L67" i="13"/>
  <c r="L80" i="15" s="1"/>
  <c r="Z67" i="13"/>
  <c r="Z154" i="13" s="1"/>
  <c r="AA154" i="13" s="1"/>
  <c r="AG154" i="13"/>
  <c r="AI154" i="13" s="1"/>
  <c r="AV154" i="13"/>
  <c r="AZ67" i="13"/>
  <c r="D67" i="13" s="1"/>
  <c r="D80" i="15" s="1"/>
  <c r="BA67" i="13"/>
  <c r="BE67" i="13"/>
  <c r="BF67" i="13"/>
  <c r="BG67" i="13"/>
  <c r="BL154" i="13"/>
  <c r="BT154" i="13"/>
  <c r="CB154" i="13"/>
  <c r="CD154" i="13" s="1"/>
  <c r="CG67" i="13"/>
  <c r="CH67" i="13"/>
  <c r="CQ67" i="13"/>
  <c r="CQ154" i="13" s="1"/>
  <c r="CX67" i="13"/>
  <c r="DE67" i="13"/>
  <c r="DE154" i="13"/>
  <c r="DL67" i="13"/>
  <c r="DL154" i="13"/>
  <c r="DS67" i="13"/>
  <c r="DS154" i="13"/>
  <c r="DZ67" i="13"/>
  <c r="DZ154" i="13"/>
  <c r="EG67" i="13"/>
  <c r="EG154" i="13"/>
  <c r="EN67" i="13"/>
  <c r="EU67" i="13"/>
  <c r="EU154" i="13" s="1"/>
  <c r="FB67" i="13"/>
  <c r="FB154" i="13" s="1"/>
  <c r="FI67" i="13"/>
  <c r="FI154" i="13" s="1"/>
  <c r="FP67" i="13"/>
  <c r="FW67" i="13"/>
  <c r="FW154" i="13"/>
  <c r="GD67" i="13"/>
  <c r="GD154" i="13"/>
  <c r="GK67" i="13"/>
  <c r="GK154" i="13"/>
  <c r="GR67" i="13"/>
  <c r="GR154" i="13"/>
  <c r="GY67" i="13"/>
  <c r="GY154" i="13"/>
  <c r="HF67" i="13"/>
  <c r="HF154" i="13"/>
  <c r="HM67" i="13"/>
  <c r="HM154" i="13"/>
  <c r="HO154" i="13" s="1"/>
  <c r="HT67" i="13"/>
  <c r="IA67" i="13"/>
  <c r="IA154" i="13"/>
  <c r="IH67" i="13"/>
  <c r="IH154" i="13"/>
  <c r="IO67" i="13"/>
  <c r="IO154" i="13"/>
  <c r="IV67" i="13"/>
  <c r="IV154" i="13"/>
  <c r="E81" i="15"/>
  <c r="L68" i="13"/>
  <c r="L81" i="15" s="1"/>
  <c r="R68" i="13"/>
  <c r="AH68" i="13"/>
  <c r="AZ68" i="13"/>
  <c r="BA68" i="13"/>
  <c r="BF68" i="13"/>
  <c r="K68" i="13" s="1"/>
  <c r="K81" i="15" s="1"/>
  <c r="BG68" i="13"/>
  <c r="CC68" i="13"/>
  <c r="CC155" i="13" s="1"/>
  <c r="CG68" i="13"/>
  <c r="CH68" i="13"/>
  <c r="CQ68" i="13"/>
  <c r="CX68" i="13"/>
  <c r="DE68" i="13"/>
  <c r="DL68" i="13"/>
  <c r="DM68" i="13" s="1"/>
  <c r="DM155" i="13"/>
  <c r="DS68" i="13"/>
  <c r="DZ68" i="13"/>
  <c r="EG68" i="13"/>
  <c r="EH68" i="13"/>
  <c r="EN68" i="13"/>
  <c r="EU68" i="13"/>
  <c r="EU155" i="13" s="1"/>
  <c r="FB68" i="13"/>
  <c r="FI68" i="13"/>
  <c r="FJ68" i="13" s="1"/>
  <c r="FP68" i="13"/>
  <c r="FQ68" i="13"/>
  <c r="FQ155" i="13" s="1"/>
  <c r="FW68" i="13"/>
  <c r="GD68" i="13"/>
  <c r="GE68" i="13"/>
  <c r="GE155" i="13" s="1"/>
  <c r="GK68" i="13"/>
  <c r="GL68" i="13" s="1"/>
  <c r="GL155" i="13" s="1"/>
  <c r="GR68" i="13"/>
  <c r="GY68" i="13"/>
  <c r="HF68" i="13"/>
  <c r="HG68" i="13"/>
  <c r="HG155" i="13" s="1"/>
  <c r="HM68" i="13"/>
  <c r="HM155" i="13"/>
  <c r="HT68" i="13"/>
  <c r="HU68" i="13"/>
  <c r="HU155" i="13" s="1"/>
  <c r="IA68" i="13"/>
  <c r="IH68" i="13"/>
  <c r="II68" i="13"/>
  <c r="II155" i="13" s="1"/>
  <c r="IO68" i="13"/>
  <c r="IV68" i="13"/>
  <c r="E82" i="15"/>
  <c r="L69" i="13"/>
  <c r="L82" i="15" s="1"/>
  <c r="R69" i="13"/>
  <c r="R156" i="13" s="1"/>
  <c r="S156" i="13" s="1"/>
  <c r="Z69" i="13"/>
  <c r="Z156" i="13" s="1"/>
  <c r="AG156" i="13"/>
  <c r="AV156" i="13"/>
  <c r="AZ69" i="13"/>
  <c r="BA69" i="13"/>
  <c r="F69" i="13" s="1"/>
  <c r="BE69" i="13"/>
  <c r="BF69" i="13"/>
  <c r="BG69" i="13"/>
  <c r="CB156" i="13"/>
  <c r="CG69" i="13"/>
  <c r="CH69" i="13"/>
  <c r="CQ69" i="13"/>
  <c r="CX69" i="13"/>
  <c r="CX156" i="13" s="1"/>
  <c r="DE69" i="13"/>
  <c r="DE156" i="13" s="1"/>
  <c r="DL69" i="13"/>
  <c r="DL156" i="13" s="1"/>
  <c r="DS69" i="13"/>
  <c r="DS156" i="13" s="1"/>
  <c r="DZ69" i="13"/>
  <c r="DZ156" i="13" s="1"/>
  <c r="EG69" i="13"/>
  <c r="EG156" i="13" s="1"/>
  <c r="EN69" i="13"/>
  <c r="EN156" i="13" s="1"/>
  <c r="EU69" i="13"/>
  <c r="EU156" i="13" s="1"/>
  <c r="FB69" i="13"/>
  <c r="FB156" i="13" s="1"/>
  <c r="FI69" i="13"/>
  <c r="FI156" i="13" s="1"/>
  <c r="FP69" i="13"/>
  <c r="FP156" i="13" s="1"/>
  <c r="FW69" i="13"/>
  <c r="FW156" i="13" s="1"/>
  <c r="GD69" i="13"/>
  <c r="GK69" i="13"/>
  <c r="GK156" i="13"/>
  <c r="GR69" i="13"/>
  <c r="GR156" i="13"/>
  <c r="GY69" i="13"/>
  <c r="GY156" i="13"/>
  <c r="HF69" i="13"/>
  <c r="HF156" i="13"/>
  <c r="HM69" i="13"/>
  <c r="HM156" i="13"/>
  <c r="HT69" i="13"/>
  <c r="HT156" i="13"/>
  <c r="IA69" i="13"/>
  <c r="IA156" i="13"/>
  <c r="IH69" i="13"/>
  <c r="IH156" i="13" s="1"/>
  <c r="IO69" i="13"/>
  <c r="IO156" i="13" s="1"/>
  <c r="IQ156" i="13"/>
  <c r="IV69" i="13"/>
  <c r="IV156" i="13"/>
  <c r="AH70" i="13"/>
  <c r="AH157" i="13" s="1"/>
  <c r="AW70" i="13"/>
  <c r="AW157" i="13" s="1"/>
  <c r="AZ70" i="13"/>
  <c r="D70" i="13" s="1"/>
  <c r="BA70" i="13"/>
  <c r="F70" i="13" s="1"/>
  <c r="BF70" i="13"/>
  <c r="BG70" i="13"/>
  <c r="BL157" i="13"/>
  <c r="CG70" i="13"/>
  <c r="CH70" i="13"/>
  <c r="CQ70" i="13"/>
  <c r="CQ157" i="13"/>
  <c r="CX70" i="13"/>
  <c r="DE70" i="13"/>
  <c r="DE157" i="13" s="1"/>
  <c r="DL70" i="13"/>
  <c r="DM70" i="13" s="1"/>
  <c r="DS70" i="13"/>
  <c r="DZ70" i="13"/>
  <c r="EA70" i="13"/>
  <c r="EA157" i="13" s="1"/>
  <c r="EG70" i="13"/>
  <c r="EN70" i="13"/>
  <c r="EU70" i="13"/>
  <c r="FB70" i="13"/>
  <c r="FC70" i="13"/>
  <c r="FC157" i="13" s="1"/>
  <c r="FD157" i="13" s="1"/>
  <c r="FI70" i="13"/>
  <c r="FP70" i="13"/>
  <c r="FW70" i="13"/>
  <c r="GD70" i="13"/>
  <c r="GK70" i="13"/>
  <c r="GR70" i="13"/>
  <c r="GY70" i="13"/>
  <c r="GZ70" i="13" s="1"/>
  <c r="GZ157" i="13"/>
  <c r="HF70" i="13"/>
  <c r="HF157" i="13"/>
  <c r="HM70" i="13"/>
  <c r="HT70" i="13"/>
  <c r="IA70" i="13"/>
  <c r="IH70" i="13"/>
  <c r="IO70" i="13"/>
  <c r="IV70" i="13"/>
  <c r="S71" i="13"/>
  <c r="T71" i="13"/>
  <c r="U71" i="13"/>
  <c r="V71" i="13"/>
  <c r="W71" i="13"/>
  <c r="AA71" i="13"/>
  <c r="AB71" i="13"/>
  <c r="AC71" i="13"/>
  <c r="AD71" i="13"/>
  <c r="AE71" i="13"/>
  <c r="AI71" i="13"/>
  <c r="AJ71" i="13"/>
  <c r="AR71" i="13"/>
  <c r="AS71" i="13"/>
  <c r="AT71" i="13"/>
  <c r="AV158" i="13" s="1"/>
  <c r="AX71" i="13"/>
  <c r="AY71" i="13"/>
  <c r="BH71" i="13"/>
  <c r="BI71" i="13"/>
  <c r="BJ71" i="13"/>
  <c r="BN71" i="13"/>
  <c r="BO71" i="13"/>
  <c r="BP71" i="13"/>
  <c r="BQ71" i="13"/>
  <c r="BR71" i="13"/>
  <c r="BV71" i="13"/>
  <c r="BW71" i="13"/>
  <c r="BX71" i="13"/>
  <c r="BY71" i="13"/>
  <c r="BZ71" i="13"/>
  <c r="CD71" i="13"/>
  <c r="CE71" i="13"/>
  <c r="CN71" i="13"/>
  <c r="CO71" i="13"/>
  <c r="CP71" i="13"/>
  <c r="CS71" i="13"/>
  <c r="CT71" i="13"/>
  <c r="CU71" i="13"/>
  <c r="CV71" i="13"/>
  <c r="CW71" i="13"/>
  <c r="CX71" i="13" s="1"/>
  <c r="CX158" i="13" s="1"/>
  <c r="CZ71" i="13"/>
  <c r="DA71" i="13"/>
  <c r="DB71" i="13"/>
  <c r="DC71" i="13"/>
  <c r="DD71" i="13"/>
  <c r="DG71" i="13"/>
  <c r="DH71" i="13"/>
  <c r="DI71" i="13"/>
  <c r="DJ71" i="13"/>
  <c r="DK71" i="13"/>
  <c r="DL71" i="13" s="1"/>
  <c r="DL158" i="13" s="1"/>
  <c r="DN71" i="13"/>
  <c r="DO71" i="13"/>
  <c r="DP71" i="13"/>
  <c r="DQ71" i="13"/>
  <c r="DR71" i="13"/>
  <c r="DU71" i="13"/>
  <c r="DV71" i="13"/>
  <c r="DW71" i="13"/>
  <c r="DX71" i="13"/>
  <c r="DZ71" i="13" s="1"/>
  <c r="DZ158" i="13" s="1"/>
  <c r="DY71" i="13"/>
  <c r="EB71" i="13"/>
  <c r="EC71" i="13"/>
  <c r="ED71" i="13"/>
  <c r="EE71" i="13"/>
  <c r="EF71" i="13"/>
  <c r="EI71" i="13"/>
  <c r="EJ71" i="13"/>
  <c r="EK71" i="13"/>
  <c r="EL71" i="13"/>
  <c r="EM71" i="13"/>
  <c r="EN71" i="13" s="1"/>
  <c r="EN158" i="13" s="1"/>
  <c r="EP71" i="13"/>
  <c r="EQ71" i="13"/>
  <c r="ER71" i="13"/>
  <c r="ES71" i="13"/>
  <c r="ET71" i="13"/>
  <c r="EW71" i="13"/>
  <c r="EX71" i="13"/>
  <c r="EY71" i="13"/>
  <c r="EZ71" i="13"/>
  <c r="FA71" i="13"/>
  <c r="FD71" i="13"/>
  <c r="FE71" i="13"/>
  <c r="FF71" i="13"/>
  <c r="FG71" i="13"/>
  <c r="FH71" i="13"/>
  <c r="FI71" i="13" s="1"/>
  <c r="FI158" i="13" s="1"/>
  <c r="FK71" i="13"/>
  <c r="FL71" i="13"/>
  <c r="FM71" i="13"/>
  <c r="FN71" i="13"/>
  <c r="FO71" i="13"/>
  <c r="FP71" i="13" s="1"/>
  <c r="FP158" i="13" s="1"/>
  <c r="FR71" i="13"/>
  <c r="FS71" i="13"/>
  <c r="FT71" i="13"/>
  <c r="FU71" i="13"/>
  <c r="FV71" i="13"/>
  <c r="FW71" i="13" s="1"/>
  <c r="FW158" i="13" s="1"/>
  <c r="FY71" i="13"/>
  <c r="FZ71" i="13"/>
  <c r="GA71" i="13"/>
  <c r="GB71" i="13"/>
  <c r="GC71" i="13"/>
  <c r="GF71" i="13"/>
  <c r="GG71" i="13"/>
  <c r="GH71" i="13"/>
  <c r="GI71" i="13"/>
  <c r="GJ71" i="13"/>
  <c r="GM71" i="13"/>
  <c r="GN71" i="13"/>
  <c r="GO71" i="13"/>
  <c r="GP71" i="13"/>
  <c r="GQ71" i="13"/>
  <c r="GR71" i="13" s="1"/>
  <c r="GR158" i="13" s="1"/>
  <c r="GT71" i="13"/>
  <c r="GU71" i="13"/>
  <c r="GV71" i="13"/>
  <c r="GW71" i="13"/>
  <c r="GX71" i="13"/>
  <c r="HA71" i="13"/>
  <c r="HB71" i="13"/>
  <c r="HC71" i="13"/>
  <c r="HD71" i="13"/>
  <c r="HE71" i="13"/>
  <c r="HH71" i="13"/>
  <c r="HI71" i="13"/>
  <c r="HJ71" i="13"/>
  <c r="HK71" i="13"/>
  <c r="HL71" i="13"/>
  <c r="HM71" i="13" s="1"/>
  <c r="HM158" i="13" s="1"/>
  <c r="HO71" i="13"/>
  <c r="HP71" i="13"/>
  <c r="HQ71" i="13"/>
  <c r="HR71" i="13"/>
  <c r="HS71" i="13"/>
  <c r="HV71" i="13"/>
  <c r="HW71" i="13"/>
  <c r="HX71" i="13"/>
  <c r="HY71" i="13"/>
  <c r="IA71" i="13" s="1"/>
  <c r="IA158" i="13" s="1"/>
  <c r="HZ71" i="13"/>
  <c r="IC71" i="13"/>
  <c r="ID71" i="13"/>
  <c r="IE71" i="13"/>
  <c r="IF71" i="13"/>
  <c r="IG71" i="13"/>
  <c r="IJ71" i="13"/>
  <c r="IK71" i="13"/>
  <c r="IL71" i="13"/>
  <c r="IM71" i="13"/>
  <c r="IN71" i="13"/>
  <c r="IO71" i="13"/>
  <c r="IO158" i="13" s="1"/>
  <c r="IQ71" i="13"/>
  <c r="IR71" i="13"/>
  <c r="IS71" i="13"/>
  <c r="IT71" i="13"/>
  <c r="IV71" i="13" s="1"/>
  <c r="IV158" i="13" s="1"/>
  <c r="IU71" i="13"/>
  <c r="IX71" i="13"/>
  <c r="AK74" i="13"/>
  <c r="AL74" i="13"/>
  <c r="AM74" i="13"/>
  <c r="AN74" i="13"/>
  <c r="BQ74" i="13"/>
  <c r="BX74" i="13"/>
  <c r="BY74" i="13"/>
  <c r="CU74" i="13"/>
  <c r="DI74" i="13"/>
  <c r="DP74" i="13"/>
  <c r="EE74" i="13"/>
  <c r="EL74" i="13"/>
  <c r="FG74" i="13"/>
  <c r="FU74" i="13"/>
  <c r="F75" i="13"/>
  <c r="F89" i="15" s="1"/>
  <c r="AG75" i="13"/>
  <c r="AV75" i="13"/>
  <c r="GY75" i="13"/>
  <c r="IG74" i="13"/>
  <c r="U76" i="13"/>
  <c r="U74" i="13" s="1"/>
  <c r="V76" i="13"/>
  <c r="AC76" i="13"/>
  <c r="AC74" i="13" s="1"/>
  <c r="AD76" i="13"/>
  <c r="AD74" i="13" s="1"/>
  <c r="AE76" i="13"/>
  <c r="AE74" i="13" s="1"/>
  <c r="AR76" i="13"/>
  <c r="AR74" i="13" s="1"/>
  <c r="AS76" i="13"/>
  <c r="AS74" i="13" s="1"/>
  <c r="AT76" i="13"/>
  <c r="AT74" i="13" s="1"/>
  <c r="BH76" i="13"/>
  <c r="BH74" i="13" s="1"/>
  <c r="BI76" i="13"/>
  <c r="BI74" i="13" s="1"/>
  <c r="BP76" i="13"/>
  <c r="BP74" i="13" s="1"/>
  <c r="CN76" i="13"/>
  <c r="CN74" i="13" s="1"/>
  <c r="CO76" i="13"/>
  <c r="CO74" i="13" s="1"/>
  <c r="CV76" i="13"/>
  <c r="CV74" i="13" s="1"/>
  <c r="DB74" i="13"/>
  <c r="DC76" i="13"/>
  <c r="DC74" i="13"/>
  <c r="DJ76" i="13"/>
  <c r="DJ74" i="13"/>
  <c r="DQ76" i="13"/>
  <c r="DQ74" i="13"/>
  <c r="DW76" i="13"/>
  <c r="DW74" i="13"/>
  <c r="DX76" i="13"/>
  <c r="DX74" i="13"/>
  <c r="ED76" i="13"/>
  <c r="ED74" i="13"/>
  <c r="EK76" i="13"/>
  <c r="EK74" i="13"/>
  <c r="ER76" i="13"/>
  <c r="ER74" i="13"/>
  <c r="ES76" i="13"/>
  <c r="EY76" i="13"/>
  <c r="EY74" i="13" s="1"/>
  <c r="EZ76" i="13"/>
  <c r="EZ74" i="13" s="1"/>
  <c r="FF76" i="13"/>
  <c r="FF74" i="13" s="1"/>
  <c r="FM76" i="13"/>
  <c r="FM74" i="13" s="1"/>
  <c r="FN76" i="13"/>
  <c r="FN74" i="13" s="1"/>
  <c r="FT76" i="13"/>
  <c r="FT74" i="13" s="1"/>
  <c r="GA76" i="13"/>
  <c r="GA74" i="13" s="1"/>
  <c r="GB76" i="13"/>
  <c r="GB74" i="13" s="1"/>
  <c r="GH76" i="13"/>
  <c r="GH74" i="13" s="1"/>
  <c r="GI76" i="13"/>
  <c r="GI74" i="13" s="1"/>
  <c r="GO76" i="13"/>
  <c r="GO74" i="13" s="1"/>
  <c r="GP76" i="13"/>
  <c r="GP74" i="13" s="1"/>
  <c r="GV76" i="13"/>
  <c r="GV74" i="13" s="1"/>
  <c r="GW76" i="13"/>
  <c r="GW74" i="13" s="1"/>
  <c r="HC76" i="13"/>
  <c r="HC74" i="13" s="1"/>
  <c r="HD76" i="13"/>
  <c r="HD74" i="13" s="1"/>
  <c r="HJ76" i="13"/>
  <c r="HJ74" i="13" s="1"/>
  <c r="HK76" i="13"/>
  <c r="HK74" i="13" s="1"/>
  <c r="HQ76" i="13"/>
  <c r="HQ74" i="13" s="1"/>
  <c r="HR76" i="13"/>
  <c r="HR74" i="13" s="1"/>
  <c r="HX76" i="13"/>
  <c r="HX74" i="13" s="1"/>
  <c r="HY76" i="13"/>
  <c r="HY74" i="13" s="1"/>
  <c r="IE76" i="13"/>
  <c r="IE74" i="13" s="1"/>
  <c r="IF76" i="13"/>
  <c r="IF74" i="13" s="1"/>
  <c r="IL76" i="13"/>
  <c r="IL74" i="13" s="1"/>
  <c r="IM76" i="13"/>
  <c r="IM74" i="13" s="1"/>
  <c r="IS76" i="13"/>
  <c r="IS74" i="13" s="1"/>
  <c r="IT76" i="13"/>
  <c r="IT74" i="13" s="1"/>
  <c r="AK78" i="13"/>
  <c r="AL78" i="13"/>
  <c r="AM78" i="13"/>
  <c r="AN78" i="13"/>
  <c r="AO78" i="13"/>
  <c r="AP78" i="13"/>
  <c r="AQ78" i="13"/>
  <c r="AK82" i="13"/>
  <c r="AL82" i="13"/>
  <c r="AM82" i="13"/>
  <c r="AN82" i="13"/>
  <c r="AO82" i="13"/>
  <c r="AP82" i="13"/>
  <c r="AQ82" i="13"/>
  <c r="AN97" i="13"/>
  <c r="AO97" i="13"/>
  <c r="AP97" i="13"/>
  <c r="AN98" i="13"/>
  <c r="AO98" i="13"/>
  <c r="AP98" i="13" s="1"/>
  <c r="AV98" i="13"/>
  <c r="CX98" i="13"/>
  <c r="EN98" i="13"/>
  <c r="EP98" i="13" s="1"/>
  <c r="Y99" i="13"/>
  <c r="AA99" i="13"/>
  <c r="Z99" i="13"/>
  <c r="AH99" i="13"/>
  <c r="AN99" i="13"/>
  <c r="AO99" i="13"/>
  <c r="AV99" i="13"/>
  <c r="AW99" i="13"/>
  <c r="BM99" i="13"/>
  <c r="BU99" i="13"/>
  <c r="CC99" i="13"/>
  <c r="CR99" i="13"/>
  <c r="CY99" i="13"/>
  <c r="DF99" i="13"/>
  <c r="DM99" i="13"/>
  <c r="DT99" i="13"/>
  <c r="EA99" i="13"/>
  <c r="EH99" i="13"/>
  <c r="EO99" i="13"/>
  <c r="EU99" i="13"/>
  <c r="EV99" i="13"/>
  <c r="EW99" i="13" s="1"/>
  <c r="FC99" i="13"/>
  <c r="FJ99" i="13"/>
  <c r="FK99" i="13" s="1"/>
  <c r="FQ99" i="13"/>
  <c r="FX99" i="13"/>
  <c r="GE99" i="13"/>
  <c r="GK99" i="13"/>
  <c r="GL99" i="13"/>
  <c r="GM99" i="13" s="1"/>
  <c r="GS99" i="13"/>
  <c r="GZ99" i="13"/>
  <c r="HA99" i="13"/>
  <c r="HG99" i="13"/>
  <c r="HN99" i="13"/>
  <c r="HU99" i="13"/>
  <c r="IB99" i="13"/>
  <c r="II99" i="13"/>
  <c r="IP99" i="13"/>
  <c r="IQ99" i="13" s="1"/>
  <c r="IW99" i="13"/>
  <c r="Z100" i="13"/>
  <c r="AH100" i="13"/>
  <c r="AI100" i="13" s="1"/>
  <c r="AN100" i="13"/>
  <c r="AO100" i="13"/>
  <c r="AP100" i="13" s="1"/>
  <c r="AW100" i="13"/>
  <c r="BM100" i="13"/>
  <c r="BN100" i="13" s="1"/>
  <c r="BU100" i="13"/>
  <c r="CC100" i="13"/>
  <c r="CR100" i="13"/>
  <c r="CS100" i="13"/>
  <c r="CY100" i="13"/>
  <c r="DF100" i="13"/>
  <c r="DM100" i="13"/>
  <c r="DT100" i="13"/>
  <c r="DU100" i="13" s="1"/>
  <c r="EA100" i="13"/>
  <c r="EH100" i="13"/>
  <c r="EO100" i="13"/>
  <c r="EP100" i="13" s="1"/>
  <c r="EV100" i="13"/>
  <c r="FB100" i="13"/>
  <c r="FC100" i="13"/>
  <c r="FJ100" i="13"/>
  <c r="FK100" i="13" s="1"/>
  <c r="FQ100" i="13"/>
  <c r="FR100" i="13" s="1"/>
  <c r="FX100" i="13"/>
  <c r="GD100" i="13"/>
  <c r="GE100" i="13"/>
  <c r="GL100" i="13"/>
  <c r="GS100" i="13"/>
  <c r="GT100" i="13" s="1"/>
  <c r="GZ100" i="13"/>
  <c r="HA100" i="13" s="1"/>
  <c r="HF100" i="13"/>
  <c r="HG100" i="13"/>
  <c r="HN100" i="13"/>
  <c r="HO100" i="13"/>
  <c r="HU100" i="13"/>
  <c r="IB100" i="13"/>
  <c r="IC100" i="13" s="1"/>
  <c r="II100" i="13"/>
  <c r="IP100" i="13"/>
  <c r="IQ100" i="13" s="1"/>
  <c r="IW100" i="13"/>
  <c r="IX100" i="13" s="1"/>
  <c r="AN101" i="13"/>
  <c r="AO101" i="13"/>
  <c r="BL101" i="13"/>
  <c r="BN101" i="13" s="1"/>
  <c r="CB101" i="13"/>
  <c r="CD101" i="13" s="1"/>
  <c r="GK101" i="13"/>
  <c r="GY101" i="13"/>
  <c r="HA101" i="13"/>
  <c r="HM101" i="13"/>
  <c r="HO101" i="13"/>
  <c r="IA101" i="13"/>
  <c r="IO101" i="13"/>
  <c r="IQ101" i="13" s="1"/>
  <c r="AN102" i="13"/>
  <c r="AP102" i="13" s="1"/>
  <c r="AO102" i="13"/>
  <c r="AN103" i="13"/>
  <c r="AO103" i="13"/>
  <c r="AP103" i="13"/>
  <c r="Z104" i="13"/>
  <c r="AN104" i="13"/>
  <c r="AO104" i="13"/>
  <c r="DS104" i="13"/>
  <c r="DU104" i="13" s="1"/>
  <c r="GY104" i="13"/>
  <c r="AN105" i="13"/>
  <c r="AO105" i="13"/>
  <c r="AP105" i="13" s="1"/>
  <c r="CX105" i="13"/>
  <c r="HF105" i="13"/>
  <c r="HH105" i="13"/>
  <c r="AN106" i="13"/>
  <c r="AP106" i="13"/>
  <c r="AO106" i="13"/>
  <c r="AN107" i="13"/>
  <c r="AO107" i="13"/>
  <c r="EU107" i="13"/>
  <c r="AN108" i="13"/>
  <c r="AO108" i="13"/>
  <c r="AP108" i="13" s="1"/>
  <c r="BT108" i="13"/>
  <c r="AN109" i="13"/>
  <c r="AO109" i="13"/>
  <c r="AN110" i="13"/>
  <c r="AO110" i="13"/>
  <c r="AP110" i="13" s="1"/>
  <c r="AN111" i="13"/>
  <c r="AO111" i="13"/>
  <c r="GR111" i="13"/>
  <c r="HT111" i="13"/>
  <c r="IV111" i="13"/>
  <c r="AN112" i="13"/>
  <c r="AO112" i="13"/>
  <c r="HF112" i="13"/>
  <c r="HH112" i="13"/>
  <c r="IH112" i="13"/>
  <c r="AN113" i="13"/>
  <c r="AO113" i="13"/>
  <c r="AP113" i="13"/>
  <c r="CX113" i="13"/>
  <c r="CZ113" i="13"/>
  <c r="AN114" i="13"/>
  <c r="AO114" i="13"/>
  <c r="AP114" i="13" s="1"/>
  <c r="DE114" i="13"/>
  <c r="DG114" i="13" s="1"/>
  <c r="FJ114" i="13"/>
  <c r="HM114" i="13"/>
  <c r="AN115" i="13"/>
  <c r="AO115" i="13"/>
  <c r="AP115" i="13" s="1"/>
  <c r="AN116" i="13"/>
  <c r="AO116" i="13"/>
  <c r="EU116" i="13"/>
  <c r="EW116" i="13"/>
  <c r="GY116" i="13"/>
  <c r="AN117" i="13"/>
  <c r="AO117" i="13"/>
  <c r="FW117" i="13"/>
  <c r="FY117" i="13" s="1"/>
  <c r="HM117" i="13"/>
  <c r="HO117" i="13" s="1"/>
  <c r="AN118" i="13"/>
  <c r="AO118" i="13"/>
  <c r="AN119" i="13"/>
  <c r="AO119" i="13"/>
  <c r="AH120" i="13"/>
  <c r="AN120" i="13"/>
  <c r="AO120" i="13"/>
  <c r="AW120" i="13"/>
  <c r="BD120" i="13"/>
  <c r="BF120" i="13" s="1"/>
  <c r="BE120" i="13"/>
  <c r="BM120" i="13"/>
  <c r="BU120" i="13"/>
  <c r="CC120" i="13"/>
  <c r="CJ120" i="13"/>
  <c r="CK120" i="13"/>
  <c r="CQ120" i="13"/>
  <c r="CR120" i="13"/>
  <c r="CY120" i="13"/>
  <c r="DF120" i="13"/>
  <c r="DG120" i="13"/>
  <c r="DM120" i="13"/>
  <c r="DT120" i="13"/>
  <c r="EA120" i="13"/>
  <c r="EH120" i="13"/>
  <c r="EO120" i="13"/>
  <c r="EP120" i="13"/>
  <c r="EV120" i="13"/>
  <c r="FC120" i="13"/>
  <c r="FJ120" i="13"/>
  <c r="FK120" i="13"/>
  <c r="FQ120" i="13"/>
  <c r="FW120" i="13"/>
  <c r="FX120" i="13"/>
  <c r="GE120" i="13"/>
  <c r="GL120" i="13"/>
  <c r="GM120" i="13"/>
  <c r="GS120" i="13"/>
  <c r="GT120" i="13"/>
  <c r="GZ120" i="13"/>
  <c r="HG120" i="13"/>
  <c r="HH120" i="13" s="1"/>
  <c r="HN120" i="13"/>
  <c r="HU120" i="13"/>
  <c r="IB120" i="13"/>
  <c r="IC120" i="13" s="1"/>
  <c r="II120" i="13"/>
  <c r="IJ120" i="13" s="1"/>
  <c r="IP120" i="13"/>
  <c r="IQ120" i="13" s="1"/>
  <c r="IW120" i="13"/>
  <c r="IX120" i="13" s="1"/>
  <c r="AN121" i="13"/>
  <c r="AP121" i="13"/>
  <c r="AO121" i="13"/>
  <c r="R122" i="13"/>
  <c r="S122" i="13" s="1"/>
  <c r="AH122" i="13"/>
  <c r="AN122" i="13"/>
  <c r="AO122" i="13"/>
  <c r="AP122" i="13"/>
  <c r="AW122" i="13"/>
  <c r="AX122" i="13"/>
  <c r="BM122" i="13"/>
  <c r="BU122" i="13"/>
  <c r="CC122" i="13"/>
  <c r="CR122" i="13"/>
  <c r="CY122" i="13"/>
  <c r="DF122" i="13"/>
  <c r="DG122" i="13" s="1"/>
  <c r="DM122" i="13"/>
  <c r="DT122" i="13"/>
  <c r="EA122" i="13"/>
  <c r="EH122" i="13"/>
  <c r="EO122" i="13"/>
  <c r="EV122" i="13"/>
  <c r="FC122" i="13"/>
  <c r="FJ122" i="13"/>
  <c r="FQ122" i="13"/>
  <c r="FX122" i="13"/>
  <c r="FY122" i="13" s="1"/>
  <c r="GE122" i="13"/>
  <c r="GL122" i="13"/>
  <c r="GS122" i="13"/>
  <c r="GZ122" i="13"/>
  <c r="HG122" i="13"/>
  <c r="HN122" i="13"/>
  <c r="HO122" i="13" s="1"/>
  <c r="HU122" i="13"/>
  <c r="IB122" i="13"/>
  <c r="IC122" i="13" s="1"/>
  <c r="II122" i="13"/>
  <c r="IJ122" i="13" s="1"/>
  <c r="IP122" i="13"/>
  <c r="IW122" i="13"/>
  <c r="AH123" i="13"/>
  <c r="AN123" i="13"/>
  <c r="AO123" i="13"/>
  <c r="AW123" i="13"/>
  <c r="BM123" i="13"/>
  <c r="BU123" i="13"/>
  <c r="CC123" i="13"/>
  <c r="CR123" i="13"/>
  <c r="CX123" i="13"/>
  <c r="CY123" i="13"/>
  <c r="DF123" i="13"/>
  <c r="DM123" i="13"/>
  <c r="DT123" i="13"/>
  <c r="EA123" i="13"/>
  <c r="EH123" i="13"/>
  <c r="EN123" i="13"/>
  <c r="EO123" i="13"/>
  <c r="EV123" i="13"/>
  <c r="EW123" i="13"/>
  <c r="FC123" i="13"/>
  <c r="FJ123" i="13"/>
  <c r="FP123" i="13"/>
  <c r="FQ123" i="13"/>
  <c r="FX123" i="13"/>
  <c r="GE123" i="13"/>
  <c r="GF123" i="13" s="1"/>
  <c r="GL123" i="13"/>
  <c r="GM123" i="13"/>
  <c r="GS123" i="13"/>
  <c r="GT123" i="13"/>
  <c r="GZ123" i="13"/>
  <c r="HG123" i="13"/>
  <c r="HH123" i="13" s="1"/>
  <c r="HN123" i="13"/>
  <c r="HO123" i="13" s="1"/>
  <c r="HT123" i="13"/>
  <c r="HU123" i="13"/>
  <c r="IB123" i="13"/>
  <c r="II123" i="13"/>
  <c r="IP123" i="13"/>
  <c r="IV123" i="13"/>
  <c r="IW123" i="13"/>
  <c r="IX123" i="13" s="1"/>
  <c r="AN124" i="13"/>
  <c r="AO124" i="13"/>
  <c r="FW124" i="13"/>
  <c r="AH125" i="13"/>
  <c r="AN125" i="13"/>
  <c r="AO125" i="13"/>
  <c r="AW125" i="13"/>
  <c r="AX125" i="13"/>
  <c r="BU125" i="13"/>
  <c r="CC125" i="13"/>
  <c r="CR125" i="13"/>
  <c r="CY125" i="13"/>
  <c r="DF125" i="13"/>
  <c r="DG125" i="13"/>
  <c r="DM125" i="13"/>
  <c r="DT125" i="13"/>
  <c r="DU125" i="13" s="1"/>
  <c r="EA125" i="13"/>
  <c r="EH125" i="13"/>
  <c r="EI125" i="13"/>
  <c r="EO125" i="13"/>
  <c r="EV125" i="13"/>
  <c r="EW125" i="13" s="1"/>
  <c r="FC125" i="13"/>
  <c r="FJ125" i="13"/>
  <c r="FK125" i="13"/>
  <c r="FQ125" i="13"/>
  <c r="FX125" i="13"/>
  <c r="FY125" i="13" s="1"/>
  <c r="GE125" i="13"/>
  <c r="GL125" i="13"/>
  <c r="GS125" i="13"/>
  <c r="GZ125" i="13"/>
  <c r="HA125" i="13"/>
  <c r="HG125" i="13"/>
  <c r="HN125" i="13"/>
  <c r="HO125" i="13" s="1"/>
  <c r="HU125" i="13"/>
  <c r="IB125" i="13"/>
  <c r="II125" i="13"/>
  <c r="IJ125" i="13" s="1"/>
  <c r="IP125" i="13"/>
  <c r="IQ125" i="13"/>
  <c r="IW125" i="13"/>
  <c r="IX125" i="13"/>
  <c r="AN126" i="13"/>
  <c r="AO126" i="13"/>
  <c r="AP126" i="13" s="1"/>
  <c r="FI126" i="13"/>
  <c r="AN127" i="13"/>
  <c r="AO127" i="13"/>
  <c r="AN128" i="13"/>
  <c r="AO128" i="13"/>
  <c r="F129" i="13"/>
  <c r="AH129" i="13"/>
  <c r="AN129" i="13"/>
  <c r="AO129" i="13"/>
  <c r="AW129" i="13"/>
  <c r="BD129" i="13"/>
  <c r="BE129" i="13"/>
  <c r="BM129" i="13"/>
  <c r="BU129" i="13"/>
  <c r="BV129" i="13"/>
  <c r="CC129" i="13"/>
  <c r="CJ129" i="13"/>
  <c r="CL129" i="13" s="1"/>
  <c r="CQ129" i="13"/>
  <c r="CR129" i="13"/>
  <c r="CY129" i="13"/>
  <c r="DF129" i="13"/>
  <c r="DM129" i="13"/>
  <c r="DN129" i="13"/>
  <c r="DT129" i="13"/>
  <c r="DU129" i="13"/>
  <c r="EA129" i="13"/>
  <c r="EB129" i="13"/>
  <c r="EH129" i="13"/>
  <c r="EO129" i="13"/>
  <c r="EP129" i="13" s="1"/>
  <c r="EV129" i="13"/>
  <c r="EW129" i="13" s="1"/>
  <c r="FC129" i="13"/>
  <c r="FD129" i="13"/>
  <c r="FJ129" i="13"/>
  <c r="FQ129" i="13"/>
  <c r="FR129" i="13" s="1"/>
  <c r="FX129" i="13"/>
  <c r="GE129" i="13"/>
  <c r="GF129" i="13"/>
  <c r="GL129" i="13"/>
  <c r="GM129" i="13"/>
  <c r="GS129" i="13"/>
  <c r="GT129" i="13"/>
  <c r="GZ129" i="13"/>
  <c r="HG129" i="13"/>
  <c r="HH129" i="13" s="1"/>
  <c r="HN129" i="13"/>
  <c r="HO129" i="13" s="1"/>
  <c r="HU129" i="13"/>
  <c r="HV129" i="13" s="1"/>
  <c r="IB129" i="13"/>
  <c r="II129" i="13"/>
  <c r="IJ129" i="13" s="1"/>
  <c r="IP129" i="13"/>
  <c r="IQ129" i="13" s="1"/>
  <c r="IV129" i="13"/>
  <c r="IW129" i="13"/>
  <c r="AN130" i="13"/>
  <c r="AO130" i="13"/>
  <c r="CX130" i="13"/>
  <c r="CZ130" i="13" s="1"/>
  <c r="HM130" i="13"/>
  <c r="AN131" i="13"/>
  <c r="AO131" i="13"/>
  <c r="AN132" i="13"/>
  <c r="AO132" i="13"/>
  <c r="AN133" i="13"/>
  <c r="AO133" i="13"/>
  <c r="GY133" i="13"/>
  <c r="IO133" i="13"/>
  <c r="IQ133" i="13" s="1"/>
  <c r="AN134" i="13"/>
  <c r="AO134" i="13"/>
  <c r="AN135" i="13"/>
  <c r="AO135" i="13"/>
  <c r="AN136" i="13"/>
  <c r="AP136" i="13"/>
  <c r="AO136" i="13"/>
  <c r="GR136" i="13"/>
  <c r="GT136" i="13" s="1"/>
  <c r="AN137" i="13"/>
  <c r="AO137" i="13"/>
  <c r="AN138" i="13"/>
  <c r="AO138" i="13"/>
  <c r="IO138" i="13"/>
  <c r="IQ138" i="13"/>
  <c r="AN139" i="13"/>
  <c r="AO139" i="13"/>
  <c r="EN139" i="13"/>
  <c r="EP139" i="13"/>
  <c r="FP139" i="13"/>
  <c r="HT139" i="13"/>
  <c r="HV139" i="13" s="1"/>
  <c r="AN140" i="13"/>
  <c r="AP140" i="13" s="1"/>
  <c r="AO140" i="13"/>
  <c r="FP140" i="13"/>
  <c r="AN141" i="13"/>
  <c r="AO141" i="13"/>
  <c r="AN142" i="13"/>
  <c r="AO142" i="13"/>
  <c r="AP142" i="13" s="1"/>
  <c r="AN143" i="13"/>
  <c r="AO143" i="13"/>
  <c r="AP143" i="13" s="1"/>
  <c r="AN144" i="13"/>
  <c r="AO144" i="13"/>
  <c r="AP144" i="13" s="1"/>
  <c r="AN145" i="13"/>
  <c r="AO145" i="13"/>
  <c r="AN146" i="13"/>
  <c r="AO146" i="13"/>
  <c r="FI146" i="13"/>
  <c r="Y147" i="13"/>
  <c r="AA147" i="13" s="1"/>
  <c r="AN147" i="13"/>
  <c r="AO147" i="13"/>
  <c r="AP147" i="13" s="1"/>
  <c r="BL147" i="13"/>
  <c r="AN148" i="13"/>
  <c r="AO148" i="13"/>
  <c r="AN149" i="13"/>
  <c r="AO149" i="13"/>
  <c r="EG149" i="13"/>
  <c r="AN150" i="13"/>
  <c r="AO150" i="13"/>
  <c r="AN151" i="13"/>
  <c r="AO151" i="13"/>
  <c r="AH152" i="13"/>
  <c r="AN152" i="13"/>
  <c r="AO152" i="13"/>
  <c r="AW152" i="13"/>
  <c r="BD152" i="13"/>
  <c r="BE152" i="13"/>
  <c r="BM152" i="13"/>
  <c r="BU152" i="13"/>
  <c r="CC152" i="13"/>
  <c r="CJ152" i="13"/>
  <c r="CK152" i="13"/>
  <c r="CR152" i="13"/>
  <c r="CS152" i="13"/>
  <c r="CY152" i="13"/>
  <c r="CZ152" i="13"/>
  <c r="DF152" i="13"/>
  <c r="DM152" i="13"/>
  <c r="DN152" i="13" s="1"/>
  <c r="DT152" i="13"/>
  <c r="DU152" i="13" s="1"/>
  <c r="EA152" i="13"/>
  <c r="EH152" i="13"/>
  <c r="EN152" i="13"/>
  <c r="EO152" i="13"/>
  <c r="EV152" i="13"/>
  <c r="EW152" i="13" s="1"/>
  <c r="FC152" i="13"/>
  <c r="FJ152" i="13"/>
  <c r="FQ152" i="13"/>
  <c r="FX152" i="13"/>
  <c r="GE152" i="13"/>
  <c r="GL152" i="13"/>
  <c r="GM152" i="13"/>
  <c r="GS152" i="13"/>
  <c r="GZ152" i="13"/>
  <c r="HG152" i="13"/>
  <c r="HN152" i="13"/>
  <c r="HT152" i="13"/>
  <c r="HU152" i="13"/>
  <c r="HV152" i="13" s="1"/>
  <c r="IB152" i="13"/>
  <c r="II152" i="13"/>
  <c r="IJ152" i="13" s="1"/>
  <c r="IP152" i="13"/>
  <c r="IW152" i="13"/>
  <c r="AN153" i="13"/>
  <c r="AO153" i="13"/>
  <c r="DS153" i="13"/>
  <c r="DU153" i="13" s="1"/>
  <c r="FW153" i="13"/>
  <c r="FY153" i="13" s="1"/>
  <c r="HM153" i="13"/>
  <c r="HO153" i="13" s="1"/>
  <c r="AH154" i="13"/>
  <c r="AN154" i="13"/>
  <c r="AO154" i="13"/>
  <c r="AW154" i="13"/>
  <c r="BM154" i="13"/>
  <c r="BU154" i="13"/>
  <c r="BV154" i="13" s="1"/>
  <c r="CC154" i="13"/>
  <c r="CR154" i="13"/>
  <c r="CY154" i="13"/>
  <c r="DF154" i="13"/>
  <c r="DM154" i="13"/>
  <c r="DN154" i="13" s="1"/>
  <c r="DT154" i="13"/>
  <c r="EA154" i="13"/>
  <c r="EH154" i="13"/>
  <c r="EN154" i="13"/>
  <c r="EO154" i="13"/>
  <c r="EP154" i="13"/>
  <c r="EV154" i="13"/>
  <c r="FC154" i="13"/>
  <c r="FJ154" i="13"/>
  <c r="FP154" i="13"/>
  <c r="FQ154" i="13"/>
  <c r="FX154" i="13"/>
  <c r="GE154" i="13"/>
  <c r="GL154" i="13"/>
  <c r="GS154" i="13"/>
  <c r="GZ154" i="13"/>
  <c r="HG154" i="13"/>
  <c r="HN154" i="13"/>
  <c r="HT154" i="13"/>
  <c r="HU154" i="13"/>
  <c r="IB154" i="13"/>
  <c r="II154" i="13"/>
  <c r="IJ154" i="13"/>
  <c r="IP154" i="13"/>
  <c r="IW154" i="13"/>
  <c r="IX154" i="13" s="1"/>
  <c r="AN155" i="13"/>
  <c r="AO155" i="13"/>
  <c r="DL155" i="13"/>
  <c r="GD155" i="13"/>
  <c r="GF155" i="13" s="1"/>
  <c r="HT155" i="13"/>
  <c r="HV155" i="13" s="1"/>
  <c r="IH155" i="13"/>
  <c r="AH156" i="13"/>
  <c r="AN156" i="13"/>
  <c r="AO156" i="13"/>
  <c r="AW156" i="13"/>
  <c r="BL156" i="13"/>
  <c r="BN156" i="13" s="1"/>
  <c r="BM156" i="13"/>
  <c r="BU156" i="13"/>
  <c r="CC156" i="13"/>
  <c r="CR156" i="13"/>
  <c r="CY156" i="13"/>
  <c r="CZ156" i="13" s="1"/>
  <c r="DF156" i="13"/>
  <c r="DM156" i="13"/>
  <c r="DT156" i="13"/>
  <c r="EA156" i="13"/>
  <c r="EH156" i="13"/>
  <c r="EO156" i="13"/>
  <c r="EV156" i="13"/>
  <c r="FC156" i="13"/>
  <c r="FJ156" i="13"/>
  <c r="FQ156" i="13"/>
  <c r="FX156" i="13"/>
  <c r="GD156" i="13"/>
  <c r="GE156" i="13"/>
  <c r="GL156" i="13"/>
  <c r="GS156" i="13"/>
  <c r="GZ156" i="13"/>
  <c r="HG156" i="13"/>
  <c r="HN156" i="13"/>
  <c r="HU156" i="13"/>
  <c r="IB156" i="13"/>
  <c r="II156" i="13"/>
  <c r="IP156" i="13"/>
  <c r="IW156" i="13"/>
  <c r="AN157" i="13"/>
  <c r="AP157" i="13"/>
  <c r="AO157" i="13"/>
  <c r="AV157" i="13"/>
  <c r="AX157" i="13" s="1"/>
  <c r="DZ157" i="13"/>
  <c r="AN158" i="13"/>
  <c r="AO158" i="13"/>
  <c r="AN159" i="13"/>
  <c r="AP159" i="13" s="1"/>
  <c r="AO159" i="13"/>
  <c r="AO164" i="13"/>
  <c r="AP164" i="13"/>
  <c r="AQ164" i="13"/>
  <c r="E13" i="15"/>
  <c r="D14" i="15"/>
  <c r="E17" i="15"/>
  <c r="L18" i="15"/>
  <c r="E21" i="15"/>
  <c r="L25" i="15"/>
  <c r="E26" i="15"/>
  <c r="E27" i="15"/>
  <c r="D28" i="15"/>
  <c r="L30" i="15"/>
  <c r="L31" i="15"/>
  <c r="L35" i="15"/>
  <c r="L41" i="15" s="1"/>
  <c r="L57" i="15"/>
  <c r="L70" i="15"/>
  <c r="E90" i="15"/>
  <c r="CY105" i="13"/>
  <c r="CZ105" i="13"/>
  <c r="R120" i="13"/>
  <c r="IA130" i="13"/>
  <c r="IC130" i="13" s="1"/>
  <c r="EN131" i="13"/>
  <c r="EP131" i="13" s="1"/>
  <c r="EU124" i="13"/>
  <c r="EW124" i="13" s="1"/>
  <c r="R67" i="13"/>
  <c r="R154" i="13" s="1"/>
  <c r="S154" i="13" s="1"/>
  <c r="EZ63" i="13"/>
  <c r="HE76" i="13"/>
  <c r="HE74" i="13"/>
  <c r="CO55" i="13"/>
  <c r="CO64" i="13" s="1"/>
  <c r="R46" i="13"/>
  <c r="BL130" i="13"/>
  <c r="BJ40" i="13"/>
  <c r="DD40" i="13"/>
  <c r="DE40" i="13"/>
  <c r="DE127" i="13" s="1"/>
  <c r="GD130" i="13"/>
  <c r="CR27" i="13"/>
  <c r="CR114" i="13"/>
  <c r="DQ55" i="13"/>
  <c r="IU40" i="13"/>
  <c r="IV40" i="13" s="1"/>
  <c r="BM34" i="13"/>
  <c r="BM121" i="13" s="1"/>
  <c r="BN121" i="13" s="1"/>
  <c r="BV31" i="13"/>
  <c r="BU24" i="13"/>
  <c r="IM22" i="13"/>
  <c r="DI22" i="13"/>
  <c r="CR14" i="13"/>
  <c r="CR101" i="13"/>
  <c r="E15" i="15"/>
  <c r="IU76" i="13"/>
  <c r="IU74" i="13" s="1"/>
  <c r="CU22" i="13"/>
  <c r="CO22" i="13"/>
  <c r="EU28" i="13"/>
  <c r="EU115" i="13"/>
  <c r="AX31" i="13"/>
  <c r="F29" i="13"/>
  <c r="F30" i="15" s="1"/>
  <c r="HW31" i="13"/>
  <c r="DR31" i="13"/>
  <c r="HS76" i="13"/>
  <c r="HS74" i="13" s="1"/>
  <c r="E66" i="15"/>
  <c r="CW31" i="13"/>
  <c r="E19" i="13"/>
  <c r="IH75" i="13"/>
  <c r="HE31" i="13"/>
  <c r="IA23" i="13"/>
  <c r="IA110" i="13"/>
  <c r="IO132" i="13"/>
  <c r="IQ132" i="13"/>
  <c r="GY131" i="13"/>
  <c r="GK124" i="13"/>
  <c r="FB126" i="13"/>
  <c r="FD126" i="13"/>
  <c r="DZ130" i="13"/>
  <c r="EB130" i="13"/>
  <c r="DS132" i="13"/>
  <c r="DU132" i="13"/>
  <c r="CX126" i="13"/>
  <c r="CZ126" i="13"/>
  <c r="CQ132" i="13"/>
  <c r="AV124" i="13"/>
  <c r="AX124" i="13" s="1"/>
  <c r="S40" i="13"/>
  <c r="IP108" i="13"/>
  <c r="IW18" i="13"/>
  <c r="BU18" i="13"/>
  <c r="BU105" i="13" s="1"/>
  <c r="BV105" i="13" s="1"/>
  <c r="BT105" i="13"/>
  <c r="DM108" i="13"/>
  <c r="BU108" i="13"/>
  <c r="AW21" i="13"/>
  <c r="AW108" i="13" s="1"/>
  <c r="AV108" i="13"/>
  <c r="GS18" i="13"/>
  <c r="GS105" i="13"/>
  <c r="GT105" i="13" s="1"/>
  <c r="EO18" i="13"/>
  <c r="EO105" i="13" s="1"/>
  <c r="EP105" i="13" s="1"/>
  <c r="HA116" i="13"/>
  <c r="IB51" i="13"/>
  <c r="IB138" i="13" s="1"/>
  <c r="IC138" i="13"/>
  <c r="FT31" i="13"/>
  <c r="EI31" i="13"/>
  <c r="HC31" i="13"/>
  <c r="DG22" i="13"/>
  <c r="Z51" i="13"/>
  <c r="Z138" i="13" s="1"/>
  <c r="GQ31" i="13"/>
  <c r="EA24" i="13"/>
  <c r="BL100" i="13"/>
  <c r="HU37" i="13"/>
  <c r="GR121" i="13"/>
  <c r="GT121" i="13" s="1"/>
  <c r="DE112" i="13"/>
  <c r="GN22" i="13"/>
  <c r="GN32" i="13" s="1"/>
  <c r="GN41" i="13" s="1"/>
  <c r="DE100" i="13"/>
  <c r="CQ121" i="13"/>
  <c r="HU27" i="13"/>
  <c r="HU114" i="13" s="1"/>
  <c r="HV114" i="13" s="1"/>
  <c r="CX114" i="13"/>
  <c r="IB113" i="13"/>
  <c r="CR21" i="13"/>
  <c r="CR108" i="13"/>
  <c r="CR17" i="13"/>
  <c r="CR104" i="13"/>
  <c r="CS104" i="13" s="1"/>
  <c r="EH37" i="13"/>
  <c r="EH124" i="13" s="1"/>
  <c r="EG124" i="13"/>
  <c r="CC34" i="13"/>
  <c r="CC121" i="13" s="1"/>
  <c r="CB121" i="13"/>
  <c r="DT29" i="13"/>
  <c r="DT116" i="13" s="1"/>
  <c r="DU116" i="13" s="1"/>
  <c r="GY114" i="13"/>
  <c r="DZ141" i="13"/>
  <c r="EB141" i="13" s="1"/>
  <c r="CB115" i="13"/>
  <c r="IB30" i="13"/>
  <c r="IB117" i="13" s="1"/>
  <c r="IC117" i="13" s="1"/>
  <c r="IP29" i="13"/>
  <c r="BU27" i="13"/>
  <c r="BU114" i="13" s="1"/>
  <c r="BM25" i="13"/>
  <c r="BM112" i="13"/>
  <c r="BN112" i="13" s="1"/>
  <c r="GR107" i="13"/>
  <c r="FX17" i="13"/>
  <c r="FX104" i="13"/>
  <c r="FY104" i="13" s="1"/>
  <c r="CR132" i="13"/>
  <c r="F136" i="13"/>
  <c r="DS121" i="13"/>
  <c r="DF70" i="13"/>
  <c r="DF157" i="13" s="1"/>
  <c r="IO124" i="13"/>
  <c r="IQ124" i="13" s="1"/>
  <c r="FY99" i="13"/>
  <c r="DI31" i="13"/>
  <c r="IO28" i="13"/>
  <c r="IO115" i="13" s="1"/>
  <c r="BY31" i="13"/>
  <c r="GQ22" i="13"/>
  <c r="GQ32" i="13" s="1"/>
  <c r="K26" i="13"/>
  <c r="K27" i="15" s="1"/>
  <c r="EC22" i="13"/>
  <c r="F120" i="13"/>
  <c r="CX121" i="13"/>
  <c r="HU34" i="13"/>
  <c r="GZ39" i="13"/>
  <c r="GZ126" i="13"/>
  <c r="HA126" i="13" s="1"/>
  <c r="CB153" i="13"/>
  <c r="Y154" i="13"/>
  <c r="FJ54" i="13"/>
  <c r="FJ141" i="13" s="1"/>
  <c r="FK141" i="13" s="1"/>
  <c r="FC49" i="13"/>
  <c r="FC136" i="13"/>
  <c r="FD136" i="13" s="1"/>
  <c r="HN46" i="13"/>
  <c r="HN133" i="13" s="1"/>
  <c r="HO133" i="13" s="1"/>
  <c r="DM53" i="13"/>
  <c r="DM140" i="13" s="1"/>
  <c r="DN140" i="13" s="1"/>
  <c r="W31" i="13"/>
  <c r="DG31" i="13"/>
  <c r="IQ22" i="13"/>
  <c r="I34" i="15"/>
  <c r="K27" i="13"/>
  <c r="K28" i="15" s="1"/>
  <c r="IG22" i="13"/>
  <c r="S47" i="13"/>
  <c r="S55" i="13" s="1"/>
  <c r="GL139" i="13"/>
  <c r="IW26" i="13"/>
  <c r="IW113" i="13" s="1"/>
  <c r="IX113" i="13" s="1"/>
  <c r="DF17" i="13"/>
  <c r="DF104" i="13"/>
  <c r="DE104" i="13"/>
  <c r="DT48" i="13"/>
  <c r="DT135" i="13" s="1"/>
  <c r="DU135" i="13" s="1"/>
  <c r="EN133" i="13"/>
  <c r="EV28" i="13"/>
  <c r="EV115" i="13" s="1"/>
  <c r="EV117" i="13"/>
  <c r="DZ116" i="13"/>
  <c r="DX31" i="13"/>
  <c r="DZ114" i="13"/>
  <c r="CY66" i="13"/>
  <c r="GK111" i="13"/>
  <c r="Z38" i="13"/>
  <c r="Z125" i="13" s="1"/>
  <c r="AA125" i="13" s="1"/>
  <c r="BG19" i="13"/>
  <c r="GD112" i="13"/>
  <c r="GF112" i="13"/>
  <c r="HQ31" i="13"/>
  <c r="FZ31" i="13"/>
  <c r="F24" i="13"/>
  <c r="F25" i="15" s="1"/>
  <c r="BT75" i="13"/>
  <c r="FR31" i="13"/>
  <c r="IT31" i="13"/>
  <c r="IV31" i="13" s="1"/>
  <c r="IV118" i="13" s="1"/>
  <c r="FY31" i="13"/>
  <c r="CZ31" i="13"/>
  <c r="GS107" i="13"/>
  <c r="AP138" i="13"/>
  <c r="EA62" i="13"/>
  <c r="EA149" i="13" s="1"/>
  <c r="BM57" i="13"/>
  <c r="GZ52" i="13"/>
  <c r="GZ139" i="13" s="1"/>
  <c r="EV52" i="13"/>
  <c r="EV139" i="13" s="1"/>
  <c r="AV139" i="13"/>
  <c r="AX139" i="13" s="1"/>
  <c r="FQ51" i="13"/>
  <c r="FQ138" i="13" s="1"/>
  <c r="FR138" i="13" s="1"/>
  <c r="IW49" i="13"/>
  <c r="GS48" i="13"/>
  <c r="GS135" i="13"/>
  <c r="GR135" i="13"/>
  <c r="GT135" i="13"/>
  <c r="FQ48" i="13"/>
  <c r="FQ135" i="13"/>
  <c r="FP135" i="13"/>
  <c r="FR135" i="13"/>
  <c r="AV135" i="13"/>
  <c r="AX135" i="13" s="1"/>
  <c r="FN55" i="13"/>
  <c r="HF155" i="13"/>
  <c r="IO153" i="13"/>
  <c r="IV149" i="13"/>
  <c r="CY54" i="13"/>
  <c r="CY141" i="13"/>
  <c r="CZ141" i="13" s="1"/>
  <c r="EK31" i="13"/>
  <c r="EW22" i="13"/>
  <c r="EI22" i="13"/>
  <c r="EI32" i="13" s="1"/>
  <c r="EI41" i="13" s="1"/>
  <c r="BA19" i="13"/>
  <c r="IK22" i="13"/>
  <c r="IQ122" i="13"/>
  <c r="IL31" i="13"/>
  <c r="FN31" i="13"/>
  <c r="EJ31" i="13"/>
  <c r="DP31" i="13"/>
  <c r="DJ31" i="13"/>
  <c r="CV31" i="13"/>
  <c r="CX31" i="13" s="1"/>
  <c r="CX118" i="13" s="1"/>
  <c r="BW31" i="13"/>
  <c r="BD108" i="13"/>
  <c r="E15" i="13"/>
  <c r="DN22" i="13"/>
  <c r="F26" i="13"/>
  <c r="K51" i="13"/>
  <c r="K64" i="15" s="1"/>
  <c r="EU19" i="13"/>
  <c r="EU106" i="13" s="1"/>
  <c r="EW106" i="13" s="1"/>
  <c r="FX70" i="13"/>
  <c r="FX157" i="13" s="1"/>
  <c r="FW157" i="13"/>
  <c r="CC54" i="13"/>
  <c r="CC141" i="13" s="1"/>
  <c r="FJ52" i="13"/>
  <c r="FJ139" i="13" s="1"/>
  <c r="FK139" i="13" s="1"/>
  <c r="EH52" i="13"/>
  <c r="EH139" i="13"/>
  <c r="EG139" i="13"/>
  <c r="EI139" i="13"/>
  <c r="AH52" i="13"/>
  <c r="AH139" i="13" s="1"/>
  <c r="AG139" i="13"/>
  <c r="AI139" i="13" s="1"/>
  <c r="CR51" i="13"/>
  <c r="CR138" i="13" s="1"/>
  <c r="CS138" i="13"/>
  <c r="IP48" i="13"/>
  <c r="IP135" i="13"/>
  <c r="IO135" i="13"/>
  <c r="IQ135" i="13"/>
  <c r="EA46" i="13"/>
  <c r="EA133" i="13"/>
  <c r="DZ133" i="13"/>
  <c r="EB133" i="13"/>
  <c r="CY46" i="13"/>
  <c r="CY133" i="13"/>
  <c r="CX133" i="13"/>
  <c r="BU46" i="13"/>
  <c r="BU133" i="13" s="1"/>
  <c r="BV133" i="13" s="1"/>
  <c r="BT133" i="13"/>
  <c r="II45" i="13"/>
  <c r="II132" i="13" s="1"/>
  <c r="IJ132" i="13"/>
  <c r="IH132" i="13"/>
  <c r="CY44" i="13"/>
  <c r="CY131" i="13" s="1"/>
  <c r="CX131" i="13"/>
  <c r="Z44" i="13"/>
  <c r="Z131" i="13" s="1"/>
  <c r="Y131" i="13"/>
  <c r="AH37" i="13"/>
  <c r="AG124" i="13"/>
  <c r="EO34" i="13"/>
  <c r="EO121" i="13" s="1"/>
  <c r="EN121" i="13"/>
  <c r="FQ30" i="13"/>
  <c r="FQ117" i="13"/>
  <c r="FP117" i="13"/>
  <c r="GS29" i="13"/>
  <c r="GS116" i="13" s="1"/>
  <c r="DM29" i="13"/>
  <c r="DL116" i="13"/>
  <c r="CX116" i="13"/>
  <c r="CY29" i="13"/>
  <c r="HN21" i="13"/>
  <c r="HN108" i="13"/>
  <c r="HM108" i="13"/>
  <c r="FX20" i="13"/>
  <c r="FW107" i="13"/>
  <c r="DE107" i="13"/>
  <c r="DF20" i="13"/>
  <c r="DF107" i="13" s="1"/>
  <c r="DG107" i="13" s="1"/>
  <c r="CG19" i="13"/>
  <c r="AH20" i="13"/>
  <c r="AG107" i="13"/>
  <c r="IW16" i="13"/>
  <c r="IV103" i="13"/>
  <c r="GS16" i="13"/>
  <c r="GR103" i="13"/>
  <c r="AW16" i="13"/>
  <c r="AW103" i="13" s="1"/>
  <c r="AV103" i="13"/>
  <c r="Y103" i="13"/>
  <c r="Z16" i="13"/>
  <c r="EA14" i="13"/>
  <c r="EA101" i="13"/>
  <c r="DZ101" i="13"/>
  <c r="EB101" i="13"/>
  <c r="IB11" i="13"/>
  <c r="IB98" i="13" s="1"/>
  <c r="CC11" i="13"/>
  <c r="CC98" i="13" s="1"/>
  <c r="CD98" i="13" s="1"/>
  <c r="CB98" i="13"/>
  <c r="BL98" i="13"/>
  <c r="BM11" i="13"/>
  <c r="AV104" i="13"/>
  <c r="AX104" i="13" s="1"/>
  <c r="N55" i="13"/>
  <c r="N134" i="13"/>
  <c r="N115" i="13"/>
  <c r="IP54" i="13"/>
  <c r="IP141" i="13" s="1"/>
  <c r="IQ141" i="13" s="1"/>
  <c r="IO141" i="13"/>
  <c r="HM141" i="13"/>
  <c r="HN54" i="13"/>
  <c r="HN141" i="13" s="1"/>
  <c r="EG141" i="13"/>
  <c r="EH54" i="13"/>
  <c r="EH141" i="13"/>
  <c r="DT52" i="13"/>
  <c r="DT139" i="13"/>
  <c r="DU139" i="13" s="1"/>
  <c r="CC52" i="13"/>
  <c r="CC139" i="13" s="1"/>
  <c r="IP50" i="13"/>
  <c r="IP137" i="13"/>
  <c r="IO137" i="13"/>
  <c r="IQ137" i="13"/>
  <c r="EH50" i="13"/>
  <c r="EH137" i="13"/>
  <c r="EG137" i="13"/>
  <c r="AH50" i="13"/>
  <c r="AH137" i="13" s="1"/>
  <c r="HG43" i="13"/>
  <c r="HG130" i="13" s="1"/>
  <c r="HH130" i="13" s="1"/>
  <c r="HF130" i="13"/>
  <c r="HT126" i="13"/>
  <c r="FQ37" i="13"/>
  <c r="FQ124" i="13"/>
  <c r="FP124" i="13"/>
  <c r="FR124" i="13"/>
  <c r="BU37" i="13"/>
  <c r="BU124" i="13"/>
  <c r="BT124" i="13"/>
  <c r="BV124" i="13"/>
  <c r="BT122" i="13"/>
  <c r="BV122" i="13"/>
  <c r="II34" i="13"/>
  <c r="II121" i="13"/>
  <c r="IH121" i="13"/>
  <c r="II30" i="13"/>
  <c r="II117" i="13" s="1"/>
  <c r="IH117" i="13"/>
  <c r="DM30" i="13"/>
  <c r="DM117" i="13"/>
  <c r="DL117" i="13"/>
  <c r="HG29" i="13"/>
  <c r="HG116" i="13" s="1"/>
  <c r="HF116" i="13"/>
  <c r="GS27" i="13"/>
  <c r="GS114" i="13"/>
  <c r="GR114" i="13"/>
  <c r="FQ26" i="13"/>
  <c r="FQ113" i="13" s="1"/>
  <c r="FP113" i="13"/>
  <c r="DT25" i="13"/>
  <c r="DS112" i="13"/>
  <c r="D26" i="15"/>
  <c r="DF21" i="13"/>
  <c r="DF108" i="13" s="1"/>
  <c r="DE108" i="13"/>
  <c r="BM21" i="13"/>
  <c r="BM108" i="13" s="1"/>
  <c r="BN108" i="13" s="1"/>
  <c r="BL108" i="13"/>
  <c r="GL20" i="13"/>
  <c r="GK107" i="13"/>
  <c r="CR20" i="13"/>
  <c r="CQ107" i="13"/>
  <c r="CC49" i="13"/>
  <c r="CC136" i="13"/>
  <c r="CD136" i="13" s="1"/>
  <c r="IA139" i="13"/>
  <c r="IC139" i="13" s="1"/>
  <c r="EH53" i="13"/>
  <c r="EH140" i="13" s="1"/>
  <c r="IW59" i="13"/>
  <c r="DK31" i="13"/>
  <c r="GR133" i="13"/>
  <c r="GT133" i="13"/>
  <c r="DZ28" i="13"/>
  <c r="DZ115" i="13" s="1"/>
  <c r="EB115" i="13" s="1"/>
  <c r="BM70" i="13"/>
  <c r="BM157" i="13" s="1"/>
  <c r="HM28" i="13"/>
  <c r="HM115" i="13"/>
  <c r="EG28" i="13"/>
  <c r="EG115" i="13"/>
  <c r="HM140" i="13"/>
  <c r="HO140" i="13"/>
  <c r="AW60" i="13"/>
  <c r="BM43" i="13"/>
  <c r="BM130" i="13" s="1"/>
  <c r="BN130" i="13" s="1"/>
  <c r="BD114" i="13"/>
  <c r="BL141" i="13"/>
  <c r="FO31" i="13"/>
  <c r="IO98" i="13"/>
  <c r="DL104" i="13"/>
  <c r="DN104" i="13" s="1"/>
  <c r="EM31" i="13"/>
  <c r="CB138" i="13"/>
  <c r="CD138" i="13" s="1"/>
  <c r="DL133" i="13"/>
  <c r="DN133" i="13" s="1"/>
  <c r="GD126" i="13"/>
  <c r="GF126" i="13" s="1"/>
  <c r="EW100" i="13"/>
  <c r="BD138" i="13"/>
  <c r="F37" i="13"/>
  <c r="F124" i="13" s="1"/>
  <c r="N106" i="13"/>
  <c r="IP70" i="13"/>
  <c r="IP157" i="13"/>
  <c r="IO157" i="13"/>
  <c r="HN70" i="13"/>
  <c r="HN157" i="13" s="1"/>
  <c r="HM157" i="13"/>
  <c r="GL70" i="13"/>
  <c r="GL157" i="13"/>
  <c r="GK157" i="13"/>
  <c r="EV68" i="13"/>
  <c r="EV155" i="13" s="1"/>
  <c r="II66" i="13"/>
  <c r="II153" i="13" s="1"/>
  <c r="IH153" i="13"/>
  <c r="IW60" i="13"/>
  <c r="GE60" i="13"/>
  <c r="GE147" i="13"/>
  <c r="GD147" i="13"/>
  <c r="HT146" i="13"/>
  <c r="HU59" i="13"/>
  <c r="HU146" i="13"/>
  <c r="GR146" i="13"/>
  <c r="CY59" i="13"/>
  <c r="CY146" i="13" s="1"/>
  <c r="CB155" i="13"/>
  <c r="CD155" i="13" s="1"/>
  <c r="GY157" i="13"/>
  <c r="AG157" i="13"/>
  <c r="AI157" i="13" s="1"/>
  <c r="IV153" i="13"/>
  <c r="IX153" i="13" s="1"/>
  <c r="FC34" i="13"/>
  <c r="FB121" i="13"/>
  <c r="EA34" i="13"/>
  <c r="EA121" i="13" s="1"/>
  <c r="DZ121" i="13"/>
  <c r="BU34" i="13"/>
  <c r="BU121" i="13" s="1"/>
  <c r="BV121" i="13" s="1"/>
  <c r="BT121" i="13"/>
  <c r="AW34" i="13"/>
  <c r="AV121" i="13"/>
  <c r="Z34" i="13"/>
  <c r="Z121" i="13"/>
  <c r="Y121" i="13"/>
  <c r="GZ30" i="13"/>
  <c r="GZ117" i="13" s="1"/>
  <c r="GY117" i="13"/>
  <c r="GL30" i="13"/>
  <c r="GL117" i="13"/>
  <c r="GK117" i="13"/>
  <c r="FJ30" i="13"/>
  <c r="FJ117" i="13"/>
  <c r="FI117" i="13"/>
  <c r="EH30" i="13"/>
  <c r="EG117" i="13"/>
  <c r="CC30" i="13"/>
  <c r="CC117" i="13" s="1"/>
  <c r="CB117" i="13"/>
  <c r="CD117" i="13" s="1"/>
  <c r="BM30" i="13"/>
  <c r="BL117" i="13"/>
  <c r="AH30" i="13"/>
  <c r="AG117" i="13"/>
  <c r="IW29" i="13"/>
  <c r="IV116" i="13"/>
  <c r="BU29" i="13"/>
  <c r="BU116" i="13"/>
  <c r="BV116" i="13" s="1"/>
  <c r="BT116" i="13"/>
  <c r="AW29" i="13"/>
  <c r="AW116" i="13" s="1"/>
  <c r="AV116" i="13"/>
  <c r="IP27" i="13"/>
  <c r="IP114" i="13" s="1"/>
  <c r="IO114" i="13"/>
  <c r="CC27" i="13"/>
  <c r="CB114" i="13"/>
  <c r="BM27" i="13"/>
  <c r="BM114" i="13" s="1"/>
  <c r="BN114" i="13" s="1"/>
  <c r="BL114" i="13"/>
  <c r="AH27" i="13"/>
  <c r="AG114" i="13"/>
  <c r="II26" i="13"/>
  <c r="IH113" i="13"/>
  <c r="HU26" i="13"/>
  <c r="HT113" i="13"/>
  <c r="HG26" i="13"/>
  <c r="HF113" i="13"/>
  <c r="EO26" i="13"/>
  <c r="EO113" i="13" s="1"/>
  <c r="EN113" i="13"/>
  <c r="EP113" i="13" s="1"/>
  <c r="EA26" i="13"/>
  <c r="EA113" i="13" s="1"/>
  <c r="DZ113" i="13"/>
  <c r="DM26" i="13"/>
  <c r="DM113" i="13"/>
  <c r="DL113" i="13"/>
  <c r="BM26" i="13"/>
  <c r="BM113" i="13" s="1"/>
  <c r="BN113" i="13" s="1"/>
  <c r="BL113" i="13"/>
  <c r="AH26" i="13"/>
  <c r="AH113" i="13" s="1"/>
  <c r="AG113" i="13"/>
  <c r="FQ25" i="13"/>
  <c r="FP112" i="13"/>
  <c r="FC25" i="13"/>
  <c r="FC112" i="13"/>
  <c r="FB112" i="13"/>
  <c r="CY25" i="13"/>
  <c r="CY112" i="13" s="1"/>
  <c r="CX112" i="13"/>
  <c r="BU25" i="13"/>
  <c r="BT112" i="13"/>
  <c r="FX24" i="13"/>
  <c r="FX111" i="13" s="1"/>
  <c r="FW111" i="13"/>
  <c r="FJ24" i="13"/>
  <c r="FJ111" i="13" s="1"/>
  <c r="FI111" i="13"/>
  <c r="EH24" i="13"/>
  <c r="EH111" i="13"/>
  <c r="EG111" i="13"/>
  <c r="EI111" i="13"/>
  <c r="DT24" i="13"/>
  <c r="DS111" i="13"/>
  <c r="DF24" i="13"/>
  <c r="DF111" i="13"/>
  <c r="DE111" i="13"/>
  <c r="DG111" i="13"/>
  <c r="CR24" i="13"/>
  <c r="CR111" i="13"/>
  <c r="CQ111" i="13"/>
  <c r="CS111" i="13"/>
  <c r="CC24" i="13"/>
  <c r="CC111" i="13" s="1"/>
  <c r="CB111" i="13"/>
  <c r="CD111" i="13" s="1"/>
  <c r="II21" i="13"/>
  <c r="IH108" i="13"/>
  <c r="Z21" i="13"/>
  <c r="Z108" i="13" s="1"/>
  <c r="Y108" i="13"/>
  <c r="FJ20" i="13"/>
  <c r="FJ107" i="13"/>
  <c r="FI107" i="13"/>
  <c r="EH20" i="13"/>
  <c r="EG107" i="13"/>
  <c r="DT20" i="13"/>
  <c r="DT107" i="13" s="1"/>
  <c r="DS107" i="13"/>
  <c r="BM20" i="13"/>
  <c r="BM107" i="13"/>
  <c r="BL107" i="13"/>
  <c r="HU18" i="13"/>
  <c r="HU105" i="13" s="1"/>
  <c r="HT105" i="13"/>
  <c r="HV105" i="13" s="1"/>
  <c r="FQ18" i="13"/>
  <c r="FQ105" i="13" s="1"/>
  <c r="FP105" i="13"/>
  <c r="EU143" i="13"/>
  <c r="HM47" i="13"/>
  <c r="HM134" i="13" s="1"/>
  <c r="EG130" i="13"/>
  <c r="EI130" i="13" s="1"/>
  <c r="GY144" i="13"/>
  <c r="HA144" i="13" s="1"/>
  <c r="GK144" i="13"/>
  <c r="GM144" i="13" s="1"/>
  <c r="FW144" i="13"/>
  <c r="FY144" i="13" s="1"/>
  <c r="HT141" i="13"/>
  <c r="HV141" i="13" s="1"/>
  <c r="IV139" i="13"/>
  <c r="DL136" i="13"/>
  <c r="DN136" i="13"/>
  <c r="FB133" i="13"/>
  <c r="Y133" i="13"/>
  <c r="AA133" i="13" s="1"/>
  <c r="HT132" i="13"/>
  <c r="GR132" i="13"/>
  <c r="GT132" i="13"/>
  <c r="GR130" i="13"/>
  <c r="GT130" i="13"/>
  <c r="HF126" i="13"/>
  <c r="HH126" i="13"/>
  <c r="BT126" i="13"/>
  <c r="IH124" i="13"/>
  <c r="IJ124" i="13"/>
  <c r="CX124" i="13"/>
  <c r="CZ124" i="13"/>
  <c r="Y123" i="13"/>
  <c r="IV121" i="13"/>
  <c r="IX121" i="13" s="1"/>
  <c r="HF121" i="13"/>
  <c r="HA120" i="13"/>
  <c r="DU120" i="13"/>
  <c r="EU117" i="13"/>
  <c r="DS114" i="13"/>
  <c r="GR113" i="13"/>
  <c r="FB113" i="13"/>
  <c r="FD113" i="13" s="1"/>
  <c r="CB113" i="13"/>
  <c r="IV112" i="13"/>
  <c r="IX112" i="13"/>
  <c r="HT112" i="13"/>
  <c r="HV112" i="13"/>
  <c r="GR112" i="13"/>
  <c r="GT112" i="13"/>
  <c r="EU111" i="13"/>
  <c r="F14" i="13"/>
  <c r="F15" i="15" s="1"/>
  <c r="DL105" i="13"/>
  <c r="DN105" i="13" s="1"/>
  <c r="BD117" i="13"/>
  <c r="CU31" i="13"/>
  <c r="CU32" i="13" s="1"/>
  <c r="CS31" i="13"/>
  <c r="BZ31" i="13"/>
  <c r="BX31" i="13"/>
  <c r="BQ31" i="13"/>
  <c r="BO31" i="13"/>
  <c r="BO32" i="13" s="1"/>
  <c r="BO41" i="13" s="1"/>
  <c r="HF135" i="13"/>
  <c r="GY130" i="13"/>
  <c r="HA130" i="13"/>
  <c r="GD113" i="13"/>
  <c r="GD105" i="13"/>
  <c r="FW130" i="13"/>
  <c r="FY130" i="13"/>
  <c r="FI130" i="13"/>
  <c r="FB105" i="13"/>
  <c r="FD105" i="13" s="1"/>
  <c r="EN126" i="13"/>
  <c r="EP126" i="13" s="1"/>
  <c r="DZ105" i="13"/>
  <c r="EB105" i="13" s="1"/>
  <c r="DS130" i="13"/>
  <c r="DU130" i="13" s="1"/>
  <c r="DF18" i="13"/>
  <c r="DF105" i="13" s="1"/>
  <c r="DG105" i="13" s="1"/>
  <c r="CX132" i="13"/>
  <c r="CZ132" i="13"/>
  <c r="Z48" i="13"/>
  <c r="Z135" i="13"/>
  <c r="AA135" i="13" s="1"/>
  <c r="HG49" i="13"/>
  <c r="HG136" i="13" s="1"/>
  <c r="HF136" i="13"/>
  <c r="Z49" i="13"/>
  <c r="Z136" i="13"/>
  <c r="Y136" i="13"/>
  <c r="AA136" i="13" s="1"/>
  <c r="GD135" i="13"/>
  <c r="EO48" i="13"/>
  <c r="EN135" i="13"/>
  <c r="CY48" i="13"/>
  <c r="CY135" i="13" s="1"/>
  <c r="CX135" i="13"/>
  <c r="IN55" i="13"/>
  <c r="IO55" i="13" s="1"/>
  <c r="IO142" i="13" s="1"/>
  <c r="GL46" i="13"/>
  <c r="GK133" i="13"/>
  <c r="FX46" i="13"/>
  <c r="FW133" i="13"/>
  <c r="FJ46" i="13"/>
  <c r="FJ133" i="13"/>
  <c r="FI133" i="13"/>
  <c r="HN45" i="13"/>
  <c r="HN132" i="13" s="1"/>
  <c r="HM132" i="13"/>
  <c r="GZ45" i="13"/>
  <c r="GZ132" i="13"/>
  <c r="GY132" i="13"/>
  <c r="FX45" i="13"/>
  <c r="FX132" i="13" s="1"/>
  <c r="FW132" i="13"/>
  <c r="FJ45" i="13"/>
  <c r="FJ132" i="13"/>
  <c r="FI132" i="13"/>
  <c r="FX44" i="13"/>
  <c r="FX131" i="13" s="1"/>
  <c r="FY131" i="13"/>
  <c r="FW131" i="13"/>
  <c r="DT44" i="13"/>
  <c r="DT131" i="13" s="1"/>
  <c r="DU131" i="13" s="1"/>
  <c r="DS131" i="13"/>
  <c r="IW43" i="13"/>
  <c r="IV130" i="13"/>
  <c r="Y129" i="13"/>
  <c r="Z129" i="13"/>
  <c r="IP39" i="13"/>
  <c r="IO126" i="13"/>
  <c r="EV39" i="13"/>
  <c r="EV126" i="13"/>
  <c r="EU126" i="13"/>
  <c r="EW126" i="13"/>
  <c r="EH39" i="13"/>
  <c r="EH126" i="13"/>
  <c r="EG126" i="13"/>
  <c r="EI126" i="13"/>
  <c r="GL62" i="13"/>
  <c r="GK149" i="13"/>
  <c r="DM61" i="13"/>
  <c r="DM148" i="13" s="1"/>
  <c r="DL148" i="13"/>
  <c r="II59" i="13"/>
  <c r="IH146" i="13"/>
  <c r="EO59" i="13"/>
  <c r="EO146" i="13"/>
  <c r="EN146" i="13"/>
  <c r="BT146" i="13"/>
  <c r="BV146" i="13" s="1"/>
  <c r="Z59" i="13"/>
  <c r="Z146" i="13" s="1"/>
  <c r="HK63" i="13"/>
  <c r="HM63" i="13" s="1"/>
  <c r="HM150" i="13" s="1"/>
  <c r="HO150" i="13" s="1"/>
  <c r="BQ63" i="13"/>
  <c r="BQ64" i="13" s="1"/>
  <c r="EV57" i="13"/>
  <c r="EV144" i="13"/>
  <c r="EW144" i="13" s="1"/>
  <c r="DT57" i="13"/>
  <c r="DT144" i="13" s="1"/>
  <c r="DS144" i="13"/>
  <c r="CR57" i="13"/>
  <c r="CR144" i="13"/>
  <c r="CQ144" i="13"/>
  <c r="IB56" i="13"/>
  <c r="IB143" i="13" s="1"/>
  <c r="IA143" i="13"/>
  <c r="IC143" i="13" s="1"/>
  <c r="BM56" i="13"/>
  <c r="BM143" i="13" s="1"/>
  <c r="BL143" i="13"/>
  <c r="HG54" i="13"/>
  <c r="HG141" i="13"/>
  <c r="HH141" i="13" s="1"/>
  <c r="HG53" i="13"/>
  <c r="HG140" i="13" s="1"/>
  <c r="HF140" i="13"/>
  <c r="GS53" i="13"/>
  <c r="GS140" i="13"/>
  <c r="FC53" i="13"/>
  <c r="FC140" i="13"/>
  <c r="FB140" i="13"/>
  <c r="Z53" i="13"/>
  <c r="Z140" i="13" s="1"/>
  <c r="Y140" i="13"/>
  <c r="GE52" i="13"/>
  <c r="GE139" i="13"/>
  <c r="GD139" i="13"/>
  <c r="DM52" i="13"/>
  <c r="DL139" i="13"/>
  <c r="Z52" i="13"/>
  <c r="Y139" i="13"/>
  <c r="II51" i="13"/>
  <c r="II138" i="13" s="1"/>
  <c r="IH138" i="13"/>
  <c r="HU51" i="13"/>
  <c r="HT138" i="13"/>
  <c r="EO51" i="13"/>
  <c r="EO138" i="13"/>
  <c r="HU50" i="13"/>
  <c r="HU137" i="13"/>
  <c r="HT137" i="13"/>
  <c r="HF137" i="13"/>
  <c r="HH137" i="13" s="1"/>
  <c r="EO50" i="13"/>
  <c r="EO137" i="13" s="1"/>
  <c r="EN137" i="13"/>
  <c r="DM50" i="13"/>
  <c r="DM137" i="13"/>
  <c r="DL137" i="13"/>
  <c r="CY50" i="13"/>
  <c r="CY137" i="13" s="1"/>
  <c r="CX137" i="13"/>
  <c r="BU50" i="13"/>
  <c r="BU137" i="13" s="1"/>
  <c r="BV137" i="13" s="1"/>
  <c r="BT137" i="13"/>
  <c r="GD138" i="13"/>
  <c r="GF138" i="13" s="1"/>
  <c r="BD139" i="13"/>
  <c r="FC60" i="13"/>
  <c r="FC147" i="13" s="1"/>
  <c r="FD147" i="13" s="1"/>
  <c r="E10" i="13"/>
  <c r="FB146" i="13"/>
  <c r="FD146" i="13" s="1"/>
  <c r="CX146" i="13"/>
  <c r="DZ135" i="13"/>
  <c r="EB135" i="13"/>
  <c r="AH57" i="13"/>
  <c r="AH144" i="13" s="1"/>
  <c r="AI144" i="13" s="1"/>
  <c r="HM143" i="13"/>
  <c r="IV131" i="13"/>
  <c r="EG144" i="13"/>
  <c r="EI144" i="13" s="1"/>
  <c r="CB144" i="13"/>
  <c r="IH140" i="13"/>
  <c r="IJ140" i="13"/>
  <c r="GD140" i="13"/>
  <c r="CX140" i="13"/>
  <c r="CZ140" i="13" s="1"/>
  <c r="IH139" i="13"/>
  <c r="IJ139" i="13" s="1"/>
  <c r="HF139" i="13"/>
  <c r="HH139" i="13" s="1"/>
  <c r="CX139" i="13"/>
  <c r="CZ139" i="13" s="1"/>
  <c r="BT139" i="13"/>
  <c r="BV139" i="13" s="1"/>
  <c r="AV138" i="13"/>
  <c r="AX138" i="13" s="1"/>
  <c r="HT136" i="13"/>
  <c r="HV136" i="13" s="1"/>
  <c r="DZ136" i="13"/>
  <c r="CX136" i="13"/>
  <c r="CZ136" i="13"/>
  <c r="BT136" i="13"/>
  <c r="IA133" i="13"/>
  <c r="IC133" i="13" s="1"/>
  <c r="IH131" i="13"/>
  <c r="IJ131" i="13" s="1"/>
  <c r="FX34" i="13"/>
  <c r="FW121" i="13"/>
  <c r="EV34" i="13"/>
  <c r="EV121" i="13" s="1"/>
  <c r="EU121" i="13"/>
  <c r="EH34" i="13"/>
  <c r="EG121" i="13"/>
  <c r="Z30" i="13"/>
  <c r="Z117" i="13"/>
  <c r="Y117" i="13"/>
  <c r="IB29" i="13"/>
  <c r="IB116" i="13" s="1"/>
  <c r="IA116" i="13"/>
  <c r="HN29" i="13"/>
  <c r="HN28" i="13" s="1"/>
  <c r="HN115" i="13" s="1"/>
  <c r="HM116" i="13"/>
  <c r="GL29" i="13"/>
  <c r="GL116" i="13"/>
  <c r="GK116" i="13"/>
  <c r="FJ29" i="13"/>
  <c r="DF29" i="13"/>
  <c r="DE116" i="13"/>
  <c r="II27" i="13"/>
  <c r="II114" i="13"/>
  <c r="IH114" i="13"/>
  <c r="HG27" i="13"/>
  <c r="HG114" i="13" s="1"/>
  <c r="HF114" i="13"/>
  <c r="GE27" i="13"/>
  <c r="GE114" i="13"/>
  <c r="GD114" i="13"/>
  <c r="FX26" i="13"/>
  <c r="FX113" i="13" s="1"/>
  <c r="FW113" i="13"/>
  <c r="EH26" i="13"/>
  <c r="EG113" i="13"/>
  <c r="IB25" i="13"/>
  <c r="IA112" i="13"/>
  <c r="FJ25" i="13"/>
  <c r="FI112" i="13"/>
  <c r="EH25" i="13"/>
  <c r="EG112" i="13"/>
  <c r="AH25" i="13"/>
  <c r="AH112" i="13"/>
  <c r="AI112" i="13" s="1"/>
  <c r="AG112" i="13"/>
  <c r="GE24" i="13"/>
  <c r="GD111" i="13"/>
  <c r="IB21" i="13"/>
  <c r="IB108" i="13"/>
  <c r="IA108" i="13"/>
  <c r="GZ21" i="13"/>
  <c r="GZ108" i="13" s="1"/>
  <c r="GY108" i="13"/>
  <c r="DT21" i="13"/>
  <c r="DS108" i="13"/>
  <c r="EA20" i="13"/>
  <c r="DZ107" i="13"/>
  <c r="GZ18" i="13"/>
  <c r="GZ105" i="13"/>
  <c r="GY105" i="13"/>
  <c r="HA105" i="13"/>
  <c r="IP17" i="13"/>
  <c r="IO104" i="13"/>
  <c r="HN17" i="13"/>
  <c r="HN104" i="13"/>
  <c r="HO104" i="13" s="1"/>
  <c r="HU16" i="13"/>
  <c r="HU103" i="13" s="1"/>
  <c r="HT103" i="13"/>
  <c r="FQ14" i="13"/>
  <c r="FQ101" i="13"/>
  <c r="FP101" i="13"/>
  <c r="FR101" i="13"/>
  <c r="EA11" i="13"/>
  <c r="DZ98" i="13"/>
  <c r="Z11" i="13"/>
  <c r="Z98" i="13"/>
  <c r="Y98" i="13"/>
  <c r="GY124" i="13"/>
  <c r="IA124" i="13"/>
  <c r="IC124" i="13"/>
  <c r="CB124" i="13"/>
  <c r="FI124" i="13"/>
  <c r="CQ124" i="13"/>
  <c r="GK121" i="13"/>
  <c r="EG116" i="13"/>
  <c r="EI116" i="13" s="1"/>
  <c r="FP114" i="13"/>
  <c r="FR114" i="13" s="1"/>
  <c r="EU112" i="13"/>
  <c r="EW112" i="13"/>
  <c r="IH111" i="13"/>
  <c r="HF111" i="13"/>
  <c r="HH111" i="13" s="1"/>
  <c r="IO108" i="13"/>
  <c r="IQ108" i="13" s="1"/>
  <c r="EG108" i="13"/>
  <c r="IX122" i="13"/>
  <c r="DN99" i="13"/>
  <c r="S103" i="13"/>
  <c r="N158" i="13"/>
  <c r="AW24" i="13"/>
  <c r="AW111" i="13" s="1"/>
  <c r="AV111" i="13"/>
  <c r="AX111" i="13" s="1"/>
  <c r="Z24" i="13"/>
  <c r="Z111" i="13"/>
  <c r="Y111" i="13"/>
  <c r="AA111" i="13"/>
  <c r="GL21" i="13"/>
  <c r="GL108" i="13"/>
  <c r="GK108" i="13"/>
  <c r="GM108" i="13"/>
  <c r="FX21" i="13"/>
  <c r="FX108" i="13"/>
  <c r="FW108" i="13"/>
  <c r="FY108" i="13"/>
  <c r="FJ21" i="13"/>
  <c r="FJ108" i="13"/>
  <c r="FI108" i="13"/>
  <c r="EV21" i="13"/>
  <c r="EV108" i="13" s="1"/>
  <c r="EU108" i="13"/>
  <c r="CC21" i="13"/>
  <c r="CB108" i="13"/>
  <c r="FC20" i="13"/>
  <c r="FB107" i="13"/>
  <c r="EH18" i="13"/>
  <c r="EH105" i="13"/>
  <c r="EG105" i="13"/>
  <c r="EI105" i="13"/>
  <c r="EH17" i="13"/>
  <c r="EH104" i="13"/>
  <c r="EG104" i="13"/>
  <c r="CC17" i="13"/>
  <c r="CB104" i="13"/>
  <c r="II16" i="13"/>
  <c r="II103" i="13"/>
  <c r="IH103" i="13"/>
  <c r="IJ103" i="13" s="1"/>
  <c r="HG16" i="13"/>
  <c r="HF103" i="13"/>
  <c r="GE16" i="13"/>
  <c r="GD103" i="13"/>
  <c r="FQ16" i="13"/>
  <c r="FP103" i="13"/>
  <c r="FC16" i="13"/>
  <c r="FC103" i="13"/>
  <c r="FB103" i="13"/>
  <c r="EO16" i="13"/>
  <c r="EO103" i="13" s="1"/>
  <c r="EN103" i="13"/>
  <c r="EA16" i="13"/>
  <c r="EA103" i="13" s="1"/>
  <c r="DZ103" i="13"/>
  <c r="DM16" i="13"/>
  <c r="DM103" i="13"/>
  <c r="DL103" i="13"/>
  <c r="CY16" i="13"/>
  <c r="CX103" i="13"/>
  <c r="BU16" i="13"/>
  <c r="BU103" i="13" s="1"/>
  <c r="BT103" i="13"/>
  <c r="EH14" i="13"/>
  <c r="EH101" i="13"/>
  <c r="GK98" i="13"/>
  <c r="GM98" i="13"/>
  <c r="DS98" i="13"/>
  <c r="CR11" i="13"/>
  <c r="CR10" i="13" s="1"/>
  <c r="CQ98" i="13"/>
  <c r="AH11" i="13"/>
  <c r="AH98" i="13" s="1"/>
  <c r="AG98" i="13"/>
  <c r="AI98" i="13" s="1"/>
  <c r="GK131" i="13"/>
  <c r="GM131" i="13"/>
  <c r="IV76" i="13"/>
  <c r="IV74" i="13"/>
  <c r="GE43" i="13"/>
  <c r="GE130" i="13"/>
  <c r="GM125" i="13"/>
  <c r="HA123" i="13"/>
  <c r="DU123" i="13"/>
  <c r="EI100" i="13"/>
  <c r="FB75" i="13"/>
  <c r="GY76" i="13"/>
  <c r="F53" i="13"/>
  <c r="F140" i="13" s="1"/>
  <c r="CS154" i="13"/>
  <c r="GK58" i="13"/>
  <c r="GK145" i="13" s="1"/>
  <c r="DE58" i="13"/>
  <c r="DE145" i="13" s="1"/>
  <c r="DE47" i="13"/>
  <c r="DE134" i="13" s="1"/>
  <c r="F46" i="13"/>
  <c r="BD133" i="13"/>
  <c r="J129" i="13"/>
  <c r="K129" i="13"/>
  <c r="K53" i="13"/>
  <c r="K66" i="15"/>
  <c r="FI149" i="13"/>
  <c r="AG149" i="13"/>
  <c r="IH147" i="13"/>
  <c r="IJ147" i="13"/>
  <c r="HT147" i="13"/>
  <c r="HV147" i="13"/>
  <c r="HF147" i="13"/>
  <c r="HH147" i="13"/>
  <c r="GR147" i="13"/>
  <c r="GT147" i="13"/>
  <c r="FP147" i="13"/>
  <c r="FR147" i="13"/>
  <c r="CB140" i="13"/>
  <c r="CD140" i="13" s="1"/>
  <c r="GK139" i="13"/>
  <c r="GM139" i="13" s="1"/>
  <c r="DE139" i="13"/>
  <c r="DG139" i="13" s="1"/>
  <c r="CQ139" i="13"/>
  <c r="CS139" i="13" s="1"/>
  <c r="FI138" i="13"/>
  <c r="FK138" i="13" s="1"/>
  <c r="EU138" i="13"/>
  <c r="EW138" i="13" s="1"/>
  <c r="EG138" i="13"/>
  <c r="EI138" i="13"/>
  <c r="DE138" i="13"/>
  <c r="AG138" i="13"/>
  <c r="AI138" i="13" s="1"/>
  <c r="IA137" i="13"/>
  <c r="IC137" i="13" s="1"/>
  <c r="HM137" i="13"/>
  <c r="HO137" i="13" s="1"/>
  <c r="EU137" i="13"/>
  <c r="EW137" i="13" s="1"/>
  <c r="BL137" i="13"/>
  <c r="BN137" i="13" s="1"/>
  <c r="HN34" i="13"/>
  <c r="HN121" i="13" s="1"/>
  <c r="HM121" i="13"/>
  <c r="HO121" i="13" s="1"/>
  <c r="AH34" i="13"/>
  <c r="AH121" i="13"/>
  <c r="AG121" i="13"/>
  <c r="AI121" i="13"/>
  <c r="IW30" i="13"/>
  <c r="IV117" i="13"/>
  <c r="HU30" i="13"/>
  <c r="HU117" i="13"/>
  <c r="HT117" i="13"/>
  <c r="HG30" i="13"/>
  <c r="HG117" i="13" s="1"/>
  <c r="HF117" i="13"/>
  <c r="BU30" i="13"/>
  <c r="BT117" i="13"/>
  <c r="AW30" i="13"/>
  <c r="AW117" i="13" s="1"/>
  <c r="AX117" i="13" s="1"/>
  <c r="AV117" i="13"/>
  <c r="CR29" i="13"/>
  <c r="CQ116" i="13"/>
  <c r="CC29" i="13"/>
  <c r="CB116" i="13"/>
  <c r="BM29" i="13"/>
  <c r="BM28" i="13"/>
  <c r="BL116" i="13"/>
  <c r="IW27" i="13"/>
  <c r="IW114" i="13"/>
  <c r="IV114" i="13"/>
  <c r="FC27" i="13"/>
  <c r="FC114" i="13" s="1"/>
  <c r="FB114" i="13"/>
  <c r="EO27" i="13"/>
  <c r="EO114" i="13" s="1"/>
  <c r="EN114" i="13"/>
  <c r="DM27" i="13"/>
  <c r="DL114" i="13"/>
  <c r="AW26" i="13"/>
  <c r="AW113" i="13" s="1"/>
  <c r="AX113" i="13" s="1"/>
  <c r="AV113" i="13"/>
  <c r="FX25" i="13"/>
  <c r="FW112" i="13"/>
  <c r="FC24" i="13"/>
  <c r="FB111" i="13"/>
  <c r="EO24" i="13"/>
  <c r="EN111" i="13"/>
  <c r="DE56" i="13"/>
  <c r="CJ56" i="13" s="1"/>
  <c r="DD63" i="13"/>
  <c r="DE63" i="13" s="1"/>
  <c r="DZ75" i="13"/>
  <c r="EI129" i="13"/>
  <c r="DA31" i="13"/>
  <c r="CK154" i="13"/>
  <c r="HA31" i="13"/>
  <c r="GW31" i="13"/>
  <c r="FU31" i="13"/>
  <c r="EW31" i="13"/>
  <c r="EW32" i="13" s="1"/>
  <c r="DU31" i="13"/>
  <c r="DO31" i="13"/>
  <c r="FW23" i="13"/>
  <c r="FW110" i="13" s="1"/>
  <c r="FP23" i="13"/>
  <c r="FP110" i="13" s="1"/>
  <c r="FI23" i="13"/>
  <c r="FI110" i="13" s="1"/>
  <c r="ET31" i="13"/>
  <c r="ER31" i="13"/>
  <c r="EP31" i="13"/>
  <c r="EN23" i="13"/>
  <c r="EN110" i="13"/>
  <c r="EF31" i="13"/>
  <c r="ED31" i="13"/>
  <c r="EB31" i="13"/>
  <c r="DV31" i="13"/>
  <c r="DS23" i="13"/>
  <c r="DS110" i="13"/>
  <c r="DL10" i="13"/>
  <c r="DL97" i="13"/>
  <c r="DF66" i="13"/>
  <c r="DT46" i="13"/>
  <c r="DT133" i="13" s="1"/>
  <c r="DS133" i="13"/>
  <c r="BN141" i="13"/>
  <c r="CC66" i="13"/>
  <c r="AH66" i="13"/>
  <c r="AH153" i="13" s="1"/>
  <c r="AG153" i="13"/>
  <c r="HU62" i="13"/>
  <c r="HU149" i="13"/>
  <c r="HT149" i="13"/>
  <c r="HV149" i="13"/>
  <c r="GS62" i="13"/>
  <c r="GS149" i="13"/>
  <c r="GR149" i="13"/>
  <c r="GE62" i="13"/>
  <c r="GE149" i="13" s="1"/>
  <c r="GF149" i="13"/>
  <c r="GD149" i="13"/>
  <c r="DM62" i="13"/>
  <c r="DM149" i="13" s="1"/>
  <c r="DL149" i="13"/>
  <c r="BU62" i="13"/>
  <c r="BT149" i="13"/>
  <c r="AW62" i="13"/>
  <c r="AW149" i="13" s="1"/>
  <c r="AV149" i="13"/>
  <c r="AX149" i="13" s="1"/>
  <c r="Z62" i="13"/>
  <c r="Z149" i="13" s="1"/>
  <c r="Y149" i="13"/>
  <c r="IB61" i="13"/>
  <c r="IB148" i="13"/>
  <c r="IA148" i="13"/>
  <c r="FX61" i="13"/>
  <c r="FX148" i="13" s="1"/>
  <c r="FW148" i="13"/>
  <c r="EH61" i="13"/>
  <c r="EH148" i="13"/>
  <c r="EG148" i="13"/>
  <c r="EI148" i="13"/>
  <c r="DF61" i="13"/>
  <c r="DF148" i="13"/>
  <c r="DE148" i="13"/>
  <c r="CQ148" i="13"/>
  <c r="CR61" i="13"/>
  <c r="BM61" i="13"/>
  <c r="BM148" i="13" s="1"/>
  <c r="BN148" i="13" s="1"/>
  <c r="BL148" i="13"/>
  <c r="AH61" i="13"/>
  <c r="AH148" i="13"/>
  <c r="AG148" i="13"/>
  <c r="GZ60" i="13"/>
  <c r="GZ147" i="13" s="1"/>
  <c r="GY147" i="13"/>
  <c r="FX60" i="13"/>
  <c r="FX147" i="13"/>
  <c r="FW147" i="13"/>
  <c r="FJ60" i="13"/>
  <c r="FJ147" i="13" s="1"/>
  <c r="FI147" i="13"/>
  <c r="DT60" i="13"/>
  <c r="DT147" i="13"/>
  <c r="DS147" i="13"/>
  <c r="DF60" i="13"/>
  <c r="DF147" i="13" s="1"/>
  <c r="DE147" i="13"/>
  <c r="CR60" i="13"/>
  <c r="CR147" i="13"/>
  <c r="CQ147" i="13"/>
  <c r="AH60" i="13"/>
  <c r="AH147" i="13" s="1"/>
  <c r="AG147" i="13"/>
  <c r="AI147" i="13" s="1"/>
  <c r="GZ59" i="13"/>
  <c r="GY146" i="13"/>
  <c r="FX59" i="13"/>
  <c r="FW146" i="13"/>
  <c r="EV59" i="13"/>
  <c r="EV146" i="13"/>
  <c r="EU146" i="13"/>
  <c r="EH59" i="13"/>
  <c r="EG146" i="13"/>
  <c r="ET63" i="13"/>
  <c r="CV63" i="13"/>
  <c r="AT63" i="13"/>
  <c r="AT64" i="13" s="1"/>
  <c r="AR63" i="13"/>
  <c r="AR64" i="13" s="1"/>
  <c r="BU57" i="13"/>
  <c r="BU144" i="13" s="1"/>
  <c r="AW57" i="13"/>
  <c r="AW144" i="13" s="1"/>
  <c r="AV144" i="13"/>
  <c r="IW56" i="13"/>
  <c r="IV143" i="13"/>
  <c r="II56" i="13"/>
  <c r="IH143" i="13"/>
  <c r="FQ56" i="13"/>
  <c r="FQ143" i="13" s="1"/>
  <c r="FP143" i="13"/>
  <c r="FC56" i="13"/>
  <c r="FC143" i="13"/>
  <c r="FB143" i="13"/>
  <c r="EO56" i="13"/>
  <c r="EO143" i="13" s="1"/>
  <c r="EN143" i="13"/>
  <c r="BU56" i="13"/>
  <c r="BU143" i="13"/>
  <c r="BV143" i="13" s="1"/>
  <c r="IB54" i="13"/>
  <c r="IB141" i="13" s="1"/>
  <c r="IA141" i="13"/>
  <c r="GZ54" i="13"/>
  <c r="GZ141" i="13"/>
  <c r="GY141" i="13"/>
  <c r="HA141" i="13"/>
  <c r="GL54" i="13"/>
  <c r="GL141" i="13"/>
  <c r="GK141" i="13"/>
  <c r="GM141" i="13"/>
  <c r="DF54" i="13"/>
  <c r="DF141" i="13"/>
  <c r="DE141" i="13"/>
  <c r="CR54" i="13"/>
  <c r="CR141" i="13" s="1"/>
  <c r="CQ141" i="13"/>
  <c r="IP53" i="13"/>
  <c r="IP140" i="13"/>
  <c r="IO140" i="13"/>
  <c r="EU140" i="13"/>
  <c r="EW140" i="13" s="1"/>
  <c r="DF53" i="13"/>
  <c r="DF140" i="13" s="1"/>
  <c r="DE140" i="13"/>
  <c r="CR53" i="13"/>
  <c r="CR140" i="13"/>
  <c r="CQ140" i="13"/>
  <c r="BM53" i="13"/>
  <c r="BM140" i="13" s="1"/>
  <c r="BN140" i="13" s="1"/>
  <c r="BL140" i="13"/>
  <c r="FX49" i="13"/>
  <c r="FW136" i="13"/>
  <c r="FJ49" i="13"/>
  <c r="FJ136" i="13" s="1"/>
  <c r="FI136" i="13"/>
  <c r="IB48" i="13"/>
  <c r="IA135" i="13"/>
  <c r="GL48" i="13"/>
  <c r="GL135" i="13"/>
  <c r="GK135" i="13"/>
  <c r="FX48" i="13"/>
  <c r="FX135" i="13" s="1"/>
  <c r="FY135" i="13" s="1"/>
  <c r="FW135" i="13"/>
  <c r="FJ48" i="13"/>
  <c r="FJ135" i="13" s="1"/>
  <c r="FI135" i="13"/>
  <c r="EH48" i="13"/>
  <c r="EG135" i="13"/>
  <c r="EI135" i="13" s="1"/>
  <c r="DF48" i="13"/>
  <c r="DF135" i="13"/>
  <c r="DE135" i="13"/>
  <c r="CR48" i="13"/>
  <c r="CQ135" i="13"/>
  <c r="F48" i="13"/>
  <c r="F135" i="13" s="1"/>
  <c r="CG47" i="13"/>
  <c r="CC48" i="13"/>
  <c r="CC135" i="13" s="1"/>
  <c r="CB135" i="13"/>
  <c r="CD135" i="13" s="1"/>
  <c r="AZ47" i="13"/>
  <c r="GB55" i="13"/>
  <c r="EF55" i="13"/>
  <c r="EG47" i="13"/>
  <c r="EG134" i="13" s="1"/>
  <c r="U55" i="13"/>
  <c r="HU46" i="13"/>
  <c r="HU133" i="13"/>
  <c r="HT133" i="13"/>
  <c r="HV133" i="13"/>
  <c r="EO45" i="13"/>
  <c r="EO132" i="13"/>
  <c r="EP132" i="13" s="1"/>
  <c r="AW45" i="13"/>
  <c r="AW132" i="13" s="1"/>
  <c r="AX132" i="13" s="1"/>
  <c r="AV132" i="13"/>
  <c r="FP131" i="13"/>
  <c r="FR131" i="13"/>
  <c r="BT131" i="13"/>
  <c r="II43" i="13"/>
  <c r="II130" i="13"/>
  <c r="IH130" i="13"/>
  <c r="IJ130" i="13" s="1"/>
  <c r="GK130" i="13"/>
  <c r="CR43" i="13"/>
  <c r="CR130" i="13" s="1"/>
  <c r="CQ130" i="13"/>
  <c r="HU21" i="13"/>
  <c r="HU108" i="13" s="1"/>
  <c r="HT108" i="13"/>
  <c r="HG21" i="13"/>
  <c r="HG108" i="13" s="1"/>
  <c r="HF108" i="13"/>
  <c r="GS21" i="13"/>
  <c r="GS108" i="13"/>
  <c r="GR108" i="13"/>
  <c r="GE21" i="13"/>
  <c r="GD108" i="13"/>
  <c r="FQ21" i="13"/>
  <c r="FQ108" i="13" s="1"/>
  <c r="FP108" i="13"/>
  <c r="FR108" i="13" s="1"/>
  <c r="EO21" i="13"/>
  <c r="EN108" i="13"/>
  <c r="EA21" i="13"/>
  <c r="DZ108" i="13"/>
  <c r="CY21" i="13"/>
  <c r="CX108" i="13"/>
  <c r="GS17" i="13"/>
  <c r="FC17" i="13"/>
  <c r="FC104" i="13"/>
  <c r="FB104" i="13"/>
  <c r="EA17" i="13"/>
  <c r="EA104" i="13" s="1"/>
  <c r="DZ104" i="13"/>
  <c r="EB104" i="13" s="1"/>
  <c r="CY17" i="13"/>
  <c r="CY104" i="13" s="1"/>
  <c r="CX104" i="13"/>
  <c r="IP16" i="13"/>
  <c r="IP103" i="13"/>
  <c r="IO103" i="13"/>
  <c r="IQ103" i="13"/>
  <c r="IB16" i="13"/>
  <c r="IA103" i="13"/>
  <c r="HN16" i="13"/>
  <c r="HM103" i="13"/>
  <c r="GZ16" i="13"/>
  <c r="GY103" i="13"/>
  <c r="GL16" i="13"/>
  <c r="GL103" i="13"/>
  <c r="GK103" i="13"/>
  <c r="DF16" i="13"/>
  <c r="DF103" i="13" s="1"/>
  <c r="DE103" i="13"/>
  <c r="CB103" i="13"/>
  <c r="CC16" i="13"/>
  <c r="CC103" i="13" s="1"/>
  <c r="CD103" i="13" s="1"/>
  <c r="BD135" i="13"/>
  <c r="GL61" i="13"/>
  <c r="GL148" i="13"/>
  <c r="GM148" i="13" s="1"/>
  <c r="FC62" i="13"/>
  <c r="FC149" i="13" s="1"/>
  <c r="IA140" i="13"/>
  <c r="FC57" i="13"/>
  <c r="EO62" i="13"/>
  <c r="EO149" i="13" s="1"/>
  <c r="EP149" i="13"/>
  <c r="IO148" i="13"/>
  <c r="EG131" i="13"/>
  <c r="EI131" i="13" s="1"/>
  <c r="GZ61" i="13"/>
  <c r="GZ148" i="13" s="1"/>
  <c r="HA148" i="13"/>
  <c r="IG63" i="13"/>
  <c r="DL143" i="13"/>
  <c r="HM146" i="13"/>
  <c r="EG136" i="13"/>
  <c r="EI136" i="13"/>
  <c r="CH15" i="13"/>
  <c r="BD141" i="13"/>
  <c r="BU43" i="13"/>
  <c r="FP104" i="13"/>
  <c r="EH60" i="13"/>
  <c r="EH147" i="13" s="1"/>
  <c r="EN130" i="13"/>
  <c r="EP130" i="13" s="1"/>
  <c r="CR16" i="13"/>
  <c r="AV130" i="13"/>
  <c r="AX130" i="13" s="1"/>
  <c r="GK146" i="13"/>
  <c r="GM146" i="13" s="1"/>
  <c r="BT144" i="13"/>
  <c r="FW141" i="13"/>
  <c r="FY141" i="13" s="1"/>
  <c r="EU141" i="13"/>
  <c r="EW141" i="13" s="1"/>
  <c r="AG129" i="13"/>
  <c r="AI129" i="13" s="1"/>
  <c r="FB108" i="13"/>
  <c r="FD108" i="13" s="1"/>
  <c r="DL108" i="13"/>
  <c r="DN108" i="13" s="1"/>
  <c r="EN104" i="13"/>
  <c r="GM111" i="13"/>
  <c r="FK152" i="13"/>
  <c r="AP129" i="13"/>
  <c r="HV111" i="13"/>
  <c r="CG15" i="13"/>
  <c r="EB114" i="13"/>
  <c r="DG129" i="13"/>
  <c r="AP153" i="13"/>
  <c r="GF140" i="13"/>
  <c r="FR139" i="13"/>
  <c r="DN64" i="13"/>
  <c r="HA129" i="13"/>
  <c r="CZ129" i="13"/>
  <c r="FK122" i="13"/>
  <c r="IJ99" i="13"/>
  <c r="F51" i="13"/>
  <c r="F138" i="13" s="1"/>
  <c r="K45" i="13"/>
  <c r="K59" i="15" s="1"/>
  <c r="EP125" i="13"/>
  <c r="AX123" i="13"/>
  <c r="HV122" i="13"/>
  <c r="GT122" i="13"/>
  <c r="FD122" i="13"/>
  <c r="EP122" i="13"/>
  <c r="EB122" i="13"/>
  <c r="DN122" i="13"/>
  <c r="CZ122" i="13"/>
  <c r="CK122" i="13"/>
  <c r="BD121" i="13"/>
  <c r="CH28" i="13"/>
  <c r="IH28" i="13"/>
  <c r="IH115" i="13" s="1"/>
  <c r="ID31" i="13"/>
  <c r="IA28" i="13"/>
  <c r="IA115" i="13" s="1"/>
  <c r="HP31" i="13"/>
  <c r="GR28" i="13"/>
  <c r="GR115" i="13" s="1"/>
  <c r="GK28" i="13"/>
  <c r="GK115" i="13" s="1"/>
  <c r="GD28" i="13"/>
  <c r="GD115" i="13" s="1"/>
  <c r="FW28" i="13"/>
  <c r="FW115" i="13" s="1"/>
  <c r="FI28" i="13"/>
  <c r="FI115" i="13" s="1"/>
  <c r="EZ31" i="13"/>
  <c r="CQ28" i="13"/>
  <c r="CQ115" i="13"/>
  <c r="AY31" i="13"/>
  <c r="AB31" i="13"/>
  <c r="IM31" i="13"/>
  <c r="IM32" i="13" s="1"/>
  <c r="IM41" i="13" s="1"/>
  <c r="IG31" i="13"/>
  <c r="GS19" i="13"/>
  <c r="IH19" i="13"/>
  <c r="IH106" i="13" s="1"/>
  <c r="FR22" i="13"/>
  <c r="FR32" i="13" s="1"/>
  <c r="FR41" i="13" s="1"/>
  <c r="DC22" i="13"/>
  <c r="DA22" i="13"/>
  <c r="DA32" i="13"/>
  <c r="DA41" i="13" s="1"/>
  <c r="CS22" i="13"/>
  <c r="CQ19" i="13"/>
  <c r="CQ106" i="13" s="1"/>
  <c r="CE22" i="13"/>
  <c r="BO22" i="13"/>
  <c r="HF15" i="13"/>
  <c r="HF102" i="13" s="1"/>
  <c r="GM100" i="13"/>
  <c r="FY100" i="13"/>
  <c r="EB100" i="13"/>
  <c r="DN100" i="13"/>
  <c r="CZ100" i="13"/>
  <c r="HO99" i="13"/>
  <c r="CG10" i="13"/>
  <c r="IV10" i="13"/>
  <c r="IV97" i="13" s="1"/>
  <c r="IO10" i="13"/>
  <c r="IO97" i="13" s="1"/>
  <c r="IH10" i="13"/>
  <c r="IH97" i="13" s="1"/>
  <c r="HI22" i="13"/>
  <c r="HI32" i="13"/>
  <c r="HI41" i="13" s="1"/>
  <c r="HF10" i="13"/>
  <c r="HF97" i="13" s="1"/>
  <c r="GY10" i="13"/>
  <c r="GY97" i="13" s="1"/>
  <c r="GU22" i="13"/>
  <c r="GR10" i="13"/>
  <c r="GR97" i="13"/>
  <c r="GO22" i="13"/>
  <c r="GM22" i="13"/>
  <c r="GK10" i="13"/>
  <c r="GK97" i="13"/>
  <c r="GG22" i="13"/>
  <c r="GA22" i="13"/>
  <c r="FS22" i="13"/>
  <c r="FM22" i="13"/>
  <c r="EY22" i="13"/>
  <c r="EY32" i="13"/>
  <c r="EQ22" i="13"/>
  <c r="DE10" i="13"/>
  <c r="DE97" i="13" s="1"/>
  <c r="CX10" i="13"/>
  <c r="CX97" i="13" s="1"/>
  <c r="AJ22" i="13"/>
  <c r="CR121" i="13"/>
  <c r="CS121" i="13" s="1"/>
  <c r="CY114" i="13"/>
  <c r="BR74" i="13"/>
  <c r="S120" i="13"/>
  <c r="GS70" i="13"/>
  <c r="GR157" i="13"/>
  <c r="BU70" i="13"/>
  <c r="BU157" i="13" s="1"/>
  <c r="BV157" i="13" s="1"/>
  <c r="BT157" i="13"/>
  <c r="FR156" i="13"/>
  <c r="GK155" i="13"/>
  <c r="EO53" i="13"/>
  <c r="EO140" i="13"/>
  <c r="EN140" i="13"/>
  <c r="BU53" i="13"/>
  <c r="BT140" i="13"/>
  <c r="AW53" i="13"/>
  <c r="AW140" i="13"/>
  <c r="AV140" i="13"/>
  <c r="HG51" i="13"/>
  <c r="HG138" i="13" s="1"/>
  <c r="HF138" i="13"/>
  <c r="GS51" i="13"/>
  <c r="GR138" i="13"/>
  <c r="IW50" i="13"/>
  <c r="IW137" i="13"/>
  <c r="IV137" i="13"/>
  <c r="IX137" i="13"/>
  <c r="HN49" i="13"/>
  <c r="HM136" i="13"/>
  <c r="GZ49" i="13"/>
  <c r="GZ136" i="13"/>
  <c r="GY136" i="13"/>
  <c r="HA136" i="13" s="1"/>
  <c r="GL49" i="13"/>
  <c r="GL136" i="13"/>
  <c r="GK136" i="13"/>
  <c r="EO49" i="13"/>
  <c r="EN136" i="13"/>
  <c r="AH49" i="13"/>
  <c r="AH136" i="13" s="1"/>
  <c r="AG136" i="13"/>
  <c r="II48" i="13"/>
  <c r="IH135" i="13"/>
  <c r="BM48" i="13"/>
  <c r="BL135" i="13"/>
  <c r="AH48" i="13"/>
  <c r="AH135" i="13" s="1"/>
  <c r="AI135" i="13" s="1"/>
  <c r="AG135" i="13"/>
  <c r="GQ55" i="13"/>
  <c r="GR55" i="13" s="1"/>
  <c r="GR142" i="13" s="1"/>
  <c r="DS47" i="13"/>
  <c r="DS134" i="13" s="1"/>
  <c r="CR46" i="13"/>
  <c r="CR133" i="13" s="1"/>
  <c r="CQ133" i="13"/>
  <c r="GR131" i="13"/>
  <c r="GT131" i="13" s="1"/>
  <c r="EV43" i="13"/>
  <c r="EV130" i="13" s="1"/>
  <c r="EU130" i="13"/>
  <c r="CD129" i="13"/>
  <c r="HN39" i="13"/>
  <c r="HN126" i="13"/>
  <c r="HM126" i="13"/>
  <c r="HO126" i="13"/>
  <c r="DM39" i="13"/>
  <c r="DL126" i="13"/>
  <c r="IC125" i="13"/>
  <c r="EB125" i="13"/>
  <c r="IW37" i="13"/>
  <c r="IV124" i="13"/>
  <c r="GS37" i="13"/>
  <c r="GS124" i="13"/>
  <c r="GR124" i="13"/>
  <c r="GT124" i="13"/>
  <c r="GE37" i="13"/>
  <c r="GD124" i="13"/>
  <c r="FC37" i="13"/>
  <c r="FB124" i="13"/>
  <c r="DL124" i="13"/>
  <c r="K37" i="15"/>
  <c r="Z35" i="13"/>
  <c r="IP34" i="13"/>
  <c r="IO121" i="13"/>
  <c r="IB34" i="13"/>
  <c r="IB121" i="13" s="1"/>
  <c r="IA121" i="13"/>
  <c r="GE34" i="13"/>
  <c r="GE121" i="13" s="1"/>
  <c r="GD121" i="13"/>
  <c r="FQ34" i="13"/>
  <c r="FP121" i="13"/>
  <c r="DF34" i="13"/>
  <c r="DE121" i="13"/>
  <c r="GS30" i="13"/>
  <c r="GR117" i="13"/>
  <c r="GE30" i="13"/>
  <c r="GE117" i="13"/>
  <c r="GD117" i="13"/>
  <c r="EA30" i="13"/>
  <c r="EA117" i="13" s="1"/>
  <c r="DZ117" i="13"/>
  <c r="GE29" i="13"/>
  <c r="GE116" i="13"/>
  <c r="GD116" i="13"/>
  <c r="FQ29" i="13"/>
  <c r="FP116" i="13"/>
  <c r="FC29" i="13"/>
  <c r="FC116" i="13"/>
  <c r="FB116" i="13"/>
  <c r="IB27" i="13"/>
  <c r="IB114" i="13" s="1"/>
  <c r="IA114" i="13"/>
  <c r="IC114" i="13" s="1"/>
  <c r="GL27" i="13"/>
  <c r="GL114" i="13" s="1"/>
  <c r="GK114" i="13"/>
  <c r="EV27" i="13"/>
  <c r="EV114" i="13"/>
  <c r="EU114" i="13"/>
  <c r="EH27" i="13"/>
  <c r="EH114" i="13" s="1"/>
  <c r="EG114" i="13"/>
  <c r="IP26" i="13"/>
  <c r="IP113" i="13"/>
  <c r="IO113" i="13"/>
  <c r="HN26" i="13"/>
  <c r="HN113" i="13" s="1"/>
  <c r="HM113" i="13"/>
  <c r="GZ26" i="13"/>
  <c r="GZ113" i="13"/>
  <c r="GY113" i="13"/>
  <c r="GL26" i="13"/>
  <c r="GK113" i="13"/>
  <c r="FJ26" i="13"/>
  <c r="FJ113" i="13" s="1"/>
  <c r="FI113" i="13"/>
  <c r="EV26" i="13"/>
  <c r="EV113" i="13" s="1"/>
  <c r="EU113" i="13"/>
  <c r="DT113" i="13"/>
  <c r="DF26" i="13"/>
  <c r="DE113" i="13"/>
  <c r="CR26" i="13"/>
  <c r="CK26" i="13"/>
  <c r="CK113" i="13" s="1"/>
  <c r="CQ113" i="13"/>
  <c r="BU26" i="13"/>
  <c r="BT113" i="13"/>
  <c r="BV113" i="13" s="1"/>
  <c r="BD113" i="13"/>
  <c r="IP25" i="13"/>
  <c r="IP112" i="13"/>
  <c r="IO112" i="13"/>
  <c r="IQ112" i="13"/>
  <c r="HN25" i="13"/>
  <c r="HM112" i="13"/>
  <c r="GZ25" i="13"/>
  <c r="GY112" i="13"/>
  <c r="AW25" i="13"/>
  <c r="AV112" i="13"/>
  <c r="AX112" i="13" s="1"/>
  <c r="Z25" i="13"/>
  <c r="Z112" i="13"/>
  <c r="Y112" i="13"/>
  <c r="IP24" i="13"/>
  <c r="IP111" i="13" s="1"/>
  <c r="IO111" i="13"/>
  <c r="IB24" i="13"/>
  <c r="IA111" i="13"/>
  <c r="HN24" i="13"/>
  <c r="HM111" i="13"/>
  <c r="GZ24" i="13"/>
  <c r="GZ111" i="13"/>
  <c r="GY111" i="13"/>
  <c r="BM24" i="13"/>
  <c r="BL111" i="13"/>
  <c r="BD111" i="13"/>
  <c r="AH24" i="13"/>
  <c r="AH111" i="13"/>
  <c r="AI111" i="13" s="1"/>
  <c r="AG111" i="13"/>
  <c r="E25" i="15"/>
  <c r="E23" i="13"/>
  <c r="IV23" i="13"/>
  <c r="IV110" i="13"/>
  <c r="IW20" i="13"/>
  <c r="IV107" i="13"/>
  <c r="II20" i="13"/>
  <c r="IH107" i="13"/>
  <c r="HU20" i="13"/>
  <c r="HT107" i="13"/>
  <c r="HG20" i="13"/>
  <c r="HF107" i="13"/>
  <c r="GE20" i="13"/>
  <c r="GD107" i="13"/>
  <c r="FQ20" i="13"/>
  <c r="FP107" i="13"/>
  <c r="EO20" i="13"/>
  <c r="EN107" i="13"/>
  <c r="DM20" i="13"/>
  <c r="DL107" i="13"/>
  <c r="CX107" i="13"/>
  <c r="CY20" i="13"/>
  <c r="CH19" i="13"/>
  <c r="BU20" i="13"/>
  <c r="BT107" i="13"/>
  <c r="BV107" i="13" s="1"/>
  <c r="AW20" i="13"/>
  <c r="AW107" i="13"/>
  <c r="AV107" i="13"/>
  <c r="Z20" i="13"/>
  <c r="Z107" i="13" s="1"/>
  <c r="Y107" i="13"/>
  <c r="AA107" i="13" s="1"/>
  <c r="CW22" i="13"/>
  <c r="CW32" i="13" s="1"/>
  <c r="CR18" i="13"/>
  <c r="CR105" i="13" s="1"/>
  <c r="CQ105" i="13"/>
  <c r="HU17" i="13"/>
  <c r="HU104" i="13" s="1"/>
  <c r="HT104" i="13"/>
  <c r="HG17" i="13"/>
  <c r="HG104" i="13"/>
  <c r="HF104" i="13"/>
  <c r="AH17" i="13"/>
  <c r="AH104" i="13" s="1"/>
  <c r="AI104" i="13" s="1"/>
  <c r="AG104" i="13"/>
  <c r="FX16" i="13"/>
  <c r="FX15" i="13" s="1"/>
  <c r="FX102" i="13"/>
  <c r="FW103" i="13"/>
  <c r="FJ16" i="13"/>
  <c r="FJ103" i="13" s="1"/>
  <c r="FI103" i="13"/>
  <c r="EV16" i="13"/>
  <c r="EU103" i="13"/>
  <c r="EH16" i="13"/>
  <c r="EG103" i="13"/>
  <c r="DT16" i="13"/>
  <c r="DT103" i="13" s="1"/>
  <c r="DS103" i="13"/>
  <c r="HU14" i="13"/>
  <c r="HU101" i="13"/>
  <c r="HT101" i="13"/>
  <c r="HV101" i="13"/>
  <c r="HG14" i="13"/>
  <c r="HG101" i="13"/>
  <c r="HF101" i="13"/>
  <c r="HH101" i="13"/>
  <c r="GS14" i="13"/>
  <c r="GS101" i="13"/>
  <c r="GR101" i="13"/>
  <c r="GE14" i="13"/>
  <c r="GE101" i="13" s="1"/>
  <c r="GD101" i="13"/>
  <c r="GF101" i="13" s="1"/>
  <c r="FC14" i="13"/>
  <c r="FC101" i="13" s="1"/>
  <c r="FB101" i="13"/>
  <c r="EO14" i="13"/>
  <c r="EO101" i="13"/>
  <c r="EN101" i="13"/>
  <c r="DM14" i="13"/>
  <c r="DM101" i="13" s="1"/>
  <c r="DL101" i="13"/>
  <c r="AW14" i="13"/>
  <c r="AW101" i="13" s="1"/>
  <c r="AV101" i="13"/>
  <c r="CD100" i="13"/>
  <c r="IC99" i="13"/>
  <c r="IW11" i="13"/>
  <c r="IW98" i="13"/>
  <c r="IV98" i="13"/>
  <c r="EO98" i="13"/>
  <c r="AW98" i="13"/>
  <c r="HW22" i="13"/>
  <c r="HW32" i="13"/>
  <c r="HW41" i="13" s="1"/>
  <c r="HS22" i="13"/>
  <c r="HT10" i="13"/>
  <c r="HT97" i="13" s="1"/>
  <c r="HQ22" i="13"/>
  <c r="HQ32" i="13" s="1"/>
  <c r="HO22" i="13"/>
  <c r="HO32" i="13"/>
  <c r="HO41" i="13" s="1"/>
  <c r="HM10" i="13"/>
  <c r="HM97" i="13" s="1"/>
  <c r="HK22" i="13"/>
  <c r="HC22" i="13"/>
  <c r="HA22" i="13"/>
  <c r="HA32" i="13" s="1"/>
  <c r="HA41" i="13" s="1"/>
  <c r="FE22" i="13"/>
  <c r="EK22" i="13"/>
  <c r="EE22" i="13"/>
  <c r="DZ10" i="13"/>
  <c r="DZ97" i="13" s="1"/>
  <c r="DY22" i="13"/>
  <c r="DW22" i="13"/>
  <c r="DU22" i="13"/>
  <c r="DU32" i="13" s="1"/>
  <c r="DU41" i="13" s="1"/>
  <c r="DQ22" i="13"/>
  <c r="DS10" i="13"/>
  <c r="DS97" i="13" s="1"/>
  <c r="DO22" i="13"/>
  <c r="BI22" i="13"/>
  <c r="E59" i="15"/>
  <c r="HE22" i="13"/>
  <c r="IA113" i="13"/>
  <c r="IC113" i="13"/>
  <c r="E71" i="13"/>
  <c r="EB116" i="13"/>
  <c r="BD157" i="13"/>
  <c r="BU68" i="13"/>
  <c r="BU155" i="13" s="1"/>
  <c r="FB28" i="13"/>
  <c r="FB115" i="13"/>
  <c r="HZ31" i="13"/>
  <c r="IO23" i="13"/>
  <c r="IO110" i="13"/>
  <c r="BI31" i="13"/>
  <c r="BM23" i="13"/>
  <c r="BM31" i="13" s="1"/>
  <c r="Y130" i="13"/>
  <c r="EG10" i="13"/>
  <c r="EG97" i="13" s="1"/>
  <c r="IF22" i="13"/>
  <c r="CQ126" i="13"/>
  <c r="BU17" i="13"/>
  <c r="BU104" i="13" s="1"/>
  <c r="BV104" i="13" s="1"/>
  <c r="GW22" i="13"/>
  <c r="CO31" i="13"/>
  <c r="HN68" i="13"/>
  <c r="FK22" i="13"/>
  <c r="DK22" i="13"/>
  <c r="IH23" i="13"/>
  <c r="IH110" i="13" s="1"/>
  <c r="IU55" i="13"/>
  <c r="BD123" i="13"/>
  <c r="FW47" i="13"/>
  <c r="FW134" i="13" s="1"/>
  <c r="IV126" i="13"/>
  <c r="Y101" i="13"/>
  <c r="D27" i="15"/>
  <c r="HM139" i="13"/>
  <c r="HO139" i="13" s="1"/>
  <c r="DL138" i="13"/>
  <c r="DN138" i="13" s="1"/>
  <c r="CX138" i="13"/>
  <c r="CZ138" i="13" s="1"/>
  <c r="IA136" i="13"/>
  <c r="IC136" i="13" s="1"/>
  <c r="DS136" i="13"/>
  <c r="BV136" i="13"/>
  <c r="IH133" i="13"/>
  <c r="IJ133" i="13" s="1"/>
  <c r="DE133" i="13"/>
  <c r="DG133" i="13" s="1"/>
  <c r="EU132" i="13"/>
  <c r="EW132" i="13" s="1"/>
  <c r="HF124" i="13"/>
  <c r="HH124" i="13" s="1"/>
  <c r="FB117" i="13"/>
  <c r="FD117" i="13" s="1"/>
  <c r="EN117" i="13"/>
  <c r="EP117" i="13" s="1"/>
  <c r="CX117" i="13"/>
  <c r="CZ117" i="13" s="1"/>
  <c r="FW114" i="13"/>
  <c r="FI114" i="13"/>
  <c r="FK114" i="13" s="1"/>
  <c r="AV114" i="13"/>
  <c r="AX114" i="13" s="1"/>
  <c r="Y114" i="13"/>
  <c r="AA114" i="13" s="1"/>
  <c r="DS113" i="13"/>
  <c r="Y113" i="13"/>
  <c r="AA113" i="13" s="1"/>
  <c r="IJ112" i="13"/>
  <c r="GK112" i="13"/>
  <c r="GM112" i="13"/>
  <c r="AG108" i="13"/>
  <c r="AI108" i="13" s="1"/>
  <c r="IO105" i="13"/>
  <c r="IQ105" i="13" s="1"/>
  <c r="HN103" i="13"/>
  <c r="R66" i="13"/>
  <c r="II62" i="13"/>
  <c r="IH149" i="13"/>
  <c r="HG62" i="13"/>
  <c r="HG149" i="13"/>
  <c r="HF149" i="13"/>
  <c r="FQ62" i="13"/>
  <c r="FQ149" i="13" s="1"/>
  <c r="FP149" i="13"/>
  <c r="FR149" i="13" s="1"/>
  <c r="CY62" i="13"/>
  <c r="CY149" i="13" s="1"/>
  <c r="CX149" i="13"/>
  <c r="CZ149" i="13" s="1"/>
  <c r="FC61" i="13"/>
  <c r="FC148" i="13" s="1"/>
  <c r="FB148" i="13"/>
  <c r="EO61" i="13"/>
  <c r="EO148" i="13"/>
  <c r="EN148" i="13"/>
  <c r="EA61" i="13"/>
  <c r="EA148" i="13" s="1"/>
  <c r="DZ148" i="13"/>
  <c r="EO60" i="13"/>
  <c r="EN147" i="13"/>
  <c r="DM60" i="13"/>
  <c r="DM147" i="13"/>
  <c r="DL147" i="13"/>
  <c r="CQ146" i="13"/>
  <c r="GO72" i="13"/>
  <c r="GH72" i="13"/>
  <c r="FL64" i="13"/>
  <c r="FL72" i="13"/>
  <c r="FL164" i="13" s="1"/>
  <c r="EO57" i="13"/>
  <c r="EO144" i="13" s="1"/>
  <c r="EN144" i="13"/>
  <c r="EA57" i="13"/>
  <c r="EA144" i="13"/>
  <c r="DZ144" i="13"/>
  <c r="DM57" i="13"/>
  <c r="DM144" i="13" s="1"/>
  <c r="DL144" i="13"/>
  <c r="CY57" i="13"/>
  <c r="CY144" i="13"/>
  <c r="CX144" i="13"/>
  <c r="HU56" i="13"/>
  <c r="HU143" i="13" s="1"/>
  <c r="HT143" i="13"/>
  <c r="DT56" i="13"/>
  <c r="DS143" i="13"/>
  <c r="CB143" i="13"/>
  <c r="EO54" i="13"/>
  <c r="EO141" i="13" s="1"/>
  <c r="EN141" i="13"/>
  <c r="DM54" i="13"/>
  <c r="DL141" i="13"/>
  <c r="BU54" i="13"/>
  <c r="BU141" i="13" s="1"/>
  <c r="BV141" i="13" s="1"/>
  <c r="BT141" i="13"/>
  <c r="Z54" i="13"/>
  <c r="Z141" i="13"/>
  <c r="Y141" i="13"/>
  <c r="HA156" i="13"/>
  <c r="IQ154" i="13"/>
  <c r="IQ152" i="13"/>
  <c r="AP150" i="13"/>
  <c r="BN147" i="13"/>
  <c r="AP137" i="13"/>
  <c r="CD125" i="13"/>
  <c r="FD123" i="13"/>
  <c r="HH122" i="13"/>
  <c r="FR122" i="13"/>
  <c r="HV120" i="13"/>
  <c r="FR120" i="13"/>
  <c r="EW120" i="13"/>
  <c r="EI120" i="13"/>
  <c r="EI156" i="13"/>
  <c r="AX152" i="13"/>
  <c r="DV64" i="13"/>
  <c r="AP104" i="13"/>
  <c r="IC101" i="13"/>
  <c r="GM101" i="13"/>
  <c r="BG47" i="13"/>
  <c r="BA47" i="13"/>
  <c r="HR31" i="13"/>
  <c r="HB31" i="13"/>
  <c r="GV31" i="13"/>
  <c r="GT31" i="13"/>
  <c r="GP31" i="13"/>
  <c r="GR31" i="13" s="1"/>
  <c r="GR118" i="13" s="1"/>
  <c r="FL31" i="13"/>
  <c r="FF31" i="13"/>
  <c r="FD31" i="13"/>
  <c r="EX31" i="13"/>
  <c r="K35" i="15"/>
  <c r="BG28" i="13"/>
  <c r="CE31" i="13"/>
  <c r="CE32" i="13" s="1"/>
  <c r="CE41" i="13" s="1"/>
  <c r="DN31" i="13"/>
  <c r="DL23" i="13"/>
  <c r="DL110" i="13" s="1"/>
  <c r="DH31" i="13"/>
  <c r="DB31" i="13"/>
  <c r="CX23" i="13"/>
  <c r="CX110" i="13" s="1"/>
  <c r="CT31" i="13"/>
  <c r="CN31" i="13"/>
  <c r="BT76" i="13"/>
  <c r="EO133" i="13"/>
  <c r="EP133" i="13" s="1"/>
  <c r="CY121" i="13"/>
  <c r="CZ121" i="13"/>
  <c r="HU124" i="13"/>
  <c r="GM32" i="13"/>
  <c r="GM41" i="13" s="1"/>
  <c r="DT121" i="13"/>
  <c r="HA114" i="13"/>
  <c r="DG112" i="13"/>
  <c r="F66" i="15"/>
  <c r="DE126" i="13"/>
  <c r="DF39" i="13"/>
  <c r="E57" i="15"/>
  <c r="DU154" i="13"/>
  <c r="CQ150" i="13"/>
  <c r="HO156" i="13"/>
  <c r="EG155" i="13"/>
  <c r="AG155" i="13"/>
  <c r="Y152" i="13"/>
  <c r="Z152" i="13"/>
  <c r="AA152" i="13" s="1"/>
  <c r="DF62" i="13"/>
  <c r="DF149" i="13" s="1"/>
  <c r="DG149" i="13"/>
  <c r="BU149" i="13"/>
  <c r="CY61" i="13"/>
  <c r="CY148" i="13" s="1"/>
  <c r="CZ148" i="13" s="1"/>
  <c r="CX148" i="13"/>
  <c r="IB60" i="13"/>
  <c r="IB147" i="13" s="1"/>
  <c r="IA147" i="13"/>
  <c r="HN60" i="13"/>
  <c r="HM147" i="13"/>
  <c r="GL60" i="13"/>
  <c r="GK147" i="13"/>
  <c r="DM59" i="13"/>
  <c r="DM146" i="13" s="1"/>
  <c r="DL146" i="13"/>
  <c r="DN146" i="13" s="1"/>
  <c r="R59" i="13"/>
  <c r="HS63" i="13"/>
  <c r="GB63" i="13"/>
  <c r="DX63" i="13"/>
  <c r="DZ58" i="13"/>
  <c r="DZ145" i="13" s="1"/>
  <c r="DL58" i="13"/>
  <c r="DL145" i="13" s="1"/>
  <c r="II144" i="13"/>
  <c r="HU57" i="13"/>
  <c r="HT144" i="13"/>
  <c r="HG57" i="13"/>
  <c r="HG144" i="13" s="1"/>
  <c r="HF144" i="13"/>
  <c r="FJ57" i="13"/>
  <c r="FJ144" i="13"/>
  <c r="FI144" i="13"/>
  <c r="CC144" i="13"/>
  <c r="HG56" i="13"/>
  <c r="HG143" i="13"/>
  <c r="HF143" i="13"/>
  <c r="HH143" i="13"/>
  <c r="GE54" i="13"/>
  <c r="GD141" i="13"/>
  <c r="FX53" i="13"/>
  <c r="FX140" i="13"/>
  <c r="FW140" i="13"/>
  <c r="GZ51" i="13"/>
  <c r="GZ138" i="13" s="1"/>
  <c r="GY138" i="13"/>
  <c r="GL51" i="13"/>
  <c r="GK138" i="13"/>
  <c r="DT51" i="13"/>
  <c r="IP49" i="13"/>
  <c r="IP136" i="13" s="1"/>
  <c r="IO136" i="13"/>
  <c r="CB132" i="13"/>
  <c r="CC45" i="13"/>
  <c r="CC132" i="13" s="1"/>
  <c r="BM45" i="13"/>
  <c r="BM132" i="13" s="1"/>
  <c r="BL132" i="13"/>
  <c r="DL131" i="13"/>
  <c r="DN131" i="13" s="1"/>
  <c r="CR44" i="13"/>
  <c r="CR131" i="13" s="1"/>
  <c r="CS131" i="13"/>
  <c r="AV131" i="13"/>
  <c r="IP43" i="13"/>
  <c r="IP130" i="13" s="1"/>
  <c r="IO130" i="13"/>
  <c r="FQ43" i="13"/>
  <c r="FQ130" i="13"/>
  <c r="FP130" i="13"/>
  <c r="FR130" i="13" s="1"/>
  <c r="IB39" i="13"/>
  <c r="R126" i="13"/>
  <c r="S126" i="13" s="1"/>
  <c r="CX125" i="13"/>
  <c r="CZ125" i="13" s="1"/>
  <c r="BT125" i="13"/>
  <c r="BV125" i="13" s="1"/>
  <c r="DQ31" i="13"/>
  <c r="DS31" i="13" s="1"/>
  <c r="DS118" i="13" s="1"/>
  <c r="DS28" i="13"/>
  <c r="DS115" i="13" s="1"/>
  <c r="DC31" i="13"/>
  <c r="DE28" i="13"/>
  <c r="DE115" i="13"/>
  <c r="EA25" i="13"/>
  <c r="DZ112" i="13"/>
  <c r="DM25" i="13"/>
  <c r="DM112" i="13" s="1"/>
  <c r="DL112" i="13"/>
  <c r="CR25" i="13"/>
  <c r="CC25" i="13"/>
  <c r="CB112" i="13"/>
  <c r="DM24" i="13"/>
  <c r="DL111" i="13"/>
  <c r="CY24" i="13"/>
  <c r="CX111" i="13"/>
  <c r="HL31" i="13"/>
  <c r="HM23" i="13"/>
  <c r="HM110" i="13" s="1"/>
  <c r="HF23" i="13"/>
  <c r="HF110" i="13" s="1"/>
  <c r="GX31" i="13"/>
  <c r="GY31" i="13" s="1"/>
  <c r="GY118" i="13" s="1"/>
  <c r="GY23" i="13"/>
  <c r="GY110" i="13"/>
  <c r="GN31" i="13"/>
  <c r="GK23" i="13"/>
  <c r="GK110" i="13" s="1"/>
  <c r="GJ31" i="13"/>
  <c r="GH31" i="13"/>
  <c r="GF31" i="13"/>
  <c r="GD23" i="13"/>
  <c r="GD110" i="13" s="1"/>
  <c r="GB31" i="13"/>
  <c r="DE23" i="13"/>
  <c r="DE110" i="13" s="1"/>
  <c r="DD31" i="13"/>
  <c r="CQ23" i="13"/>
  <c r="CQ110" i="13"/>
  <c r="CP31" i="13"/>
  <c r="F21" i="13"/>
  <c r="F108" i="13" s="1"/>
  <c r="D22" i="15"/>
  <c r="IP20" i="13"/>
  <c r="IO107" i="13"/>
  <c r="IB20" i="13"/>
  <c r="IA107" i="13"/>
  <c r="HN107" i="13"/>
  <c r="HN19" i="13"/>
  <c r="GZ20" i="13"/>
  <c r="GY107" i="13"/>
  <c r="GL107" i="13"/>
  <c r="GL19" i="13"/>
  <c r="FC107" i="13"/>
  <c r="FC19" i="13"/>
  <c r="EV19" i="13"/>
  <c r="EV106" i="13" s="1"/>
  <c r="EV107" i="13"/>
  <c r="EH107" i="13"/>
  <c r="EI107" i="13" s="1"/>
  <c r="CC20" i="13"/>
  <c r="CB107" i="13"/>
  <c r="CD107" i="13" s="1"/>
  <c r="BD106" i="13"/>
  <c r="II18" i="13"/>
  <c r="II105" i="13"/>
  <c r="IH105" i="13"/>
  <c r="BM18" i="13"/>
  <c r="BM105" i="13" s="1"/>
  <c r="BN105" i="13"/>
  <c r="II17" i="13"/>
  <c r="II104" i="13"/>
  <c r="IH104" i="13"/>
  <c r="GL17" i="13"/>
  <c r="GL104" i="13" s="1"/>
  <c r="GM104" i="13" s="1"/>
  <c r="GK104" i="13"/>
  <c r="BM17" i="13"/>
  <c r="BL104" i="13"/>
  <c r="CY14" i="13"/>
  <c r="CX101" i="13"/>
  <c r="II11" i="13"/>
  <c r="IH98" i="13"/>
  <c r="HU11" i="13"/>
  <c r="HU98" i="13" s="1"/>
  <c r="HV98" i="13"/>
  <c r="HT98" i="13"/>
  <c r="HG11" i="13"/>
  <c r="HG98" i="13" s="1"/>
  <c r="HF98" i="13"/>
  <c r="GS11" i="13"/>
  <c r="GR98" i="13"/>
  <c r="GE11" i="13"/>
  <c r="GE10" i="13"/>
  <c r="GE97" i="13" s="1"/>
  <c r="GD98" i="13"/>
  <c r="FQ11" i="13"/>
  <c r="FP98" i="13"/>
  <c r="FC11" i="13"/>
  <c r="FC98" i="13"/>
  <c r="FB98" i="13"/>
  <c r="DM11" i="13"/>
  <c r="DL98" i="13"/>
  <c r="CR98" i="13"/>
  <c r="BU11" i="13"/>
  <c r="BT98" i="13"/>
  <c r="BD98" i="13"/>
  <c r="IS22" i="13"/>
  <c r="IE22" i="13"/>
  <c r="IH22" i="13" s="1"/>
  <c r="IH109" i="13" s="1"/>
  <c r="IC22" i="13"/>
  <c r="IA10" i="13"/>
  <c r="IA97" i="13" s="1"/>
  <c r="HY22" i="13"/>
  <c r="HY32" i="13" s="1"/>
  <c r="HY41" i="13" s="1"/>
  <c r="GD10" i="13"/>
  <c r="GD97" i="13"/>
  <c r="GC22" i="13"/>
  <c r="FU22" i="13"/>
  <c r="FU32" i="13" s="1"/>
  <c r="FU41" i="13" s="1"/>
  <c r="FW10" i="13"/>
  <c r="FW97" i="13"/>
  <c r="FO22" i="13"/>
  <c r="FO32" i="13"/>
  <c r="FO41" i="13" s="1"/>
  <c r="FP10" i="13"/>
  <c r="FP97" i="13" s="1"/>
  <c r="FI10" i="13"/>
  <c r="FI97" i="13" s="1"/>
  <c r="FG22" i="13"/>
  <c r="FA22" i="13"/>
  <c r="FA32" i="13" s="1"/>
  <c r="FA41" i="13" s="1"/>
  <c r="FB10" i="13"/>
  <c r="FB97" i="13" s="1"/>
  <c r="ES22" i="13"/>
  <c r="EU10" i="13"/>
  <c r="EU97" i="13" s="1"/>
  <c r="EN10" i="13"/>
  <c r="EN97" i="13" s="1"/>
  <c r="EM22" i="13"/>
  <c r="CQ10" i="13"/>
  <c r="CQ97" i="13" s="1"/>
  <c r="GJ55" i="13"/>
  <c r="DD55" i="13"/>
  <c r="CQ75" i="13"/>
  <c r="CQ76" i="13" s="1"/>
  <c r="CP74" i="13"/>
  <c r="DE75" i="13"/>
  <c r="DE76" i="13"/>
  <c r="DE74" i="13" s="1"/>
  <c r="DD76" i="13"/>
  <c r="DS75" i="13"/>
  <c r="DR76" i="13"/>
  <c r="DR74" i="13" s="1"/>
  <c r="EG75" i="13"/>
  <c r="ET76" i="13"/>
  <c r="EU75" i="13"/>
  <c r="EU76" i="13" s="1"/>
  <c r="EU74" i="13"/>
  <c r="ET74" i="13"/>
  <c r="FI75" i="13"/>
  <c r="FH76" i="13"/>
  <c r="FH74" i="13"/>
  <c r="FV76" i="13"/>
  <c r="FV74" i="13"/>
  <c r="GJ76" i="13"/>
  <c r="GJ74" i="13"/>
  <c r="GK75" i="13"/>
  <c r="GX76" i="13"/>
  <c r="GX74" i="13" s="1"/>
  <c r="R53" i="13"/>
  <c r="R140" i="13" s="1"/>
  <c r="S140" i="13" s="1"/>
  <c r="FB157" i="13"/>
  <c r="EA60" i="13"/>
  <c r="BD154" i="13"/>
  <c r="GJ63" i="13"/>
  <c r="GK63" i="13" s="1"/>
  <c r="GK150" i="13" s="1"/>
  <c r="IU22" i="13"/>
  <c r="FY22" i="13"/>
  <c r="FH31" i="13"/>
  <c r="CH23" i="13"/>
  <c r="DS138" i="13"/>
  <c r="DS126" i="13"/>
  <c r="DU126" i="13" s="1"/>
  <c r="IA126" i="13"/>
  <c r="FW75" i="13"/>
  <c r="EL31" i="13"/>
  <c r="FV31" i="13"/>
  <c r="FW31" i="13"/>
  <c r="FW118" i="13" s="1"/>
  <c r="GI22" i="13"/>
  <c r="GR23" i="13"/>
  <c r="GR110" i="13" s="1"/>
  <c r="BY63" i="13"/>
  <c r="EU23" i="13"/>
  <c r="EU110" i="13" s="1"/>
  <c r="F20" i="13"/>
  <c r="FJ19" i="13"/>
  <c r="HM131" i="13"/>
  <c r="HO131" i="13"/>
  <c r="Z45" i="13"/>
  <c r="Y132" i="13"/>
  <c r="IH144" i="13"/>
  <c r="IJ144" i="13" s="1"/>
  <c r="DZ140" i="13"/>
  <c r="AG140" i="13"/>
  <c r="AI140" i="13"/>
  <c r="EN112" i="13"/>
  <c r="EP112" i="13"/>
  <c r="CQ112" i="13"/>
  <c r="FP111" i="13"/>
  <c r="FR111" i="13" s="1"/>
  <c r="HM107" i="13"/>
  <c r="HO107" i="13" s="1"/>
  <c r="AG105" i="13"/>
  <c r="IV104" i="13"/>
  <c r="IX104" i="13"/>
  <c r="ES74" i="13"/>
  <c r="EF76" i="13"/>
  <c r="EF74" i="13" s="1"/>
  <c r="EO70" i="13"/>
  <c r="EO157" i="13" s="1"/>
  <c r="EN157" i="13"/>
  <c r="FX68" i="13"/>
  <c r="FW155" i="13"/>
  <c r="FI155" i="13"/>
  <c r="GL66" i="13"/>
  <c r="GK153" i="13"/>
  <c r="EO66" i="13"/>
  <c r="CC153" i="13"/>
  <c r="AV153" i="13"/>
  <c r="IP62" i="13"/>
  <c r="IO149" i="13"/>
  <c r="IB62" i="13"/>
  <c r="IB149" i="13"/>
  <c r="IA149" i="13"/>
  <c r="HN62" i="13"/>
  <c r="HN149" i="13" s="1"/>
  <c r="HM149" i="13"/>
  <c r="GZ62" i="13"/>
  <c r="GZ149" i="13"/>
  <c r="GY149" i="13"/>
  <c r="FQ61" i="13"/>
  <c r="FQ148" i="13" s="1"/>
  <c r="FR148" i="13"/>
  <c r="FP148" i="13"/>
  <c r="EV61" i="13"/>
  <c r="EV148" i="13" s="1"/>
  <c r="EU148" i="13"/>
  <c r="BU61" i="13"/>
  <c r="BU148" i="13" s="1"/>
  <c r="BT148" i="13"/>
  <c r="BD148" i="13"/>
  <c r="AW61" i="13"/>
  <c r="AV148" i="13"/>
  <c r="Z61" i="13"/>
  <c r="CB147" i="13"/>
  <c r="CD147" i="13" s="1"/>
  <c r="CC60" i="13"/>
  <c r="CC147" i="13"/>
  <c r="II146" i="13"/>
  <c r="GE59" i="13"/>
  <c r="GE58" i="13"/>
  <c r="GE145" i="13" s="1"/>
  <c r="GD146" i="13"/>
  <c r="FQ59" i="13"/>
  <c r="FQ146" i="13"/>
  <c r="FP146" i="13"/>
  <c r="AG145" i="13"/>
  <c r="AE63" i="13"/>
  <c r="GS56" i="13"/>
  <c r="GR143" i="13"/>
  <c r="GE56" i="13"/>
  <c r="GD143" i="13"/>
  <c r="IW54" i="13"/>
  <c r="IV141" i="13"/>
  <c r="GS54" i="13"/>
  <c r="GR141" i="13"/>
  <c r="BZ55" i="13"/>
  <c r="AS55" i="13"/>
  <c r="HG46" i="13"/>
  <c r="HG133" i="13" s="1"/>
  <c r="HF133" i="13"/>
  <c r="HH133" i="13" s="1"/>
  <c r="FX133" i="13"/>
  <c r="FY133" i="13" s="1"/>
  <c r="EV46" i="13"/>
  <c r="EU133" i="13"/>
  <c r="CC46" i="13"/>
  <c r="CC133" i="13" s="1"/>
  <c r="CB133" i="13"/>
  <c r="BM46" i="13"/>
  <c r="BM133" i="13" s="1"/>
  <c r="BL133" i="13"/>
  <c r="FQ45" i="13"/>
  <c r="FQ132" i="13"/>
  <c r="FP132" i="13"/>
  <c r="EH45" i="13"/>
  <c r="EG132" i="13"/>
  <c r="AP145" i="13"/>
  <c r="DG138" i="13"/>
  <c r="AP134" i="13"/>
  <c r="CS125" i="13"/>
  <c r="GF122" i="13"/>
  <c r="EW122" i="13"/>
  <c r="CZ99" i="13"/>
  <c r="CZ98" i="13"/>
  <c r="IB57" i="13"/>
  <c r="IB144" i="13" s="1"/>
  <c r="IC144" i="13" s="1"/>
  <c r="IA144" i="13"/>
  <c r="HN57" i="13"/>
  <c r="HM144" i="13"/>
  <c r="FP144" i="13"/>
  <c r="FR144" i="13" s="1"/>
  <c r="EA56" i="13"/>
  <c r="EA143" i="13"/>
  <c r="DZ143" i="13"/>
  <c r="EB143" i="13"/>
  <c r="DT54" i="13"/>
  <c r="DS141" i="13"/>
  <c r="FC52" i="13"/>
  <c r="FB139" i="13"/>
  <c r="BM51" i="13"/>
  <c r="BL138" i="13"/>
  <c r="GZ50" i="13"/>
  <c r="GZ137" i="13"/>
  <c r="GY137" i="13"/>
  <c r="HA137" i="13"/>
  <c r="GL50" i="13"/>
  <c r="GK137" i="13"/>
  <c r="FX50" i="13"/>
  <c r="FW137" i="13"/>
  <c r="FJ50" i="13"/>
  <c r="FI137" i="13"/>
  <c r="DF50" i="13"/>
  <c r="DF137" i="13"/>
  <c r="DE137" i="13"/>
  <c r="DG137" i="13"/>
  <c r="CR50" i="13"/>
  <c r="CQ137" i="13"/>
  <c r="AW49" i="13"/>
  <c r="AW136" i="13"/>
  <c r="AV136" i="13"/>
  <c r="AX136" i="13"/>
  <c r="GZ48" i="13"/>
  <c r="GY135" i="13"/>
  <c r="FC45" i="13"/>
  <c r="FC132" i="13" s="1"/>
  <c r="FB132" i="13"/>
  <c r="EA44" i="13"/>
  <c r="EA131" i="13"/>
  <c r="DZ131" i="13"/>
  <c r="EB131" i="13"/>
  <c r="BM38" i="13"/>
  <c r="BM125" i="13" s="1"/>
  <c r="BN125" i="13" s="1"/>
  <c r="BL125" i="13"/>
  <c r="DT37" i="13"/>
  <c r="DS124" i="13"/>
  <c r="DF37" i="13"/>
  <c r="DE124" i="13"/>
  <c r="DM34" i="13"/>
  <c r="DM40" i="13"/>
  <c r="DM121" i="13"/>
  <c r="DL121" i="13"/>
  <c r="DN121" i="13" s="1"/>
  <c r="DF30" i="13"/>
  <c r="DF117" i="13" s="1"/>
  <c r="II29" i="13"/>
  <c r="IH116" i="13"/>
  <c r="HU29" i="13"/>
  <c r="HT116" i="13"/>
  <c r="IX31" i="13"/>
  <c r="CR107" i="13"/>
  <c r="CR19" i="13"/>
  <c r="IB10" i="13"/>
  <c r="IB97" i="13"/>
  <c r="IC97" i="13" s="1"/>
  <c r="HG23" i="13"/>
  <c r="HG113" i="13"/>
  <c r="HH113" i="13" s="1"/>
  <c r="HU113" i="13"/>
  <c r="HV113" i="13" s="1"/>
  <c r="II113" i="13"/>
  <c r="IJ113" i="13" s="1"/>
  <c r="GL28" i="13"/>
  <c r="GL115" i="13"/>
  <c r="EH121" i="13"/>
  <c r="FX121" i="13"/>
  <c r="FY121" i="13" s="1"/>
  <c r="IB28" i="13"/>
  <c r="IB115" i="13" s="1"/>
  <c r="DT98" i="13"/>
  <c r="DU98" i="13" s="1"/>
  <c r="GL10" i="13"/>
  <c r="HN98" i="13"/>
  <c r="EO15" i="13"/>
  <c r="EP103" i="13"/>
  <c r="CC108" i="13"/>
  <c r="DF56" i="13"/>
  <c r="DE143" i="13"/>
  <c r="FX112" i="13"/>
  <c r="FY112" i="13" s="1"/>
  <c r="FX23" i="13"/>
  <c r="FX110" i="13" s="1"/>
  <c r="BM116" i="13"/>
  <c r="CC116" i="13"/>
  <c r="BE29" i="13"/>
  <c r="CC28" i="13"/>
  <c r="CR116" i="13"/>
  <c r="BU117" i="13"/>
  <c r="BV117" i="13" s="1"/>
  <c r="BU28" i="13"/>
  <c r="BU115" i="13" s="1"/>
  <c r="IW28" i="13"/>
  <c r="EH135" i="13"/>
  <c r="EH47" i="13"/>
  <c r="IB135" i="13"/>
  <c r="IB47" i="13"/>
  <c r="F152" i="13"/>
  <c r="IB103" i="13"/>
  <c r="IC103" i="13"/>
  <c r="CY108" i="13"/>
  <c r="CZ108" i="13"/>
  <c r="EH146" i="13"/>
  <c r="EI146" i="13"/>
  <c r="FX146" i="13"/>
  <c r="R152" i="13"/>
  <c r="S152" i="13" s="1"/>
  <c r="CR146" i="13"/>
  <c r="CS146" i="13" s="1"/>
  <c r="HN155" i="13"/>
  <c r="HO155" i="13"/>
  <c r="HN71" i="13"/>
  <c r="HN158" i="13"/>
  <c r="BU15" i="13"/>
  <c r="BU102" i="13" s="1"/>
  <c r="DT15" i="13"/>
  <c r="FK103" i="13"/>
  <c r="FX103" i="13"/>
  <c r="BM111" i="13"/>
  <c r="BN111" i="13" s="1"/>
  <c r="HN111" i="13"/>
  <c r="IB111" i="13"/>
  <c r="IP23" i="13"/>
  <c r="IP110" i="13" s="1"/>
  <c r="AW23" i="13"/>
  <c r="AW112" i="13"/>
  <c r="BE26" i="13"/>
  <c r="BU113" i="13"/>
  <c r="CR113" i="13"/>
  <c r="CS113" i="13" s="1"/>
  <c r="DF113" i="13"/>
  <c r="DF23" i="13"/>
  <c r="FC28" i="13"/>
  <c r="GS117" i="13"/>
  <c r="GS28" i="13"/>
  <c r="GS157" i="13"/>
  <c r="GT157" i="13"/>
  <c r="DT143" i="13"/>
  <c r="DK32" i="13"/>
  <c r="DK41" i="13" s="1"/>
  <c r="R24" i="13"/>
  <c r="R111" i="13" s="1"/>
  <c r="S111" i="13" s="1"/>
  <c r="EO10" i="13"/>
  <c r="BU107" i="13"/>
  <c r="BU19" i="13"/>
  <c r="BU106" i="13" s="1"/>
  <c r="DM107" i="13"/>
  <c r="DN107" i="13" s="1"/>
  <c r="DM19" i="13"/>
  <c r="EO107" i="13"/>
  <c r="EP107" i="13"/>
  <c r="FQ19" i="13"/>
  <c r="FQ106" i="13"/>
  <c r="FQ107" i="13"/>
  <c r="FR107" i="13"/>
  <c r="GE107" i="13"/>
  <c r="GF107" i="13"/>
  <c r="HG107" i="13"/>
  <c r="HH107" i="13"/>
  <c r="HU107" i="13"/>
  <c r="HV107" i="13" s="1"/>
  <c r="II107" i="13"/>
  <c r="IJ107" i="13" s="1"/>
  <c r="BM135" i="13"/>
  <c r="BN135" i="13" s="1"/>
  <c r="EO136" i="13"/>
  <c r="EP136" i="13" s="1"/>
  <c r="EA28" i="13"/>
  <c r="EA115" i="13" s="1"/>
  <c r="HU116" i="13"/>
  <c r="HV116" i="13" s="1"/>
  <c r="HU28" i="13"/>
  <c r="EV133" i="13"/>
  <c r="GS141" i="13"/>
  <c r="F73" i="15"/>
  <c r="IP149" i="13"/>
  <c r="IQ149" i="13"/>
  <c r="AW153" i="13"/>
  <c r="EO153" i="13"/>
  <c r="GL153" i="13"/>
  <c r="GL71" i="13"/>
  <c r="GL158" i="13" s="1"/>
  <c r="FJ155" i="13"/>
  <c r="FK155" i="13" s="1"/>
  <c r="FX155" i="13"/>
  <c r="FX71" i="13"/>
  <c r="CB150" i="13"/>
  <c r="BD104" i="13"/>
  <c r="DS76" i="13"/>
  <c r="DS74" i="13" s="1"/>
  <c r="DD74" i="13"/>
  <c r="DE132" i="13"/>
  <c r="DF45" i="13"/>
  <c r="DF132" i="13" s="1"/>
  <c r="GK132" i="13"/>
  <c r="GL45" i="13"/>
  <c r="GL132" i="13"/>
  <c r="GM132" i="13" s="1"/>
  <c r="CR97" i="13"/>
  <c r="GE98" i="13"/>
  <c r="HU10" i="13"/>
  <c r="HU97" i="13" s="1"/>
  <c r="II98" i="13"/>
  <c r="BD107" i="13"/>
  <c r="BE20" i="13"/>
  <c r="BE107" i="13" s="1"/>
  <c r="CC107" i="13"/>
  <c r="CC19" i="13"/>
  <c r="CC106" i="13" s="1"/>
  <c r="IB107" i="13"/>
  <c r="IB19" i="13"/>
  <c r="IB106" i="13" s="1"/>
  <c r="IP107" i="13"/>
  <c r="IQ107" i="13" s="1"/>
  <c r="IP19" i="13"/>
  <c r="BD125" i="13"/>
  <c r="DT138" i="13"/>
  <c r="HU144" i="13"/>
  <c r="HV144" i="13" s="1"/>
  <c r="DZ63" i="13"/>
  <c r="DZ150" i="13" s="1"/>
  <c r="GL147" i="13"/>
  <c r="GM147" i="13"/>
  <c r="HN147" i="13"/>
  <c r="HO147" i="13"/>
  <c r="AH71" i="13"/>
  <c r="AH155" i="13"/>
  <c r="EH155" i="13"/>
  <c r="J152" i="13"/>
  <c r="K152" i="13" s="1"/>
  <c r="II116" i="13"/>
  <c r="IJ116" i="13"/>
  <c r="II28" i="13"/>
  <c r="II115" i="13"/>
  <c r="DF124" i="13"/>
  <c r="DG124" i="13"/>
  <c r="FJ137" i="13"/>
  <c r="FX137" i="13"/>
  <c r="GL137" i="13"/>
  <c r="GM137" i="13"/>
  <c r="FC139" i="13"/>
  <c r="FD139" i="13"/>
  <c r="HN144" i="13"/>
  <c r="HO144" i="13" s="1"/>
  <c r="GE143" i="13"/>
  <c r="GS143" i="13"/>
  <c r="AW148" i="13"/>
  <c r="AX148" i="13" s="1"/>
  <c r="EA147" i="13"/>
  <c r="EB147" i="13"/>
  <c r="EG76" i="13"/>
  <c r="EG74" i="13"/>
  <c r="BU98" i="13"/>
  <c r="BV98" i="13"/>
  <c r="BM104" i="13"/>
  <c r="BN104" i="13" s="1"/>
  <c r="GL15" i="13"/>
  <c r="GL102" i="13"/>
  <c r="II15" i="13"/>
  <c r="F22" i="15"/>
  <c r="BD112" i="13"/>
  <c r="CC112" i="13"/>
  <c r="CR112" i="13"/>
  <c r="CS112" i="13" s="1"/>
  <c r="EA112" i="13"/>
  <c r="EB112" i="13" s="1"/>
  <c r="DE31" i="13"/>
  <c r="DE118" i="13" s="1"/>
  <c r="GS126" i="13"/>
  <c r="GS40" i="13"/>
  <c r="GS127" i="13" s="1"/>
  <c r="GE141" i="13"/>
  <c r="R146" i="13"/>
  <c r="S146" i="13" s="1"/>
  <c r="AI155" i="13"/>
  <c r="J12" i="13"/>
  <c r="DF40" i="13"/>
  <c r="DF127" i="13"/>
  <c r="DG127" i="13" s="1"/>
  <c r="FY146" i="13"/>
  <c r="BN143" i="13"/>
  <c r="DF19" i="13"/>
  <c r="DF106" i="13" s="1"/>
  <c r="FY157" i="13"/>
  <c r="IQ153" i="13"/>
  <c r="FS32" i="13"/>
  <c r="FS41" i="13"/>
  <c r="AP158" i="13"/>
  <c r="CS116" i="13"/>
  <c r="CD108" i="13"/>
  <c r="EB113" i="13"/>
  <c r="DL31" i="13"/>
  <c r="DL118" i="13" s="1"/>
  <c r="EW143" i="13"/>
  <c r="AP156" i="13"/>
  <c r="HV154" i="13"/>
  <c r="HH154" i="13"/>
  <c r="GT154" i="13"/>
  <c r="AP154" i="13"/>
  <c r="EP152" i="13"/>
  <c r="AP139" i="13"/>
  <c r="AP135" i="13"/>
  <c r="AP130" i="13"/>
  <c r="BF129" i="13"/>
  <c r="AP128" i="13"/>
  <c r="AP127" i="13"/>
  <c r="FR123" i="13"/>
  <c r="EP123" i="13"/>
  <c r="CZ123" i="13"/>
  <c r="FY120" i="13"/>
  <c r="CS120" i="13"/>
  <c r="AP118" i="13"/>
  <c r="AP111" i="13"/>
  <c r="AP109" i="13"/>
  <c r="AP107" i="13"/>
  <c r="AP101" i="13"/>
  <c r="GF100" i="13"/>
  <c r="FD100" i="13"/>
  <c r="IH71" i="13"/>
  <c r="IH158" i="13" s="1"/>
  <c r="HT71" i="13"/>
  <c r="HT158" i="13" s="1"/>
  <c r="IC140" i="13"/>
  <c r="FR140" i="13"/>
  <c r="EI140" i="13"/>
  <c r="IC152" i="13"/>
  <c r="HH152" i="13"/>
  <c r="GT152" i="13"/>
  <c r="GF152" i="13"/>
  <c r="HO143" i="13"/>
  <c r="F52" i="13"/>
  <c r="F65" i="15" s="1"/>
  <c r="F50" i="13"/>
  <c r="EC64" i="13"/>
  <c r="EC72" i="13" s="1"/>
  <c r="DC64" i="13"/>
  <c r="DC72" i="13" s="1"/>
  <c r="DA64" i="13"/>
  <c r="FK123" i="13"/>
  <c r="EB123" i="13"/>
  <c r="DN123" i="13"/>
  <c r="CS123" i="13"/>
  <c r="BV123" i="13"/>
  <c r="BG40" i="13"/>
  <c r="BE123" i="13"/>
  <c r="AZ40" i="13"/>
  <c r="IA31" i="13"/>
  <c r="IA118" i="13" s="1"/>
  <c r="IK31" i="13"/>
  <c r="IK32" i="13" s="1"/>
  <c r="IK41" i="13" s="1"/>
  <c r="GU31" i="13"/>
  <c r="GU32" i="13"/>
  <c r="GU41" i="13" s="1"/>
  <c r="GU82" i="13" s="1"/>
  <c r="GG31" i="13"/>
  <c r="GG32" i="13" s="1"/>
  <c r="GG41" i="13" s="1"/>
  <c r="FE31" i="13"/>
  <c r="FE32" i="13"/>
  <c r="FE41" i="13" s="1"/>
  <c r="EQ31" i="13"/>
  <c r="EQ32" i="13" s="1"/>
  <c r="EQ41" i="13"/>
  <c r="EB136" i="13"/>
  <c r="IX64" i="13"/>
  <c r="IX72" i="13" s="1"/>
  <c r="IK64" i="13"/>
  <c r="IK72" i="13" s="1"/>
  <c r="HW64" i="13"/>
  <c r="HW72" i="13" s="1"/>
  <c r="HW164" i="13" s="1"/>
  <c r="HP64" i="13"/>
  <c r="HP72" i="13" s="1"/>
  <c r="HK64" i="13"/>
  <c r="HK72" i="13" s="1"/>
  <c r="HD64" i="13"/>
  <c r="FT64" i="13"/>
  <c r="FT72" i="13"/>
  <c r="FM64" i="13"/>
  <c r="FM72" i="13"/>
  <c r="FK72" i="13"/>
  <c r="FK82" i="13" s="1"/>
  <c r="FE64" i="13"/>
  <c r="FE72" i="13"/>
  <c r="EX64" i="13"/>
  <c r="EX72" i="13"/>
  <c r="ER72" i="13"/>
  <c r="EQ64" i="13"/>
  <c r="EQ72" i="13"/>
  <c r="ED72" i="13"/>
  <c r="EB72" i="13"/>
  <c r="CZ64" i="13"/>
  <c r="CZ72" i="13"/>
  <c r="AY64" i="13"/>
  <c r="AY72" i="13"/>
  <c r="FD133" i="13"/>
  <c r="HV125" i="13"/>
  <c r="GT125" i="13"/>
  <c r="FR125" i="13"/>
  <c r="FD125" i="13"/>
  <c r="DN125" i="13"/>
  <c r="IJ123" i="13"/>
  <c r="IS32" i="13"/>
  <c r="IS41" i="13" s="1"/>
  <c r="GO31" i="13"/>
  <c r="GO32" i="13" s="1"/>
  <c r="GO41" i="13" s="1"/>
  <c r="GC31" i="13"/>
  <c r="GC32" i="13" s="1"/>
  <c r="GC41" i="13" s="1"/>
  <c r="FM31" i="13"/>
  <c r="FM32" i="13"/>
  <c r="FA31" i="13"/>
  <c r="N63" i="13"/>
  <c r="N145" i="13"/>
  <c r="EN47" i="13"/>
  <c r="EN134" i="13" s="1"/>
  <c r="CE64" i="13"/>
  <c r="CE72" i="13" s="1"/>
  <c r="CE164" i="13" s="1"/>
  <c r="BO64" i="13"/>
  <c r="BO72" i="13" s="1"/>
  <c r="BO78" i="13" s="1"/>
  <c r="AV134" i="13"/>
  <c r="IQ31" i="13"/>
  <c r="IQ32" i="13" s="1"/>
  <c r="IQ41" i="13" s="1"/>
  <c r="GY28" i="13"/>
  <c r="GY115" i="13"/>
  <c r="HA115" i="13" s="1"/>
  <c r="FY114" i="13"/>
  <c r="GF113" i="13"/>
  <c r="CD113" i="13"/>
  <c r="EW111" i="13"/>
  <c r="EE31" i="13"/>
  <c r="DY31" i="13"/>
  <c r="CB110" i="13"/>
  <c r="BJ31" i="13"/>
  <c r="AJ31" i="13"/>
  <c r="V31" i="13"/>
  <c r="CS108" i="13"/>
  <c r="HT19" i="13"/>
  <c r="HT106" i="13" s="1"/>
  <c r="HV106" i="13" s="1"/>
  <c r="FR104" i="13"/>
  <c r="AA104" i="13"/>
  <c r="M22" i="13"/>
  <c r="U22" i="13"/>
  <c r="D10" i="13"/>
  <c r="D11" i="15" s="1"/>
  <c r="BD110" i="13"/>
  <c r="DM106" i="13"/>
  <c r="DU138" i="13"/>
  <c r="EI155" i="13"/>
  <c r="DU143" i="13"/>
  <c r="GL130" i="13"/>
  <c r="FC121" i="13"/>
  <c r="FD121" i="13" s="1"/>
  <c r="HO115" i="13"/>
  <c r="CY28" i="13"/>
  <c r="CY115" i="13" s="1"/>
  <c r="CY116" i="13"/>
  <c r="CZ116" i="13"/>
  <c r="BL126" i="13"/>
  <c r="IP57" i="13"/>
  <c r="IP144" i="13" s="1"/>
  <c r="IO144" i="13"/>
  <c r="GS57" i="13"/>
  <c r="GS144" i="13" s="1"/>
  <c r="GT144" i="13" s="1"/>
  <c r="GR144" i="13"/>
  <c r="GL56" i="13"/>
  <c r="GL143" i="13" s="1"/>
  <c r="GM143" i="13" s="1"/>
  <c r="GK143" i="13"/>
  <c r="GL53" i="13"/>
  <c r="GL47" i="13" s="1"/>
  <c r="GL134" i="13" s="1"/>
  <c r="GK140" i="13"/>
  <c r="FJ53" i="13"/>
  <c r="FI140" i="13"/>
  <c r="DS140" i="13"/>
  <c r="DU140" i="13" s="1"/>
  <c r="DT53" i="13"/>
  <c r="FX51" i="13"/>
  <c r="FX138" i="13" s="1"/>
  <c r="FW138" i="13"/>
  <c r="II50" i="13"/>
  <c r="II137" i="13" s="1"/>
  <c r="IH137" i="13"/>
  <c r="GS50" i="13"/>
  <c r="GR137" i="13"/>
  <c r="FQ50" i="13"/>
  <c r="FQ47" i="13" s="1"/>
  <c r="FQ134" i="13" s="1"/>
  <c r="FP137" i="13"/>
  <c r="II49" i="13"/>
  <c r="II136" i="13" s="1"/>
  <c r="IJ136" i="13" s="1"/>
  <c r="IH136" i="13"/>
  <c r="FQ49" i="13"/>
  <c r="FP136" i="13"/>
  <c r="GY47" i="13"/>
  <c r="GY134" i="13" s="1"/>
  <c r="GW55" i="13"/>
  <c r="GW64" i="13" s="1"/>
  <c r="CV55" i="13"/>
  <c r="CV64" i="13" s="1"/>
  <c r="CX47" i="13"/>
  <c r="CX134" i="13"/>
  <c r="CN64" i="13"/>
  <c r="CN72" i="13" s="1"/>
  <c r="BJ55" i="13"/>
  <c r="BL134" i="13"/>
  <c r="V55" i="13"/>
  <c r="GE46" i="13"/>
  <c r="GD133" i="13"/>
  <c r="FQ46" i="13"/>
  <c r="FP133" i="13"/>
  <c r="AV133" i="13"/>
  <c r="AW46" i="13"/>
  <c r="IA131" i="13"/>
  <c r="IC131" i="13" s="1"/>
  <c r="DM43" i="13"/>
  <c r="DM130" i="13" s="1"/>
  <c r="DN130" i="13" s="1"/>
  <c r="DL130" i="13"/>
  <c r="II39" i="13"/>
  <c r="IH126" i="13"/>
  <c r="HT76" i="13"/>
  <c r="HT74" i="13"/>
  <c r="HU39" i="13"/>
  <c r="HU126" i="13"/>
  <c r="HV126" i="13" s="1"/>
  <c r="FQ39" i="13"/>
  <c r="FQ126" i="13" s="1"/>
  <c r="FP126" i="13"/>
  <c r="EA39" i="13"/>
  <c r="EA126" i="13" s="1"/>
  <c r="DZ126" i="13"/>
  <c r="AW39" i="13"/>
  <c r="AV76" i="13"/>
  <c r="AV74" i="13" s="1"/>
  <c r="AV126" i="13"/>
  <c r="IP47" i="13"/>
  <c r="DM58" i="13"/>
  <c r="DX64" i="13"/>
  <c r="FC10" i="13"/>
  <c r="FC22" i="13" s="1"/>
  <c r="FQ58" i="13"/>
  <c r="HU19" i="13"/>
  <c r="HU106" i="13" s="1"/>
  <c r="FC58" i="13"/>
  <c r="FC145" i="13"/>
  <c r="BM110" i="13"/>
  <c r="EA15" i="13"/>
  <c r="EH134" i="13"/>
  <c r="EI134" i="13" s="1"/>
  <c r="FC15" i="13"/>
  <c r="AW28" i="13"/>
  <c r="AW115" i="13" s="1"/>
  <c r="HN116" i="13"/>
  <c r="HU23" i="13"/>
  <c r="EM55" i="13"/>
  <c r="GD136" i="13"/>
  <c r="GF136" i="13"/>
  <c r="EB140" i="13"/>
  <c r="FB130" i="13"/>
  <c r="FD130" i="13"/>
  <c r="EU136" i="13"/>
  <c r="EW136" i="13"/>
  <c r="CY40" i="13"/>
  <c r="CY127" i="13" s="1"/>
  <c r="EV23" i="13"/>
  <c r="DU136" i="13"/>
  <c r="HG28" i="13"/>
  <c r="IP121" i="13"/>
  <c r="IQ121" i="13"/>
  <c r="HF28" i="13"/>
  <c r="HF115" i="13" s="1"/>
  <c r="EP104" i="13"/>
  <c r="HT130" i="13"/>
  <c r="CQ47" i="13"/>
  <c r="CQ134" i="13" s="1"/>
  <c r="BU130" i="13"/>
  <c r="BV130" i="13" s="1"/>
  <c r="GZ53" i="13"/>
  <c r="GZ140" i="13"/>
  <c r="HA140" i="13" s="1"/>
  <c r="GZ103" i="13"/>
  <c r="HA103" i="13" s="1"/>
  <c r="GZ15" i="13"/>
  <c r="EA108" i="13"/>
  <c r="EB108" i="13"/>
  <c r="CQ58" i="13"/>
  <c r="CQ145" i="13"/>
  <c r="DU133" i="13"/>
  <c r="EW41" i="13"/>
  <c r="EO111" i="13"/>
  <c r="EP111" i="13"/>
  <c r="EO23" i="13"/>
  <c r="FC111" i="13"/>
  <c r="FD111" i="13" s="1"/>
  <c r="FC23" i="13"/>
  <c r="HH117" i="13"/>
  <c r="FW139" i="13"/>
  <c r="FY139" i="13"/>
  <c r="CY103" i="13"/>
  <c r="CZ103" i="13" s="1"/>
  <c r="CY15" i="13"/>
  <c r="CY102" i="13" s="1"/>
  <c r="FQ103" i="13"/>
  <c r="FR103" i="13"/>
  <c r="FQ15" i="13"/>
  <c r="FQ102" i="13"/>
  <c r="FB137" i="13"/>
  <c r="FD137" i="13"/>
  <c r="GE50" i="13"/>
  <c r="HU53" i="13"/>
  <c r="HU140" i="13" s="1"/>
  <c r="HV140" i="13"/>
  <c r="FW143" i="13"/>
  <c r="FY143" i="13"/>
  <c r="GY143" i="13"/>
  <c r="HA143" i="13"/>
  <c r="GT113" i="13"/>
  <c r="EW155" i="13"/>
  <c r="IH76" i="13"/>
  <c r="IH74" i="13" s="1"/>
  <c r="GS103" i="13"/>
  <c r="GT103" i="13" s="1"/>
  <c r="AH107" i="13"/>
  <c r="AI107" i="13" s="1"/>
  <c r="HU121" i="13"/>
  <c r="HV121" i="13" s="1"/>
  <c r="HU40" i="13"/>
  <c r="HU127" i="13" s="1"/>
  <c r="F35" i="13"/>
  <c r="F122" i="13" s="1"/>
  <c r="CB130" i="13"/>
  <c r="CC43" i="13"/>
  <c r="W63" i="13"/>
  <c r="HG70" i="13"/>
  <c r="EV70" i="13"/>
  <c r="EV157" i="13"/>
  <c r="EW157" i="13" s="1"/>
  <c r="EU157" i="13"/>
  <c r="DM157" i="13"/>
  <c r="CY70" i="13"/>
  <c r="CX157" i="13"/>
  <c r="CZ157" i="13" s="1"/>
  <c r="FC68" i="13"/>
  <c r="FB155" i="13"/>
  <c r="FD155" i="13" s="1"/>
  <c r="DS155" i="13"/>
  <c r="DT68" i="13"/>
  <c r="CX155" i="13"/>
  <c r="CY68" i="13"/>
  <c r="CY155" i="13" s="1"/>
  <c r="CZ155" i="13" s="1"/>
  <c r="IB66" i="13"/>
  <c r="IA153" i="13"/>
  <c r="IC153" i="13" s="1"/>
  <c r="HG66" i="13"/>
  <c r="HF153" i="13"/>
  <c r="EN153" i="13"/>
  <c r="EP153" i="13"/>
  <c r="F66" i="13"/>
  <c r="FR152" i="13"/>
  <c r="IP61" i="13"/>
  <c r="IP148" i="13" s="1"/>
  <c r="IQ148" i="13" s="1"/>
  <c r="CY60" i="13"/>
  <c r="CX147" i="13"/>
  <c r="IB59" i="13"/>
  <c r="DT59" i="13"/>
  <c r="DT146" i="13" s="1"/>
  <c r="DU146" i="13" s="1"/>
  <c r="DS146" i="13"/>
  <c r="DF59" i="13"/>
  <c r="DE146" i="13"/>
  <c r="AW59" i="13"/>
  <c r="AV146" i="13"/>
  <c r="HY63" i="13"/>
  <c r="GP64" i="13"/>
  <c r="GP72" i="13" s="1"/>
  <c r="II149" i="13"/>
  <c r="IJ149" i="13"/>
  <c r="AW10" i="13"/>
  <c r="II135" i="13"/>
  <c r="IJ135" i="13"/>
  <c r="CR103" i="13"/>
  <c r="CS103" i="13" s="1"/>
  <c r="CR15" i="13"/>
  <c r="EA98" i="13"/>
  <c r="EB98" i="13"/>
  <c r="EA10" i="13"/>
  <c r="IP104" i="13"/>
  <c r="IQ104" i="13" s="1"/>
  <c r="FJ116" i="13"/>
  <c r="FK116" i="13" s="1"/>
  <c r="FJ28" i="13"/>
  <c r="FJ115" i="13" s="1"/>
  <c r="FK115" i="13" s="1"/>
  <c r="DT111" i="13"/>
  <c r="DU111" i="13"/>
  <c r="BM117" i="13"/>
  <c r="BN117" i="13"/>
  <c r="BE30" i="13"/>
  <c r="BE117" i="13" s="1"/>
  <c r="CC137" i="13"/>
  <c r="R30" i="13"/>
  <c r="R117" i="13" s="1"/>
  <c r="S117" i="13" s="1"/>
  <c r="CW63" i="13"/>
  <c r="CX63" i="13" s="1"/>
  <c r="CX150" i="13" s="1"/>
  <c r="CX58" i="13"/>
  <c r="CX145" i="13" s="1"/>
  <c r="T63" i="13"/>
  <c r="L58" i="13"/>
  <c r="FJ56" i="13"/>
  <c r="FI143" i="13"/>
  <c r="CY56" i="13"/>
  <c r="CX143" i="13"/>
  <c r="I56" i="13"/>
  <c r="I69" i="15" s="1"/>
  <c r="CC56" i="13"/>
  <c r="IW53" i="13"/>
  <c r="IW140" i="13" s="1"/>
  <c r="IV140" i="13"/>
  <c r="EP138" i="13"/>
  <c r="DF49" i="13"/>
  <c r="DE136" i="13"/>
  <c r="GI55" i="13"/>
  <c r="GK55" i="13" s="1"/>
  <c r="GK142" i="13" s="1"/>
  <c r="GK47" i="13"/>
  <c r="GK134" i="13" s="1"/>
  <c r="FO55" i="13"/>
  <c r="FP47" i="13"/>
  <c r="FP134" i="13" s="1"/>
  <c r="EZ64" i="13"/>
  <c r="CT64" i="13"/>
  <c r="CT72" i="13" s="1"/>
  <c r="IW46" i="13"/>
  <c r="IW133" i="13"/>
  <c r="IX133" i="13" s="1"/>
  <c r="IV133" i="13"/>
  <c r="HF132" i="13"/>
  <c r="HH132" i="13" s="1"/>
  <c r="EA45" i="13"/>
  <c r="DZ132" i="13"/>
  <c r="EB132" i="13" s="1"/>
  <c r="BU45" i="13"/>
  <c r="BU132" i="13"/>
  <c r="BT132" i="13"/>
  <c r="AG130" i="13"/>
  <c r="GR126" i="13"/>
  <c r="GT126" i="13" s="1"/>
  <c r="Z39" i="13"/>
  <c r="Z126" i="13" s="1"/>
  <c r="Y126" i="13"/>
  <c r="E39" i="15"/>
  <c r="HN37" i="13"/>
  <c r="HM124" i="13"/>
  <c r="EO37" i="13"/>
  <c r="EN124" i="13"/>
  <c r="EA37" i="13"/>
  <c r="DZ124" i="13"/>
  <c r="CR124" i="13"/>
  <c r="CS124" i="13" s="1"/>
  <c r="CR40" i="13"/>
  <c r="CR127" i="13" s="1"/>
  <c r="BL124" i="13"/>
  <c r="IC123" i="13"/>
  <c r="EI123" i="13"/>
  <c r="DG123" i="13"/>
  <c r="CG40" i="13"/>
  <c r="F36" i="13"/>
  <c r="F123" i="13" s="1"/>
  <c r="CD123" i="13"/>
  <c r="BL122" i="13"/>
  <c r="BN122" i="13"/>
  <c r="K35" i="13"/>
  <c r="BF40" i="13"/>
  <c r="HG121" i="13"/>
  <c r="GZ34" i="13"/>
  <c r="GY121" i="13"/>
  <c r="DT30" i="13"/>
  <c r="DS117" i="13"/>
  <c r="DE117" i="13"/>
  <c r="DG117" i="13"/>
  <c r="FX29" i="13"/>
  <c r="FW116" i="13"/>
  <c r="EN116" i="13"/>
  <c r="EO29" i="13"/>
  <c r="EO116" i="13" s="1"/>
  <c r="Z29" i="13"/>
  <c r="Z116" i="13" s="1"/>
  <c r="AA116" i="13" s="1"/>
  <c r="IV28" i="13"/>
  <c r="IV115" i="13"/>
  <c r="IU31" i="13"/>
  <c r="IW23" i="13"/>
  <c r="IW31" i="13" s="1"/>
  <c r="II111" i="13"/>
  <c r="IJ111" i="13"/>
  <c r="II23" i="13"/>
  <c r="II110" i="13"/>
  <c r="GS111" i="13"/>
  <c r="GT111" i="13"/>
  <c r="GS23" i="13"/>
  <c r="EH108" i="13"/>
  <c r="EI108" i="13" s="1"/>
  <c r="EH19" i="13"/>
  <c r="EH106" i="13" s="1"/>
  <c r="IW15" i="13"/>
  <c r="DU114" i="13"/>
  <c r="CC114" i="13"/>
  <c r="CD114" i="13" s="1"/>
  <c r="EH117" i="13"/>
  <c r="EI117" i="13" s="1"/>
  <c r="EH28" i="13"/>
  <c r="EH115" i="13" s="1"/>
  <c r="EI115" i="13" s="1"/>
  <c r="CY153" i="13"/>
  <c r="CZ153" i="13"/>
  <c r="CS132" i="13"/>
  <c r="EB157" i="13"/>
  <c r="HO114" i="13"/>
  <c r="IA157" i="13"/>
  <c r="IB70" i="13"/>
  <c r="IB157" i="13"/>
  <c r="EH70" i="13"/>
  <c r="EG157" i="13"/>
  <c r="CC70" i="13"/>
  <c r="CC157" i="13" s="1"/>
  <c r="CB157" i="13"/>
  <c r="IW68" i="13"/>
  <c r="IV155" i="13"/>
  <c r="BT155" i="13"/>
  <c r="BV155" i="13" s="1"/>
  <c r="BD155" i="13"/>
  <c r="HA154" i="13"/>
  <c r="HN61" i="13"/>
  <c r="HM148" i="13"/>
  <c r="HO148" i="13" s="1"/>
  <c r="DS148" i="13"/>
  <c r="DT61" i="13"/>
  <c r="DT148" i="13" s="1"/>
  <c r="DU148" i="13" s="1"/>
  <c r="DF57" i="13"/>
  <c r="DF144" i="13"/>
  <c r="DG144" i="13" s="1"/>
  <c r="DE144" i="13"/>
  <c r="IP56" i="13"/>
  <c r="IO143" i="13"/>
  <c r="EH56" i="13"/>
  <c r="EH143" i="13" s="1"/>
  <c r="EI143" i="13"/>
  <c r="EG143" i="13"/>
  <c r="FQ54" i="13"/>
  <c r="FQ141" i="13" s="1"/>
  <c r="FP141" i="13"/>
  <c r="HA139" i="13"/>
  <c r="GS52" i="13"/>
  <c r="GR139" i="13"/>
  <c r="GT139" i="13" s="1"/>
  <c r="BU139" i="13"/>
  <c r="IW51" i="13"/>
  <c r="IV138" i="13"/>
  <c r="HN51" i="13"/>
  <c r="HN138" i="13"/>
  <c r="HM138" i="13"/>
  <c r="HO138" i="13"/>
  <c r="EA51" i="13"/>
  <c r="DZ138" i="13"/>
  <c r="EB138" i="13" s="1"/>
  <c r="BU51" i="13"/>
  <c r="BT138" i="13"/>
  <c r="EA50" i="13"/>
  <c r="DZ137" i="13"/>
  <c r="EB137" i="13" s="1"/>
  <c r="AW50" i="13"/>
  <c r="AW137" i="13" s="1"/>
  <c r="AX137" i="13" s="1"/>
  <c r="AV137" i="13"/>
  <c r="Z50" i="13"/>
  <c r="Z137" i="13" s="1"/>
  <c r="Y137" i="13"/>
  <c r="CR49" i="13"/>
  <c r="CR47" i="13"/>
  <c r="CR134" i="13" s="1"/>
  <c r="CQ136" i="13"/>
  <c r="CS136" i="13" s="1"/>
  <c r="BM49" i="13"/>
  <c r="BE49" i="13" s="1"/>
  <c r="BE136" i="13" s="1"/>
  <c r="BL136" i="13"/>
  <c r="K49" i="13"/>
  <c r="BF47" i="13"/>
  <c r="GL121" i="13"/>
  <c r="GM121" i="13" s="1"/>
  <c r="FB23" i="13"/>
  <c r="FB110" i="13" s="1"/>
  <c r="DZ23" i="13"/>
  <c r="DZ110" i="13" s="1"/>
  <c r="FB31" i="13"/>
  <c r="FB118" i="13" s="1"/>
  <c r="GD31" i="13"/>
  <c r="GD118" i="13" s="1"/>
  <c r="F137" i="13"/>
  <c r="F63" i="15"/>
  <c r="IP143" i="13"/>
  <c r="IQ143" i="13" s="1"/>
  <c r="HN148" i="13"/>
  <c r="HN58" i="13"/>
  <c r="HN63" i="13"/>
  <c r="HN150" i="13" s="1"/>
  <c r="EH157" i="13"/>
  <c r="EO28" i="13"/>
  <c r="EO115" i="13" s="1"/>
  <c r="F37" i="15"/>
  <c r="DF47" i="13"/>
  <c r="DF134" i="13" s="1"/>
  <c r="DG134" i="13" s="1"/>
  <c r="HG153" i="13"/>
  <c r="EO110" i="13"/>
  <c r="EP110" i="13" s="1"/>
  <c r="HG115" i="13"/>
  <c r="EA137" i="13"/>
  <c r="BU138" i="13"/>
  <c r="EA138" i="13"/>
  <c r="GS139" i="13"/>
  <c r="II31" i="13"/>
  <c r="FX116" i="13"/>
  <c r="FX28" i="13"/>
  <c r="DT117" i="13"/>
  <c r="DT28" i="13"/>
  <c r="GZ121" i="13"/>
  <c r="EA132" i="13"/>
  <c r="EA97" i="13"/>
  <c r="EB97" i="13" s="1"/>
  <c r="CY147" i="13"/>
  <c r="EV71" i="13"/>
  <c r="EV158" i="13" s="1"/>
  <c r="GE137" i="13"/>
  <c r="GF137" i="13" s="1"/>
  <c r="GZ102" i="13"/>
  <c r="HU110" i="13"/>
  <c r="DT140" i="13"/>
  <c r="GL140" i="13"/>
  <c r="IB153" i="13"/>
  <c r="FC97" i="13"/>
  <c r="GE133" i="13"/>
  <c r="GF133" i="13" s="1"/>
  <c r="GM140" i="13"/>
  <c r="HN145" i="13"/>
  <c r="EO31" i="13"/>
  <c r="EO118" i="13" s="1"/>
  <c r="CR136" i="13"/>
  <c r="FY116" i="13"/>
  <c r="HA113" i="13"/>
  <c r="GF117" i="13"/>
  <c r="GF121" i="13"/>
  <c r="CZ114" i="13"/>
  <c r="EW133" i="13"/>
  <c r="GT141" i="13"/>
  <c r="GF143" i="13"/>
  <c r="GT143" i="13"/>
  <c r="GM153" i="13"/>
  <c r="FY155" i="13"/>
  <c r="IC107" i="13"/>
  <c r="GF141" i="13"/>
  <c r="AJ32" i="13"/>
  <c r="AJ41" i="13" s="1"/>
  <c r="BV149" i="13"/>
  <c r="CS98" i="13"/>
  <c r="CS107" i="13"/>
  <c r="DN32" i="13"/>
  <c r="DN41" i="13" s="1"/>
  <c r="DG32" i="13"/>
  <c r="DG41" i="13" s="1"/>
  <c r="FK146" i="13"/>
  <c r="IX156" i="13"/>
  <c r="IJ156" i="13"/>
  <c r="DU156" i="13"/>
  <c r="DG156" i="13"/>
  <c r="DN155" i="13"/>
  <c r="FY154" i="13"/>
  <c r="EI154" i="13"/>
  <c r="HO152" i="13"/>
  <c r="EI152" i="13"/>
  <c r="BV152" i="13"/>
  <c r="HO146" i="13"/>
  <c r="GT72" i="13"/>
  <c r="IU32" i="13"/>
  <c r="FD107" i="13"/>
  <c r="DM23" i="13"/>
  <c r="CD144" i="13"/>
  <c r="HO103" i="13"/>
  <c r="CQ31" i="13"/>
  <c r="CQ118" i="13"/>
  <c r="HU15" i="13"/>
  <c r="HU22" i="13"/>
  <c r="HH104" i="13"/>
  <c r="HA111" i="13"/>
  <c r="FK113" i="13"/>
  <c r="IQ113" i="13"/>
  <c r="GF116" i="13"/>
  <c r="GT117" i="13"/>
  <c r="CS133" i="13"/>
  <c r="IG32" i="13"/>
  <c r="IG41" i="13" s="1"/>
  <c r="IO31" i="13"/>
  <c r="IO118" i="13" s="1"/>
  <c r="CH31" i="13"/>
  <c r="CG22" i="13"/>
  <c r="EI147" i="13"/>
  <c r="DM15" i="13"/>
  <c r="CZ104" i="13"/>
  <c r="FD104" i="13"/>
  <c r="FK147" i="13"/>
  <c r="AI148" i="13"/>
  <c r="DG148" i="13"/>
  <c r="HV117" i="13"/>
  <c r="FK108" i="13"/>
  <c r="GZ28" i="13"/>
  <c r="GZ115" i="13" s="1"/>
  <c r="IP15" i="13"/>
  <c r="IP102" i="13"/>
  <c r="GF114" i="13"/>
  <c r="EP146" i="13"/>
  <c r="DN148" i="13"/>
  <c r="AA129" i="13"/>
  <c r="HH136" i="13"/>
  <c r="EW117" i="13"/>
  <c r="FK111" i="13"/>
  <c r="DN113" i="13"/>
  <c r="AA121" i="13"/>
  <c r="IJ153" i="13"/>
  <c r="GD148" i="13"/>
  <c r="GF148" i="13" s="1"/>
  <c r="CR70" i="13"/>
  <c r="IO139" i="13"/>
  <c r="IQ139" i="13" s="1"/>
  <c r="FY32" i="13"/>
  <c r="FY41" i="13" s="1"/>
  <c r="FY164" i="13" s="1"/>
  <c r="FP153" i="13"/>
  <c r="FR153" i="13" s="1"/>
  <c r="FC66" i="13"/>
  <c r="DU121" i="13"/>
  <c r="IO147" i="13"/>
  <c r="IQ147" i="13" s="1"/>
  <c r="DL157" i="13"/>
  <c r="DN157" i="13" s="1"/>
  <c r="HH156" i="13"/>
  <c r="GT156" i="13"/>
  <c r="FY156" i="13"/>
  <c r="FP155" i="13"/>
  <c r="FR155" i="13" s="1"/>
  <c r="GR153" i="13"/>
  <c r="GT153" i="13" s="1"/>
  <c r="EU153" i="13"/>
  <c r="EW153" i="13" s="1"/>
  <c r="Y153" i="13"/>
  <c r="AA153" i="13" s="1"/>
  <c r="FD152" i="13"/>
  <c r="BF152" i="13"/>
  <c r="AP151" i="13"/>
  <c r="AP149" i="13"/>
  <c r="CB148" i="13"/>
  <c r="CD148" i="13" s="1"/>
  <c r="DS137" i="13"/>
  <c r="DU137" i="13" s="1"/>
  <c r="HA133" i="13"/>
  <c r="AP133" i="13"/>
  <c r="AP132" i="13"/>
  <c r="AP131" i="13"/>
  <c r="IX129" i="13"/>
  <c r="FK129" i="13"/>
  <c r="HH125" i="13"/>
  <c r="GF125" i="13"/>
  <c r="AP125" i="13"/>
  <c r="AP124" i="13"/>
  <c r="IQ123" i="13"/>
  <c r="HV123" i="13"/>
  <c r="FY123" i="13"/>
  <c r="AP123" i="13"/>
  <c r="AI123" i="13"/>
  <c r="HA122" i="13"/>
  <c r="GM122" i="13"/>
  <c r="EI122" i="13"/>
  <c r="DU122" i="13"/>
  <c r="AP119" i="13"/>
  <c r="AP117" i="13"/>
  <c r="HH100" i="13"/>
  <c r="AX99" i="13"/>
  <c r="AP99" i="13"/>
  <c r="HF71" i="13"/>
  <c r="HF158" i="13"/>
  <c r="GY71" i="13"/>
  <c r="GY158" i="13"/>
  <c r="GK71" i="13"/>
  <c r="GK158" i="13"/>
  <c r="GM158" i="13" s="1"/>
  <c r="FB71" i="13"/>
  <c r="FB158" i="13" s="1"/>
  <c r="GM156" i="13"/>
  <c r="HQ64" i="13"/>
  <c r="HQ72" i="13"/>
  <c r="HO64" i="13"/>
  <c r="HO72" i="13"/>
  <c r="HO78" i="13" s="1"/>
  <c r="HI64" i="13"/>
  <c r="HI72" i="13"/>
  <c r="HC64" i="13"/>
  <c r="HC72" i="13"/>
  <c r="HA64" i="13"/>
  <c r="HA72" i="13"/>
  <c r="HA82" i="13" s="1"/>
  <c r="GA72" i="13"/>
  <c r="FO64" i="13"/>
  <c r="FO72" i="13" s="1"/>
  <c r="FO82" i="13" s="1"/>
  <c r="DB64" i="13"/>
  <c r="HJ31" i="13"/>
  <c r="HJ32" i="13" s="1"/>
  <c r="HJ41" i="13" s="1"/>
  <c r="HA104" i="13"/>
  <c r="CS101" i="13"/>
  <c r="EI99" i="13"/>
  <c r="IR64" i="13"/>
  <c r="IR72" i="13" s="1"/>
  <c r="IJ64" i="13"/>
  <c r="IJ72" i="13" s="1"/>
  <c r="ID64" i="13"/>
  <c r="ID72" i="13" s="1"/>
  <c r="ID164" i="13" s="1"/>
  <c r="HF58" i="13"/>
  <c r="HF145" i="13" s="1"/>
  <c r="GR58" i="13"/>
  <c r="GR145" i="13" s="1"/>
  <c r="FF64" i="13"/>
  <c r="FD64" i="13"/>
  <c r="FD72" i="13" s="1"/>
  <c r="DS63" i="13"/>
  <c r="DS150" i="13" s="1"/>
  <c r="DO64" i="13"/>
  <c r="DO72" i="13" s="1"/>
  <c r="BE122" i="13"/>
  <c r="F34" i="13"/>
  <c r="F121" i="13" s="1"/>
  <c r="HT23" i="13"/>
  <c r="HT110" i="13" s="1"/>
  <c r="HV110" i="13"/>
  <c r="IV19" i="13"/>
  <c r="IV106" i="13"/>
  <c r="IO19" i="13"/>
  <c r="IO106" i="13"/>
  <c r="IA19" i="13"/>
  <c r="IA106" i="13" s="1"/>
  <c r="IC106" i="13"/>
  <c r="HM19" i="13"/>
  <c r="HM106" i="13" s="1"/>
  <c r="HF19" i="13"/>
  <c r="HF106" i="13" s="1"/>
  <c r="GY19" i="13"/>
  <c r="GY106" i="13" s="1"/>
  <c r="GR19" i="13"/>
  <c r="GR106" i="13" s="1"/>
  <c r="GK19" i="13"/>
  <c r="GK106" i="13" s="1"/>
  <c r="GD19" i="13"/>
  <c r="GD106" i="13" s="1"/>
  <c r="GF106" i="13" s="1"/>
  <c r="FW19" i="13"/>
  <c r="FW106" i="13" s="1"/>
  <c r="FP19" i="13"/>
  <c r="FP106" i="13" s="1"/>
  <c r="FJ106" i="13"/>
  <c r="FI19" i="13"/>
  <c r="FI106" i="13" s="1"/>
  <c r="FB19" i="13"/>
  <c r="FB106" i="13" s="1"/>
  <c r="FD106" i="13" s="1"/>
  <c r="EN19" i="13"/>
  <c r="EN106" i="13" s="1"/>
  <c r="EP99" i="13"/>
  <c r="EB99" i="13"/>
  <c r="EG19" i="13"/>
  <c r="EG106" i="13" s="1"/>
  <c r="DZ19" i="13"/>
  <c r="DZ106" i="13" s="1"/>
  <c r="DS19" i="13"/>
  <c r="DS106" i="13" s="1"/>
  <c r="DU106" i="13" s="1"/>
  <c r="DL19" i="13"/>
  <c r="DL106" i="13" s="1"/>
  <c r="DN106" i="13" s="1"/>
  <c r="DE19" i="13"/>
  <c r="DE106" i="13" s="1"/>
  <c r="CX19" i="13"/>
  <c r="CX106" i="13"/>
  <c r="L19" i="13"/>
  <c r="R19" i="13"/>
  <c r="AZ15" i="13"/>
  <c r="IV15" i="13"/>
  <c r="IV102" i="13" s="1"/>
  <c r="IN22" i="13"/>
  <c r="IN32" i="13" s="1"/>
  <c r="IN41" i="13" s="1"/>
  <c r="IH15" i="13"/>
  <c r="IH102" i="13" s="1"/>
  <c r="HR22" i="13"/>
  <c r="HR32" i="13" s="1"/>
  <c r="HR41" i="13" s="1"/>
  <c r="HJ22" i="13"/>
  <c r="HB22" i="13"/>
  <c r="HB32" i="13"/>
  <c r="HB41" i="13" s="1"/>
  <c r="GT22" i="13"/>
  <c r="GT32" i="13" s="1"/>
  <c r="GT41" i="13" s="1"/>
  <c r="GT82" i="13" s="1"/>
  <c r="FD22" i="13"/>
  <c r="FD32" i="13"/>
  <c r="FD41" i="13" s="1"/>
  <c r="FD164" i="13" s="1"/>
  <c r="DV22" i="13"/>
  <c r="DV32" i="13" s="1"/>
  <c r="DV41" i="13" s="1"/>
  <c r="BW22" i="13"/>
  <c r="BW32" i="13"/>
  <c r="BW41" i="13" s="1"/>
  <c r="IJ100" i="13"/>
  <c r="HV100" i="13"/>
  <c r="F13" i="13"/>
  <c r="F100" i="13" s="1"/>
  <c r="AX100" i="13"/>
  <c r="IX99" i="13"/>
  <c r="HV99" i="13"/>
  <c r="HH99" i="13"/>
  <c r="GT99" i="13"/>
  <c r="GF99" i="13"/>
  <c r="FR99" i="13"/>
  <c r="FD99" i="13"/>
  <c r="DU99" i="13"/>
  <c r="DG99" i="13"/>
  <c r="IP10" i="13"/>
  <c r="HN10" i="13"/>
  <c r="HN22" i="13" s="1"/>
  <c r="CG23" i="13"/>
  <c r="BD122" i="13"/>
  <c r="BF122" i="13" s="1"/>
  <c r="FC155" i="13"/>
  <c r="CY157" i="13"/>
  <c r="CY71" i="13"/>
  <c r="CY158" i="13" s="1"/>
  <c r="CZ158" i="13" s="1"/>
  <c r="CC130" i="13"/>
  <c r="F36" i="15"/>
  <c r="FQ145" i="13"/>
  <c r="FQ63" i="13"/>
  <c r="FQ150" i="13" s="1"/>
  <c r="HD72" i="13"/>
  <c r="CR106" i="13"/>
  <c r="CS106" i="13" s="1"/>
  <c r="EH132" i="13"/>
  <c r="EI132" i="13"/>
  <c r="Z148" i="13"/>
  <c r="AA148" i="13" s="1"/>
  <c r="Z132" i="13"/>
  <c r="R20" i="13"/>
  <c r="R107" i="13"/>
  <c r="S107" i="13" s="1"/>
  <c r="GZ107" i="13"/>
  <c r="HA107" i="13" s="1"/>
  <c r="GZ19" i="13"/>
  <c r="GZ106" i="13" s="1"/>
  <c r="CY111" i="13"/>
  <c r="CZ111" i="13" s="1"/>
  <c r="CY23" i="13"/>
  <c r="CR23" i="13"/>
  <c r="IB126" i="13"/>
  <c r="IC126" i="13" s="1"/>
  <c r="IB40" i="13"/>
  <c r="IB127" i="13" s="1"/>
  <c r="EH103" i="13"/>
  <c r="EI103" i="13"/>
  <c r="EH15" i="13"/>
  <c r="EH102" i="13"/>
  <c r="EV103" i="13"/>
  <c r="EW103" i="13"/>
  <c r="GZ112" i="13"/>
  <c r="HA112" i="13"/>
  <c r="GZ23" i="13"/>
  <c r="HN112" i="13"/>
  <c r="HO112" i="13" s="1"/>
  <c r="HN23" i="13"/>
  <c r="HN110" i="13" s="1"/>
  <c r="HO110" i="13" s="1"/>
  <c r="GL113" i="13"/>
  <c r="GM113" i="13"/>
  <c r="GL23" i="13"/>
  <c r="DF121" i="13"/>
  <c r="DG121" i="13" s="1"/>
  <c r="FQ121" i="13"/>
  <c r="FR121" i="13" s="1"/>
  <c r="FQ40" i="13"/>
  <c r="FQ127" i="13" s="1"/>
  <c r="Z122" i="13"/>
  <c r="AA122" i="13"/>
  <c r="J35" i="13"/>
  <c r="FC124" i="13"/>
  <c r="FD124" i="13" s="1"/>
  <c r="FC40" i="13"/>
  <c r="FC127" i="13" s="1"/>
  <c r="GE124" i="13"/>
  <c r="GF124" i="13"/>
  <c r="DM126" i="13"/>
  <c r="DN126" i="13"/>
  <c r="CC15" i="13"/>
  <c r="CC102" i="13" s="1"/>
  <c r="GS104" i="13"/>
  <c r="GT104" i="13"/>
  <c r="GS15" i="13"/>
  <c r="GS102" i="13"/>
  <c r="EO108" i="13"/>
  <c r="EO19" i="13"/>
  <c r="EO106" i="13" s="1"/>
  <c r="GE108" i="13"/>
  <c r="GF108" i="13" s="1"/>
  <c r="GE19" i="13"/>
  <c r="GE106" i="13" s="1"/>
  <c r="GB64" i="13"/>
  <c r="FX136" i="13"/>
  <c r="FY136" i="13" s="1"/>
  <c r="FX47" i="13"/>
  <c r="FX134" i="13" s="1"/>
  <c r="BE53" i="13"/>
  <c r="BE140" i="13" s="1"/>
  <c r="II143" i="13"/>
  <c r="IJ143" i="13"/>
  <c r="BD144" i="13"/>
  <c r="GZ146" i="13"/>
  <c r="HA146" i="13"/>
  <c r="GZ58" i="13"/>
  <c r="II108" i="13"/>
  <c r="IJ108" i="13"/>
  <c r="II19" i="13"/>
  <c r="II106" i="13"/>
  <c r="IJ106" i="13" s="1"/>
  <c r="AH114" i="13"/>
  <c r="AH117" i="13"/>
  <c r="AI117" i="13" s="1"/>
  <c r="AW121" i="13"/>
  <c r="AX121" i="13" s="1"/>
  <c r="BE34" i="13"/>
  <c r="BE121" i="13" s="1"/>
  <c r="BF121" i="13" s="1"/>
  <c r="EA111" i="13"/>
  <c r="EB111" i="13" s="1"/>
  <c r="EA23" i="13"/>
  <c r="EA31" i="13" s="1"/>
  <c r="CO72" i="13"/>
  <c r="CB158" i="13"/>
  <c r="IW70" i="13"/>
  <c r="IW157" i="13"/>
  <c r="IX157" i="13" s="1"/>
  <c r="IV157" i="13"/>
  <c r="IH157" i="13"/>
  <c r="II70" i="13"/>
  <c r="HU70" i="13"/>
  <c r="HU157" i="13" s="1"/>
  <c r="HT157" i="13"/>
  <c r="GD157" i="13"/>
  <c r="GE70" i="13"/>
  <c r="FJ70" i="13"/>
  <c r="FJ157" i="13" s="1"/>
  <c r="FI157" i="13"/>
  <c r="FK157" i="13" s="1"/>
  <c r="Z70" i="13"/>
  <c r="Z157" i="13" s="1"/>
  <c r="AA157" i="13" s="1"/>
  <c r="Y157" i="13"/>
  <c r="CQ156" i="13"/>
  <c r="CS156" i="13" s="1"/>
  <c r="CK156" i="13"/>
  <c r="BT156" i="13"/>
  <c r="BV156" i="13" s="1"/>
  <c r="IP68" i="13"/>
  <c r="IO155" i="13"/>
  <c r="IA155" i="13"/>
  <c r="IB68" i="13"/>
  <c r="GY155" i="13"/>
  <c r="GZ68" i="13"/>
  <c r="GZ155" i="13" s="1"/>
  <c r="EO68" i="13"/>
  <c r="EN155" i="13"/>
  <c r="DZ155" i="13"/>
  <c r="EA68" i="13"/>
  <c r="EA155" i="13" s="1"/>
  <c r="DF68" i="13"/>
  <c r="DE155" i="13"/>
  <c r="CH71" i="13"/>
  <c r="AW68" i="13"/>
  <c r="AV155" i="13"/>
  <c r="AX155" i="13" s="1"/>
  <c r="Z68" i="13"/>
  <c r="Y155" i="13"/>
  <c r="CX154" i="13"/>
  <c r="CZ154" i="13"/>
  <c r="EH66" i="13"/>
  <c r="EG153" i="13"/>
  <c r="BM66" i="13"/>
  <c r="BL153" i="13"/>
  <c r="AZ71" i="13"/>
  <c r="FX62" i="13"/>
  <c r="FX149" i="13" s="1"/>
  <c r="FY149" i="13" s="1"/>
  <c r="FW149" i="13"/>
  <c r="EV62" i="13"/>
  <c r="EV149" i="13" s="1"/>
  <c r="EU149" i="13"/>
  <c r="EW149" i="13" s="1"/>
  <c r="EH149" i="13"/>
  <c r="EI149" i="13"/>
  <c r="EH58" i="13"/>
  <c r="EH145" i="13" s="1"/>
  <c r="DT62" i="13"/>
  <c r="DT149" i="13" s="1"/>
  <c r="DS149" i="13"/>
  <c r="DU149" i="13" s="1"/>
  <c r="CR62" i="13"/>
  <c r="CQ149" i="13"/>
  <c r="F62" i="13"/>
  <c r="F75" i="15" s="1"/>
  <c r="CG58" i="13"/>
  <c r="CC62" i="13"/>
  <c r="CB149" i="13"/>
  <c r="BD149" i="13"/>
  <c r="BM62" i="13"/>
  <c r="BM149" i="13" s="1"/>
  <c r="BL149" i="13"/>
  <c r="K75" i="15"/>
  <c r="AH62" i="13"/>
  <c r="AH149" i="13" s="1"/>
  <c r="IW61" i="13"/>
  <c r="IW148" i="13"/>
  <c r="IV148" i="13"/>
  <c r="IX148" i="13"/>
  <c r="II61" i="13"/>
  <c r="IH148" i="13"/>
  <c r="HU61" i="13"/>
  <c r="HT148" i="13"/>
  <c r="HG61" i="13"/>
  <c r="HG148" i="13"/>
  <c r="HF148" i="13"/>
  <c r="HH148" i="13"/>
  <c r="GR148" i="13"/>
  <c r="GS61" i="13"/>
  <c r="GS148" i="13" s="1"/>
  <c r="CH58" i="13"/>
  <c r="BT147" i="13"/>
  <c r="BU60" i="13"/>
  <c r="R147" i="13"/>
  <c r="S147" i="13" s="1"/>
  <c r="IO146" i="13"/>
  <c r="IP59" i="13"/>
  <c r="HF146" i="13"/>
  <c r="HG59" i="13"/>
  <c r="GS59" i="13"/>
  <c r="CB146" i="13"/>
  <c r="CC59" i="13"/>
  <c r="CC146" i="13" s="1"/>
  <c r="CD146" i="13" s="1"/>
  <c r="BL146" i="13"/>
  <c r="BM59" i="13"/>
  <c r="BM146" i="13" s="1"/>
  <c r="AH59" i="13"/>
  <c r="AH58" i="13" s="1"/>
  <c r="AH145" i="13" s="1"/>
  <c r="AG146" i="13"/>
  <c r="E72" i="15"/>
  <c r="E58" i="13"/>
  <c r="IT63" i="13"/>
  <c r="IV58" i="13"/>
  <c r="IV145" i="13"/>
  <c r="EI101" i="13"/>
  <c r="HN97" i="13"/>
  <c r="HO97" i="13" s="1"/>
  <c r="BE28" i="13"/>
  <c r="FX115" i="13"/>
  <c r="FY115" i="13" s="1"/>
  <c r="FX31" i="13"/>
  <c r="FX118" i="13" s="1"/>
  <c r="FY118" i="13" s="1"/>
  <c r="EZ72" i="13"/>
  <c r="DF136" i="13"/>
  <c r="DG136" i="13"/>
  <c r="CC143" i="13"/>
  <c r="FJ143" i="13"/>
  <c r="FK143" i="13" s="1"/>
  <c r="IB58" i="13"/>
  <c r="IB63" i="13" s="1"/>
  <c r="IB150" i="13" s="1"/>
  <c r="IB146" i="13"/>
  <c r="IC146" i="13"/>
  <c r="CY58" i="13"/>
  <c r="EV110" i="13"/>
  <c r="EW110" i="13" s="1"/>
  <c r="EV31" i="13"/>
  <c r="AW133" i="13"/>
  <c r="FQ136" i="13"/>
  <c r="N150" i="13"/>
  <c r="DM111" i="13"/>
  <c r="DN111" i="13"/>
  <c r="DG132" i="13"/>
  <c r="GE146" i="13"/>
  <c r="GF146" i="13"/>
  <c r="GE28" i="13"/>
  <c r="FC115" i="13"/>
  <c r="FD115" i="13" s="1"/>
  <c r="GL97" i="13"/>
  <c r="GM97" i="13" s="1"/>
  <c r="DT124" i="13"/>
  <c r="DU124" i="13" s="1"/>
  <c r="DT40" i="13"/>
  <c r="DT127" i="13"/>
  <c r="DU127" i="13" s="1"/>
  <c r="BM138" i="13"/>
  <c r="BN138" i="13" s="1"/>
  <c r="BE51" i="13"/>
  <c r="BE138" i="13" s="1"/>
  <c r="BF138" i="13" s="1"/>
  <c r="DT141" i="13"/>
  <c r="DU141" i="13" s="1"/>
  <c r="DT47" i="13"/>
  <c r="FQ10" i="13"/>
  <c r="FQ98" i="13"/>
  <c r="FR98" i="13" s="1"/>
  <c r="GS98" i="13"/>
  <c r="GT98" i="13" s="1"/>
  <c r="GS10" i="13"/>
  <c r="IJ98" i="13"/>
  <c r="GL138" i="13"/>
  <c r="GM138" i="13" s="1"/>
  <c r="DL63" i="13"/>
  <c r="DL150" i="13" s="1"/>
  <c r="DJ64" i="13"/>
  <c r="DF126" i="13"/>
  <c r="DG126" i="13"/>
  <c r="DM141" i="13"/>
  <c r="DN141" i="13" s="1"/>
  <c r="IF32" i="13"/>
  <c r="DC32" i="13"/>
  <c r="DC41" i="13" s="1"/>
  <c r="DF153" i="13"/>
  <c r="DG153" i="13" s="1"/>
  <c r="DZ76" i="13"/>
  <c r="DZ74" i="13" s="1"/>
  <c r="DM114" i="13"/>
  <c r="DN114" i="13" s="1"/>
  <c r="EA107" i="13"/>
  <c r="EB107" i="13" s="1"/>
  <c r="EA19" i="13"/>
  <c r="DT108" i="13"/>
  <c r="DU108" i="13"/>
  <c r="DT19" i="13"/>
  <c r="DT106" i="13"/>
  <c r="FJ112" i="13"/>
  <c r="FK112" i="13"/>
  <c r="FJ23" i="13"/>
  <c r="IB112" i="13"/>
  <c r="IC112" i="13" s="1"/>
  <c r="IB23" i="13"/>
  <c r="EH113" i="13"/>
  <c r="EI113" i="13"/>
  <c r="DF116" i="13"/>
  <c r="DG116" i="13"/>
  <c r="DF28" i="13"/>
  <c r="DF115" i="13"/>
  <c r="IP126" i="13"/>
  <c r="IQ126" i="13"/>
  <c r="IP40" i="13"/>
  <c r="IP127" i="13"/>
  <c r="GL133" i="13"/>
  <c r="GM133" i="13" s="1"/>
  <c r="EO135" i="13"/>
  <c r="EO47" i="13"/>
  <c r="EN31" i="13"/>
  <c r="EN118" i="13" s="1"/>
  <c r="EP118" i="13" s="1"/>
  <c r="EM32" i="13"/>
  <c r="EM41" i="13" s="1"/>
  <c r="AW147" i="13"/>
  <c r="AX147" i="13"/>
  <c r="GM107" i="13"/>
  <c r="DT112" i="13"/>
  <c r="DU112" i="13"/>
  <c r="DT23" i="13"/>
  <c r="BD136" i="13"/>
  <c r="IH63" i="13"/>
  <c r="IH150" i="13" s="1"/>
  <c r="IF64" i="13"/>
  <c r="GC63" i="13"/>
  <c r="GD58" i="13"/>
  <c r="GD145" i="13" s="1"/>
  <c r="GF145" i="13" s="1"/>
  <c r="FH63" i="13"/>
  <c r="FH64" i="13"/>
  <c r="FH72" i="13" s="1"/>
  <c r="FH78" i="13" s="1"/>
  <c r="FI58" i="13"/>
  <c r="FI145" i="13"/>
  <c r="DW63" i="13"/>
  <c r="DW64" i="13"/>
  <c r="IW21" i="13"/>
  <c r="IV108" i="13"/>
  <c r="IB18" i="13"/>
  <c r="IB105" i="13" s="1"/>
  <c r="IC105" i="13" s="1"/>
  <c r="IA105" i="13"/>
  <c r="FJ18" i="13"/>
  <c r="FJ105" i="13"/>
  <c r="FI105" i="13"/>
  <c r="FK105" i="13"/>
  <c r="EV18" i="13"/>
  <c r="EU105" i="13"/>
  <c r="CC18" i="13"/>
  <c r="CC105" i="13" s="1"/>
  <c r="CB105" i="13"/>
  <c r="AW18" i="13"/>
  <c r="AW105" i="13" s="1"/>
  <c r="AV105" i="13"/>
  <c r="IB17" i="13"/>
  <c r="CK17" i="13" s="1"/>
  <c r="IA104" i="13"/>
  <c r="GD104" i="13"/>
  <c r="GE17" i="13"/>
  <c r="GE104" i="13"/>
  <c r="FJ17" i="13"/>
  <c r="FI104" i="13"/>
  <c r="EV17" i="13"/>
  <c r="BM16" i="13"/>
  <c r="BE16" i="13" s="1"/>
  <c r="BL103" i="13"/>
  <c r="K16" i="13"/>
  <c r="K17" i="15"/>
  <c r="BF15" i="13"/>
  <c r="AH16" i="13"/>
  <c r="AH15" i="13" s="1"/>
  <c r="AH102" i="13" s="1"/>
  <c r="IX22" i="13"/>
  <c r="IX32" i="13" s="1"/>
  <c r="IX41" i="13"/>
  <c r="IR22" i="13"/>
  <c r="IR32" i="13" s="1"/>
  <c r="IR41" i="13"/>
  <c r="IL22" i="13"/>
  <c r="IJ22" i="13"/>
  <c r="IJ32" i="13" s="1"/>
  <c r="IJ41" i="13" s="1"/>
  <c r="IJ82" i="13" s="1"/>
  <c r="ID22" i="13"/>
  <c r="ID32" i="13" s="1"/>
  <c r="ID41" i="13"/>
  <c r="HZ22" i="13"/>
  <c r="HZ32" i="13" s="1"/>
  <c r="HZ41" i="13" s="1"/>
  <c r="IA15" i="13"/>
  <c r="IA102" i="13" s="1"/>
  <c r="HX22" i="13"/>
  <c r="IA22" i="13" s="1"/>
  <c r="IA109" i="13" s="1"/>
  <c r="HV22" i="13"/>
  <c r="HU109" i="13" s="1"/>
  <c r="HV109" i="13" s="1"/>
  <c r="HP22" i="13"/>
  <c r="HP32" i="13" s="1"/>
  <c r="HP41" i="13" s="1"/>
  <c r="HP164" i="13" s="1"/>
  <c r="HL22" i="13"/>
  <c r="HM22" i="13" s="1"/>
  <c r="HM109" i="13" s="1"/>
  <c r="HM15" i="13"/>
  <c r="HM102" i="13"/>
  <c r="HH22" i="13"/>
  <c r="HD22" i="13"/>
  <c r="GX22" i="13"/>
  <c r="GY15" i="13"/>
  <c r="GY102" i="13" s="1"/>
  <c r="HA102" i="13" s="1"/>
  <c r="GV22" i="13"/>
  <c r="GP22" i="13"/>
  <c r="GR22" i="13" s="1"/>
  <c r="GR109" i="13" s="1"/>
  <c r="GR15" i="13"/>
  <c r="GR102" i="13"/>
  <c r="GK15" i="13"/>
  <c r="GK102" i="13" s="1"/>
  <c r="GM102" i="13" s="1"/>
  <c r="GJ22" i="13"/>
  <c r="GK22" i="13" s="1"/>
  <c r="GK109" i="13" s="1"/>
  <c r="GH22" i="13"/>
  <c r="GF22" i="13"/>
  <c r="GF32" i="13" s="1"/>
  <c r="GF41" i="13" s="1"/>
  <c r="GB22" i="13"/>
  <c r="GB32" i="13" s="1"/>
  <c r="GB41" i="13" s="1"/>
  <c r="GB82" i="13" s="1"/>
  <c r="GD15" i="13"/>
  <c r="GD102" i="13"/>
  <c r="FZ22" i="13"/>
  <c r="FZ32" i="13"/>
  <c r="FZ41" i="13" s="1"/>
  <c r="FV22" i="13"/>
  <c r="FW15" i="13"/>
  <c r="FW102" i="13" s="1"/>
  <c r="FY102" i="13" s="1"/>
  <c r="FT22" i="13"/>
  <c r="FW22" i="13"/>
  <c r="FW109" i="13" s="1"/>
  <c r="FP15" i="13"/>
  <c r="FP102" i="13"/>
  <c r="FR102" i="13" s="1"/>
  <c r="FN22" i="13"/>
  <c r="FL22" i="13"/>
  <c r="FL32" i="13"/>
  <c r="FL41" i="13" s="1"/>
  <c r="FI15" i="13"/>
  <c r="FI102" i="13" s="1"/>
  <c r="FH22" i="13"/>
  <c r="FH32" i="13" s="1"/>
  <c r="FH41" i="13" s="1"/>
  <c r="FF22" i="13"/>
  <c r="FF32" i="13" s="1"/>
  <c r="FF41" i="13" s="1"/>
  <c r="EZ22" i="13"/>
  <c r="EZ32" i="13" s="1"/>
  <c r="FB15" i="13"/>
  <c r="FB102" i="13" s="1"/>
  <c r="EX22" i="13"/>
  <c r="EX32" i="13" s="1"/>
  <c r="EX41" i="13"/>
  <c r="ET22" i="13"/>
  <c r="ET32" i="13" s="1"/>
  <c r="ET41" i="13" s="1"/>
  <c r="ER22" i="13"/>
  <c r="EP22" i="13"/>
  <c r="EP32" i="13" s="1"/>
  <c r="EP41" i="13" s="1"/>
  <c r="EL22" i="13"/>
  <c r="EN22" i="13" s="1"/>
  <c r="EN109" i="13" s="1"/>
  <c r="EJ22" i="13"/>
  <c r="EJ32" i="13"/>
  <c r="EJ41" i="13" s="1"/>
  <c r="EG15" i="13"/>
  <c r="EG102" i="13" s="1"/>
  <c r="EI102" i="13" s="1"/>
  <c r="EF22" i="13"/>
  <c r="ED22" i="13"/>
  <c r="EB22" i="13"/>
  <c r="EB32" i="13" s="1"/>
  <c r="EB41" i="13" s="1"/>
  <c r="DX22" i="13"/>
  <c r="DZ15" i="13"/>
  <c r="DZ102" i="13" s="1"/>
  <c r="DS15" i="13"/>
  <c r="DS102" i="13" s="1"/>
  <c r="DU102" i="13" s="1"/>
  <c r="DR22" i="13"/>
  <c r="DR32" i="13" s="1"/>
  <c r="DR41" i="13" s="1"/>
  <c r="DP22" i="13"/>
  <c r="DL15" i="13"/>
  <c r="DL102" i="13" s="1"/>
  <c r="DJ22" i="13"/>
  <c r="DL22" i="13" s="1"/>
  <c r="DL109" i="13" s="1"/>
  <c r="DH22" i="13"/>
  <c r="DH32" i="13" s="1"/>
  <c r="DH41" i="13" s="1"/>
  <c r="DE15" i="13"/>
  <c r="DE102" i="13" s="1"/>
  <c r="DD22" i="13"/>
  <c r="DE22" i="13" s="1"/>
  <c r="DE109" i="13" s="1"/>
  <c r="DB22" i="13"/>
  <c r="CZ22" i="13"/>
  <c r="CZ32" i="13" s="1"/>
  <c r="CZ41" i="13" s="1"/>
  <c r="CX15" i="13"/>
  <c r="CX102" i="13" s="1"/>
  <c r="CZ102" i="13" s="1"/>
  <c r="CV22" i="13"/>
  <c r="CT22" i="13"/>
  <c r="CT32" i="13" s="1"/>
  <c r="CT41" i="13" s="1"/>
  <c r="CQ15" i="13"/>
  <c r="CQ102" i="13" s="1"/>
  <c r="CP22" i="13"/>
  <c r="CN22" i="13"/>
  <c r="CQ22" i="13" s="1"/>
  <c r="CQ109" i="13" s="1"/>
  <c r="CB102" i="13"/>
  <c r="AY22" i="13"/>
  <c r="AY32" i="13" s="1"/>
  <c r="AY41" i="13"/>
  <c r="L15" i="13"/>
  <c r="AB22" i="13"/>
  <c r="IW14" i="13"/>
  <c r="IV101" i="13"/>
  <c r="FX14" i="13"/>
  <c r="FX101" i="13"/>
  <c r="FW101" i="13"/>
  <c r="FY101" i="13" s="1"/>
  <c r="EV14" i="13"/>
  <c r="EV101" i="13"/>
  <c r="EW101" i="13" s="1"/>
  <c r="EU101" i="13"/>
  <c r="DT14" i="13"/>
  <c r="DS101" i="13"/>
  <c r="DF14" i="13"/>
  <c r="DF101" i="13" s="1"/>
  <c r="DG101" i="13" s="1"/>
  <c r="DE101" i="13"/>
  <c r="BT101" i="13"/>
  <c r="BU14" i="13"/>
  <c r="BU10" i="13" s="1"/>
  <c r="BU97" i="13" s="1"/>
  <c r="Y100" i="13"/>
  <c r="AA100" i="13"/>
  <c r="CQ99" i="13"/>
  <c r="CS99" i="13"/>
  <c r="CH10" i="13"/>
  <c r="BT99" i="13"/>
  <c r="BV99" i="13"/>
  <c r="IC98" i="13"/>
  <c r="GZ11" i="13"/>
  <c r="GY98" i="13"/>
  <c r="HA98" i="13" s="1"/>
  <c r="FX11" i="13"/>
  <c r="FW98" i="13"/>
  <c r="FY98" i="13" s="1"/>
  <c r="FJ10" i="13"/>
  <c r="EU98" i="13"/>
  <c r="EV11" i="13"/>
  <c r="EH11" i="13"/>
  <c r="EG98" i="13"/>
  <c r="DF11" i="13"/>
  <c r="DE98" i="13"/>
  <c r="AW17" i="13"/>
  <c r="AW104" i="13" s="1"/>
  <c r="R29" i="13"/>
  <c r="R116" i="13" s="1"/>
  <c r="S116" i="13" s="1"/>
  <c r="K18" i="13"/>
  <c r="K19" i="15"/>
  <c r="GE45" i="13"/>
  <c r="GE132" i="13" s="1"/>
  <c r="GD132" i="13"/>
  <c r="BL75" i="13"/>
  <c r="BJ76" i="13"/>
  <c r="BJ74" i="13" s="1"/>
  <c r="BZ76" i="13"/>
  <c r="BZ74" i="13" s="1"/>
  <c r="CB75" i="13"/>
  <c r="CB76" i="13" s="1"/>
  <c r="CB74" i="13" s="1"/>
  <c r="CX75" i="13"/>
  <c r="CX76" i="13"/>
  <c r="CX74" i="13" s="1"/>
  <c r="CW76" i="13"/>
  <c r="CW74" i="13" s="1"/>
  <c r="DL75" i="13"/>
  <c r="DK76" i="13"/>
  <c r="DK74" i="13"/>
  <c r="DY76" i="13"/>
  <c r="DY74" i="13"/>
  <c r="EM76" i="13"/>
  <c r="EN75" i="13"/>
  <c r="EN76" i="13" s="1"/>
  <c r="EN74" i="13"/>
  <c r="FA76" i="13"/>
  <c r="FA74" i="13"/>
  <c r="FP75" i="13"/>
  <c r="FO76" i="13"/>
  <c r="FO74" i="13" s="1"/>
  <c r="GD75" i="13"/>
  <c r="GC76" i="13"/>
  <c r="GC74" i="13"/>
  <c r="GR75" i="13"/>
  <c r="GQ76" i="13"/>
  <c r="GQ74" i="13" s="1"/>
  <c r="HF76" i="13"/>
  <c r="HF74" i="13" s="1"/>
  <c r="HL76" i="13"/>
  <c r="HL74" i="13" s="1"/>
  <c r="HM75" i="13"/>
  <c r="HM76" i="13"/>
  <c r="HM74" i="13" s="1"/>
  <c r="Y75" i="13"/>
  <c r="G75" i="13"/>
  <c r="E58" i="15"/>
  <c r="IA63" i="13"/>
  <c r="IA150" i="13"/>
  <c r="HT15" i="13"/>
  <c r="HT102" i="13"/>
  <c r="HV102" i="13" s="1"/>
  <c r="CC71" i="13"/>
  <c r="CC158" i="13" s="1"/>
  <c r="GS110" i="13"/>
  <c r="GT110" i="13" s="1"/>
  <c r="EA124" i="13"/>
  <c r="EB124" i="13" s="1"/>
  <c r="IA58" i="13"/>
  <c r="IA145" i="13" s="1"/>
  <c r="DF146" i="13"/>
  <c r="DG146" i="13" s="1"/>
  <c r="DF58" i="13"/>
  <c r="DF145" i="13" s="1"/>
  <c r="DG145" i="13"/>
  <c r="EA102" i="13"/>
  <c r="DM145" i="13"/>
  <c r="EU15" i="13"/>
  <c r="EU102" i="13" s="1"/>
  <c r="EW102" i="13" s="1"/>
  <c r="DA72" i="13"/>
  <c r="DA78" i="13" s="1"/>
  <c r="DT102" i="13"/>
  <c r="II102" i="13"/>
  <c r="EO102" i="13"/>
  <c r="FJ98" i="13"/>
  <c r="HG110" i="13"/>
  <c r="HG31" i="13"/>
  <c r="GZ135" i="13"/>
  <c r="HA135" i="13" s="1"/>
  <c r="GZ47" i="13"/>
  <c r="GZ55" i="13" s="1"/>
  <c r="CR137" i="13"/>
  <c r="CS137" i="13"/>
  <c r="GK105" i="13"/>
  <c r="GM105" i="13"/>
  <c r="IO75" i="13"/>
  <c r="HE63" i="13"/>
  <c r="HE64" i="13" s="1"/>
  <c r="I13" i="13"/>
  <c r="I14" i="15" s="1"/>
  <c r="DM98" i="13"/>
  <c r="DN98" i="13" s="1"/>
  <c r="DM10" i="13"/>
  <c r="II10" i="13"/>
  <c r="CY10" i="13"/>
  <c r="CY101" i="13"/>
  <c r="CZ101" i="13"/>
  <c r="FC106" i="13"/>
  <c r="GL106" i="13"/>
  <c r="HN106" i="13"/>
  <c r="R21" i="13"/>
  <c r="R108" i="13" s="1"/>
  <c r="IA76" i="13"/>
  <c r="IA74" i="13"/>
  <c r="EO147" i="13"/>
  <c r="EP147" i="13" s="1"/>
  <c r="EO58" i="13"/>
  <c r="EO63" i="13" s="1"/>
  <c r="IT22" i="13"/>
  <c r="IV22" i="13" s="1"/>
  <c r="IV109" i="13" s="1"/>
  <c r="W76" i="13"/>
  <c r="W74" i="13" s="1"/>
  <c r="HZ76" i="13"/>
  <c r="HZ74" i="13"/>
  <c r="IH101" i="13"/>
  <c r="IJ101" i="13" s="1"/>
  <c r="HN136" i="13"/>
  <c r="HO136" i="13" s="1"/>
  <c r="GS138" i="13"/>
  <c r="GT138" i="13" s="1"/>
  <c r="BD140" i="13"/>
  <c r="BU140" i="13"/>
  <c r="BV140" i="13"/>
  <c r="CK99" i="13"/>
  <c r="IO15" i="13"/>
  <c r="IO102" i="13" s="1"/>
  <c r="F64" i="15"/>
  <c r="DS58" i="13"/>
  <c r="DS145" i="13" s="1"/>
  <c r="FC144" i="13"/>
  <c r="FD144" i="13" s="1"/>
  <c r="FC63" i="13"/>
  <c r="FC150" i="13" s="1"/>
  <c r="FD149" i="13"/>
  <c r="AG103" i="13"/>
  <c r="CR148" i="13"/>
  <c r="CS148" i="13" s="1"/>
  <c r="IP98" i="13"/>
  <c r="IQ98" i="13" s="1"/>
  <c r="IH58" i="13"/>
  <c r="IH145" i="13" s="1"/>
  <c r="FI98" i="13"/>
  <c r="FK98" i="13" s="1"/>
  <c r="HM98" i="13"/>
  <c r="HO98" i="13"/>
  <c r="FI101" i="13"/>
  <c r="FK101" i="13"/>
  <c r="GE103" i="13"/>
  <c r="GF103" i="13"/>
  <c r="HG103" i="13"/>
  <c r="HH103" i="13"/>
  <c r="HG15" i="13"/>
  <c r="HG102" i="13"/>
  <c r="HH102" i="13" s="1"/>
  <c r="CC104" i="13"/>
  <c r="EU104" i="13"/>
  <c r="HM105" i="13"/>
  <c r="HO105" i="13" s="1"/>
  <c r="HU138" i="13"/>
  <c r="HV138" i="13" s="1"/>
  <c r="Z139" i="13"/>
  <c r="AA139" i="13" s="1"/>
  <c r="DM139" i="13"/>
  <c r="DN139" i="13" s="1"/>
  <c r="HM58" i="13"/>
  <c r="HM145" i="13" s="1"/>
  <c r="HO145" i="13" s="1"/>
  <c r="IJ146" i="13"/>
  <c r="DE130" i="13"/>
  <c r="DG130" i="13" s="1"/>
  <c r="EN15" i="13"/>
  <c r="EN102" i="13" s="1"/>
  <c r="EP102" i="13" s="1"/>
  <c r="IP116" i="13"/>
  <c r="IQ116" i="13"/>
  <c r="HE32" i="13"/>
  <c r="HE41" i="13" s="1"/>
  <c r="EW115" i="13"/>
  <c r="CO32" i="13"/>
  <c r="CO41" i="13" s="1"/>
  <c r="HH121" i="13"/>
  <c r="HO116" i="13"/>
  <c r="FC102" i="13"/>
  <c r="GM130" i="13"/>
  <c r="CD112" i="13"/>
  <c r="FY137" i="13"/>
  <c r="AX153" i="13"/>
  <c r="DG113" i="13"/>
  <c r="FY103" i="13"/>
  <c r="IC149" i="13"/>
  <c r="FD98" i="13"/>
  <c r="HU102" i="13"/>
  <c r="GM114" i="13"/>
  <c r="EP140" i="13"/>
  <c r="HN15" i="13"/>
  <c r="EP108" i="13"/>
  <c r="FK136" i="13"/>
  <c r="FY147" i="13"/>
  <c r="HA108" i="13"/>
  <c r="IJ114" i="13"/>
  <c r="IJ138" i="13"/>
  <c r="EP135" i="13"/>
  <c r="GF147" i="13"/>
  <c r="FR113" i="13"/>
  <c r="AH124" i="13"/>
  <c r="BM39" i="13"/>
  <c r="BM126" i="13" s="1"/>
  <c r="BN126" i="13" s="1"/>
  <c r="DQ64" i="13"/>
  <c r="DQ72" i="13" s="1"/>
  <c r="IH31" i="13"/>
  <c r="IH118" i="13" s="1"/>
  <c r="EB144" i="13"/>
  <c r="FD148" i="13"/>
  <c r="DO32" i="13"/>
  <c r="DO41" i="13"/>
  <c r="AX98" i="13"/>
  <c r="EP101" i="13"/>
  <c r="GT101" i="13"/>
  <c r="DU103" i="13"/>
  <c r="AX107" i="13"/>
  <c r="IQ111" i="13"/>
  <c r="HO113" i="13"/>
  <c r="FD116" i="13"/>
  <c r="EB117" i="13"/>
  <c r="GM136" i="13"/>
  <c r="GM155" i="13"/>
  <c r="CS32" i="13"/>
  <c r="CS41" i="13" s="1"/>
  <c r="GS106" i="13"/>
  <c r="DM102" i="13"/>
  <c r="IC141" i="13"/>
  <c r="EP143" i="13"/>
  <c r="EW146" i="13"/>
  <c r="DG147" i="13"/>
  <c r="DU147" i="13"/>
  <c r="HA147" i="13"/>
  <c r="AA149" i="13"/>
  <c r="DN149" i="13"/>
  <c r="GT149" i="13"/>
  <c r="EP114" i="13"/>
  <c r="FK149" i="13"/>
  <c r="BV103" i="13"/>
  <c r="DN103" i="13"/>
  <c r="FD103" i="13"/>
  <c r="EW108" i="13"/>
  <c r="HV103" i="13"/>
  <c r="IC108" i="13"/>
  <c r="HH114" i="13"/>
  <c r="GM116" i="13"/>
  <c r="AA117" i="13"/>
  <c r="CZ146" i="13"/>
  <c r="DN137" i="13"/>
  <c r="EP137" i="13"/>
  <c r="FD140" i="13"/>
  <c r="HH140" i="13"/>
  <c r="DU144" i="13"/>
  <c r="BN107" i="13"/>
  <c r="DU107" i="13"/>
  <c r="FD112" i="13"/>
  <c r="HA117" i="13"/>
  <c r="GM157" i="13"/>
  <c r="HO157" i="13"/>
  <c r="IQ157" i="13"/>
  <c r="GT114" i="13"/>
  <c r="HO108" i="13"/>
  <c r="EP121" i="13"/>
  <c r="EB149" i="13"/>
  <c r="DG100" i="13"/>
  <c r="AX154" i="13"/>
  <c r="AP146" i="13"/>
  <c r="DT70" i="13"/>
  <c r="DS157" i="13"/>
  <c r="DG157" i="13"/>
  <c r="FD156" i="13"/>
  <c r="GS68" i="13"/>
  <c r="GR155" i="13"/>
  <c r="BL155" i="13"/>
  <c r="BM68" i="13"/>
  <c r="BM71" i="13" s="1"/>
  <c r="BM158" i="13" s="1"/>
  <c r="FI153" i="13"/>
  <c r="FJ66" i="13"/>
  <c r="DZ153" i="13"/>
  <c r="EA66" i="13"/>
  <c r="DL153" i="13"/>
  <c r="DM66" i="13"/>
  <c r="BU66" i="13"/>
  <c r="BU153" i="13" s="1"/>
  <c r="BT153" i="13"/>
  <c r="FI148" i="13"/>
  <c r="FJ61" i="13"/>
  <c r="EV60" i="13"/>
  <c r="EV147" i="13" s="1"/>
  <c r="EW147" i="13"/>
  <c r="EU147" i="13"/>
  <c r="EA59" i="13"/>
  <c r="DZ146" i="13"/>
  <c r="CR56" i="13"/>
  <c r="CQ143" i="13"/>
  <c r="II54" i="13"/>
  <c r="IH141" i="13"/>
  <c r="FC54" i="13"/>
  <c r="FC141" i="13" s="1"/>
  <c r="FD141" i="13"/>
  <c r="FB141" i="13"/>
  <c r="AW54" i="13"/>
  <c r="AW141" i="13" s="1"/>
  <c r="AX141" i="13" s="1"/>
  <c r="AV141" i="13"/>
  <c r="EA52" i="13"/>
  <c r="DZ139" i="13"/>
  <c r="DP64" i="13"/>
  <c r="GK126" i="13"/>
  <c r="CC39" i="13"/>
  <c r="BE39" i="13" s="1"/>
  <c r="CB126" i="13"/>
  <c r="FJ34" i="13"/>
  <c r="FJ40" i="13" s="1"/>
  <c r="FJ127" i="13" s="1"/>
  <c r="FI121" i="13"/>
  <c r="BV120" i="13"/>
  <c r="BN120" i="13"/>
  <c r="Z120" i="13"/>
  <c r="Y120" i="13"/>
  <c r="IP30" i="13"/>
  <c r="IP117" i="13"/>
  <c r="IO117" i="13"/>
  <c r="IQ117" i="13"/>
  <c r="CR30" i="13"/>
  <c r="CR28" i="13"/>
  <c r="CQ117" i="13"/>
  <c r="K29" i="13"/>
  <c r="K30" i="15" s="1"/>
  <c r="CG28" i="13"/>
  <c r="HT28" i="13"/>
  <c r="HT115" i="13" s="1"/>
  <c r="HS31" i="13"/>
  <c r="EI141" i="13"/>
  <c r="AX103" i="13"/>
  <c r="FR117" i="13"/>
  <c r="CZ133" i="13"/>
  <c r="EW139" i="13"/>
  <c r="DG104" i="13"/>
  <c r="DI32" i="13"/>
  <c r="HV156" i="13"/>
  <c r="GF156" i="13"/>
  <c r="GF154" i="13"/>
  <c r="BN152" i="13"/>
  <c r="AP148" i="13"/>
  <c r="AP141" i="13"/>
  <c r="CD122" i="13"/>
  <c r="GF120" i="13"/>
  <c r="CZ120" i="13"/>
  <c r="AP116" i="13"/>
  <c r="GD71" i="13"/>
  <c r="GD158" i="13" s="1"/>
  <c r="EU71" i="13"/>
  <c r="EU158" i="13" s="1"/>
  <c r="EW158" i="13"/>
  <c r="EG71" i="13"/>
  <c r="EG158" i="13"/>
  <c r="EI158" i="13" s="1"/>
  <c r="EW156" i="13"/>
  <c r="K67" i="13"/>
  <c r="IL64" i="13"/>
  <c r="HX31" i="13"/>
  <c r="GV64" i="13"/>
  <c r="CU64" i="13"/>
  <c r="CU72" i="13" s="1"/>
  <c r="K37" i="13"/>
  <c r="K38" i="15" s="1"/>
  <c r="FP28" i="13"/>
  <c r="FP115" i="13" s="1"/>
  <c r="GI31" i="13"/>
  <c r="GK31" i="13"/>
  <c r="GK118" i="13" s="1"/>
  <c r="GM118" i="13" s="1"/>
  <c r="FK31" i="13"/>
  <c r="FK32" i="13" s="1"/>
  <c r="FK41" i="13" s="1"/>
  <c r="EC31" i="13"/>
  <c r="EC32" i="13" s="1"/>
  <c r="EC41" i="13" s="1"/>
  <c r="EC164" i="13" s="1"/>
  <c r="BH31" i="13"/>
  <c r="EN28" i="13"/>
  <c r="EN115" i="13"/>
  <c r="EP115" i="13" s="1"/>
  <c r="DL28" i="13"/>
  <c r="DL115" i="13"/>
  <c r="CX28" i="13"/>
  <c r="M31" i="13"/>
  <c r="M32" i="13"/>
  <c r="M41" i="13" s="1"/>
  <c r="K25" i="13"/>
  <c r="K26" i="15" s="1"/>
  <c r="HI82" i="13"/>
  <c r="GT140" i="13"/>
  <c r="CS144" i="13"/>
  <c r="FK107" i="13"/>
  <c r="GT116" i="13"/>
  <c r="CD141" i="13"/>
  <c r="CS147" i="13"/>
  <c r="EB103" i="13"/>
  <c r="GM154" i="13"/>
  <c r="BN154" i="13"/>
  <c r="EK64" i="13"/>
  <c r="HX64" i="13"/>
  <c r="HX72" i="13" s="1"/>
  <c r="DB72" i="13"/>
  <c r="IV47" i="13"/>
  <c r="IV134" i="13" s="1"/>
  <c r="HH31" i="13"/>
  <c r="HH32" i="13" s="1"/>
  <c r="HH41" i="13" s="1"/>
  <c r="ES31" i="13"/>
  <c r="EU31" i="13"/>
  <c r="HV31" i="13"/>
  <c r="GA31" i="13"/>
  <c r="GA32" i="13" s="1"/>
  <c r="GD32" i="13" s="1"/>
  <c r="GD119" i="13" s="1"/>
  <c r="DW31" i="13"/>
  <c r="DW32" i="13" s="1"/>
  <c r="EM74" i="13"/>
  <c r="IP97" i="13"/>
  <c r="IQ97" i="13"/>
  <c r="F35" i="15"/>
  <c r="CR157" i="13"/>
  <c r="CS157" i="13"/>
  <c r="CR117" i="13"/>
  <c r="CS117" i="13" s="1"/>
  <c r="J120" i="13"/>
  <c r="K120" i="13" s="1"/>
  <c r="FJ121" i="13"/>
  <c r="FK121" i="13" s="1"/>
  <c r="FJ148" i="13"/>
  <c r="FK148" i="13" s="1"/>
  <c r="FJ58" i="13"/>
  <c r="FJ145" i="13" s="1"/>
  <c r="FK145" i="13" s="1"/>
  <c r="BM155" i="13"/>
  <c r="G76" i="13"/>
  <c r="G88" i="15" s="1"/>
  <c r="S108" i="13"/>
  <c r="II97" i="13"/>
  <c r="IJ97" i="13"/>
  <c r="II22" i="13"/>
  <c r="GZ134" i="13"/>
  <c r="GD76" i="13"/>
  <c r="BL76" i="13"/>
  <c r="BL74" i="13" s="1"/>
  <c r="AW15" i="13"/>
  <c r="EL32" i="13"/>
  <c r="EL41" i="13" s="1"/>
  <c r="EV105" i="13"/>
  <c r="FJ110" i="13"/>
  <c r="FK110" i="13" s="1"/>
  <c r="FQ97" i="13"/>
  <c r="FR97" i="13" s="1"/>
  <c r="FQ22" i="13"/>
  <c r="DT134" i="13"/>
  <c r="DU134" i="13" s="1"/>
  <c r="DT55" i="13"/>
  <c r="DT142" i="13" s="1"/>
  <c r="GE115" i="13"/>
  <c r="GF115" i="13" s="1"/>
  <c r="ES32" i="13"/>
  <c r="ES41" i="13" s="1"/>
  <c r="EV118" i="13"/>
  <c r="IV63" i="13"/>
  <c r="IV150" i="13" s="1"/>
  <c r="HG58" i="13"/>
  <c r="HG146" i="13"/>
  <c r="BD147" i="13"/>
  <c r="CR149" i="13"/>
  <c r="CR58" i="13"/>
  <c r="CR145" i="13" s="1"/>
  <c r="CS145" i="13"/>
  <c r="FX58" i="13"/>
  <c r="BD153" i="13"/>
  <c r="BD158" i="13"/>
  <c r="BM153" i="13"/>
  <c r="EH153" i="13"/>
  <c r="EI153" i="13"/>
  <c r="EH71" i="13"/>
  <c r="EH158" i="13"/>
  <c r="EO155" i="13"/>
  <c r="EO71" i="13"/>
  <c r="EO158" i="13" s="1"/>
  <c r="EP158" i="13" s="1"/>
  <c r="IP71" i="13"/>
  <c r="IP158" i="13"/>
  <c r="IQ158" i="13" s="1"/>
  <c r="IP155" i="13"/>
  <c r="II157" i="13"/>
  <c r="II71" i="13"/>
  <c r="II158" i="13" s="1"/>
  <c r="GZ145" i="13"/>
  <c r="GZ63" i="13"/>
  <c r="J36" i="15"/>
  <c r="GL31" i="13"/>
  <c r="GL118" i="13"/>
  <c r="GL110" i="13"/>
  <c r="GM110" i="13"/>
  <c r="CR110" i="13"/>
  <c r="CS110" i="13" s="1"/>
  <c r="EV58" i="13"/>
  <c r="BN155" i="13"/>
  <c r="GS155" i="13"/>
  <c r="GT155" i="13"/>
  <c r="GS71" i="13"/>
  <c r="GS158" i="13"/>
  <c r="GT158" i="13" s="1"/>
  <c r="DT157" i="13"/>
  <c r="IP28" i="13"/>
  <c r="BD103" i="13"/>
  <c r="EO145" i="13"/>
  <c r="G89" i="15"/>
  <c r="I75" i="13"/>
  <c r="GR76" i="13"/>
  <c r="GR74" i="13"/>
  <c r="FP76" i="13"/>
  <c r="FP74" i="13"/>
  <c r="DF98" i="13"/>
  <c r="DF10" i="13"/>
  <c r="EV10" i="13"/>
  <c r="EV98" i="13"/>
  <c r="FJ97" i="13"/>
  <c r="FX10" i="13"/>
  <c r="FX98" i="13"/>
  <c r="GZ98" i="13"/>
  <c r="GZ10" i="13"/>
  <c r="GZ97" i="13"/>
  <c r="HA97" i="13" s="1"/>
  <c r="BD99" i="13"/>
  <c r="BU101" i="13"/>
  <c r="CP32" i="13"/>
  <c r="CP41" i="13" s="1"/>
  <c r="CP78" i="13" s="1"/>
  <c r="CV32" i="13"/>
  <c r="EF32" i="13"/>
  <c r="EF41" i="13" s="1"/>
  <c r="FV32" i="13"/>
  <c r="FV41" i="13" s="1"/>
  <c r="HL32" i="13"/>
  <c r="HL41" i="13" s="1"/>
  <c r="AH103" i="13"/>
  <c r="BM103" i="13"/>
  <c r="EV104" i="13"/>
  <c r="EW104" i="13" s="1"/>
  <c r="FJ104" i="13"/>
  <c r="FJ15" i="13"/>
  <c r="IB104" i="13"/>
  <c r="IC104" i="13" s="1"/>
  <c r="IB15" i="13"/>
  <c r="IW19" i="13"/>
  <c r="FI63" i="13"/>
  <c r="FI150" i="13" s="1"/>
  <c r="DT110" i="13"/>
  <c r="DU110" i="13"/>
  <c r="IF41" i="13"/>
  <c r="DJ72" i="13"/>
  <c r="CY145" i="13"/>
  <c r="IB145" i="13"/>
  <c r="AI145" i="13"/>
  <c r="BM58" i="13"/>
  <c r="BM145" i="13" s="1"/>
  <c r="IP146" i="13"/>
  <c r="IP58" i="13"/>
  <c r="IP145" i="13" s="1"/>
  <c r="BU58" i="13"/>
  <c r="BU63" i="13" s="1"/>
  <c r="HU148" i="13"/>
  <c r="HV148" i="13"/>
  <c r="HU58" i="13"/>
  <c r="II148" i="13"/>
  <c r="II58" i="13"/>
  <c r="AI149" i="13"/>
  <c r="CC149" i="13"/>
  <c r="CD149" i="13"/>
  <c r="BE62" i="13"/>
  <c r="CS149" i="13"/>
  <c r="Z155" i="13"/>
  <c r="AW155" i="13"/>
  <c r="AW71" i="13"/>
  <c r="AW158" i="13" s="1"/>
  <c r="EB155" i="13"/>
  <c r="HA155" i="13"/>
  <c r="IB155" i="13"/>
  <c r="IC155" i="13" s="1"/>
  <c r="IB71" i="13"/>
  <c r="IB158" i="13" s="1"/>
  <c r="IC158" i="13" s="1"/>
  <c r="BD156" i="13"/>
  <c r="GE157" i="13"/>
  <c r="HV157" i="13"/>
  <c r="EA110" i="13"/>
  <c r="EB110" i="13" s="1"/>
  <c r="IW58" i="13"/>
  <c r="GB72" i="13"/>
  <c r="GB78" i="13"/>
  <c r="HN31" i="13"/>
  <c r="HN118" i="13" s="1"/>
  <c r="GZ110" i="13"/>
  <c r="HA110" i="13" s="1"/>
  <c r="GZ31" i="13"/>
  <c r="GZ118" i="13" s="1"/>
  <c r="EV15" i="13"/>
  <c r="EV102" i="13"/>
  <c r="EK72" i="13"/>
  <c r="DF97" i="13"/>
  <c r="DG97" i="13" s="1"/>
  <c r="FQ109" i="13"/>
  <c r="BU145" i="13"/>
  <c r="CO78" i="13"/>
  <c r="HG145" i="13"/>
  <c r="HH145" i="13"/>
  <c r="HG63" i="13"/>
  <c r="HG150" i="13"/>
  <c r="HU130" i="13"/>
  <c r="HV130" i="13" s="1"/>
  <c r="HN130" i="13"/>
  <c r="HO130" i="13" s="1"/>
  <c r="BD102" i="13"/>
  <c r="HN102" i="13"/>
  <c r="DD32" i="13"/>
  <c r="DD41" i="13" s="1"/>
  <c r="DN112" i="13"/>
  <c r="EP141" i="13"/>
  <c r="CZ144" i="13"/>
  <c r="EP157" i="13"/>
  <c r="HH144" i="13"/>
  <c r="DN144" i="13"/>
  <c r="HH149" i="13"/>
  <c r="HV104" i="13"/>
  <c r="GD144" i="13"/>
  <c r="GE57" i="13"/>
  <c r="GE144" i="13" s="1"/>
  <c r="BL139" i="13"/>
  <c r="BN139" i="13" s="1"/>
  <c r="BM52" i="13"/>
  <c r="HS55" i="13"/>
  <c r="HT55" i="13" s="1"/>
  <c r="HT142" i="13" s="1"/>
  <c r="HT47" i="13"/>
  <c r="HT134" i="13" s="1"/>
  <c r="DN120" i="13"/>
  <c r="AP155" i="13"/>
  <c r="AP112" i="13"/>
  <c r="FQ70" i="13"/>
  <c r="FP157" i="13"/>
  <c r="EB156" i="13"/>
  <c r="AI152" i="13"/>
  <c r="IW57" i="13"/>
  <c r="IW144" i="13"/>
  <c r="IV144" i="13"/>
  <c r="DG154" i="13"/>
  <c r="AA98" i="13"/>
  <c r="HV137" i="13"/>
  <c r="HV146" i="13"/>
  <c r="IJ121" i="13"/>
  <c r="IJ155" i="13"/>
  <c r="AP120" i="13"/>
  <c r="Y156" i="13"/>
  <c r="AA156" i="13" s="1"/>
  <c r="IC129" i="13"/>
  <c r="BU48" i="13"/>
  <c r="CB137" i="13"/>
  <c r="CD137" i="13"/>
  <c r="FB138" i="13"/>
  <c r="FD138" i="13" s="1"/>
  <c r="DE71" i="13"/>
  <c r="DE158" i="13"/>
  <c r="EW154" i="13"/>
  <c r="EB152" i="13"/>
  <c r="CD152" i="13"/>
  <c r="FZ72" i="13"/>
  <c r="D53" i="13"/>
  <c r="D66" i="15" s="1"/>
  <c r="D69" i="13"/>
  <c r="D82" i="15" s="1"/>
  <c r="D61" i="13"/>
  <c r="D74" i="15" s="1"/>
  <c r="D56" i="13"/>
  <c r="D69" i="15" s="1"/>
  <c r="D49" i="13"/>
  <c r="AI125" i="13"/>
  <c r="IC31" i="13"/>
  <c r="FG31" i="13"/>
  <c r="D48" i="13"/>
  <c r="D62" i="15"/>
  <c r="D46" i="13"/>
  <c r="D60" i="15" s="1"/>
  <c r="IN74" i="13"/>
  <c r="BM47" i="13"/>
  <c r="GE63" i="13"/>
  <c r="GE150" i="13" s="1"/>
  <c r="IW63" i="13"/>
  <c r="FB76" i="13"/>
  <c r="FB74" i="13" s="1"/>
  <c r="CQ74" i="13"/>
  <c r="D76" i="13"/>
  <c r="D74" i="13"/>
  <c r="D88" i="15" s="1"/>
  <c r="D90" i="15"/>
  <c r="GZ131" i="13"/>
  <c r="HA131" i="13"/>
  <c r="HG40" i="13"/>
  <c r="HG127" i="13" s="1"/>
  <c r="HT131" i="13"/>
  <c r="HV131" i="13" s="1"/>
  <c r="GL22" i="13"/>
  <c r="GD131" i="13"/>
  <c r="IP131" i="13"/>
  <c r="IP55" i="13"/>
  <c r="IO131" i="13"/>
  <c r="IQ131" i="13" s="1"/>
  <c r="FI131" i="13"/>
  <c r="EV131" i="13"/>
  <c r="EU131" i="13"/>
  <c r="EW131" i="13"/>
  <c r="DF131" i="13"/>
  <c r="DE131" i="13"/>
  <c r="DG131" i="13" s="1"/>
  <c r="AH44" i="13"/>
  <c r="AH131" i="13" s="1"/>
  <c r="AG133" i="13"/>
  <c r="AI133" i="13" s="1"/>
  <c r="R131" i="13"/>
  <c r="S131" i="13" s="1"/>
  <c r="N64" i="13"/>
  <c r="N151" i="13" s="1"/>
  <c r="N142" i="13"/>
  <c r="R133" i="13"/>
  <c r="S133" i="13" s="1"/>
  <c r="R130" i="13"/>
  <c r="S130" i="13" s="1"/>
  <c r="BN133" i="13"/>
  <c r="IC148" i="13"/>
  <c r="FK133" i="13"/>
  <c r="FY110" i="13"/>
  <c r="D52" i="13"/>
  <c r="D65" i="15" s="1"/>
  <c r="D50" i="13"/>
  <c r="D63" i="15" s="1"/>
  <c r="HK31" i="13"/>
  <c r="O22" i="13"/>
  <c r="AG132" i="13"/>
  <c r="AG141" i="13"/>
  <c r="AH54" i="13"/>
  <c r="AH47" i="13" s="1"/>
  <c r="AG76" i="13"/>
  <c r="AG74" i="13" s="1"/>
  <c r="R123" i="13"/>
  <c r="S123" i="13" s="1"/>
  <c r="R37" i="13"/>
  <c r="R124" i="13" s="1"/>
  <c r="S124" i="13" s="1"/>
  <c r="IY23" i="13"/>
  <c r="CM23" i="13" s="1"/>
  <c r="IW111" i="13"/>
  <c r="IX111" i="13" s="1"/>
  <c r="IW116" i="13"/>
  <c r="IX116" i="13" s="1"/>
  <c r="IW146" i="13"/>
  <c r="IX146" i="13" s="1"/>
  <c r="IX140" i="13"/>
  <c r="JE16" i="13"/>
  <c r="JE30" i="13"/>
  <c r="IY28" i="13" s="1"/>
  <c r="JE60" i="13"/>
  <c r="IY58" i="13"/>
  <c r="IW145" i="13" s="1"/>
  <c r="JE68" i="13"/>
  <c r="JE71" i="13"/>
  <c r="CJ23" i="13"/>
  <c r="CJ110" i="13" s="1"/>
  <c r="IW147" i="13"/>
  <c r="IX147" i="13" s="1"/>
  <c r="IW155" i="13"/>
  <c r="AA140" i="13"/>
  <c r="J36" i="13"/>
  <c r="J123" i="13" s="1"/>
  <c r="AA123" i="13"/>
  <c r="EQ78" i="13"/>
  <c r="GU78" i="13"/>
  <c r="GU164" i="13"/>
  <c r="HA138" i="13"/>
  <c r="FY140" i="13"/>
  <c r="EP144" i="13"/>
  <c r="IJ110" i="13"/>
  <c r="JE28" i="13"/>
  <c r="IX144" i="13"/>
  <c r="GV72" i="13"/>
  <c r="IL72" i="13"/>
  <c r="IK82" i="13"/>
  <c r="FR146" i="13"/>
  <c r="IQ140" i="13"/>
  <c r="CS141" i="13"/>
  <c r="DG141" i="13"/>
  <c r="CN32" i="13"/>
  <c r="DB32" i="13"/>
  <c r="ED32" i="13"/>
  <c r="FT32" i="13"/>
  <c r="GH32" i="13"/>
  <c r="GH41" i="13" s="1"/>
  <c r="FM41" i="13"/>
  <c r="IS72" i="13"/>
  <c r="IE32" i="13"/>
  <c r="HQ41" i="13"/>
  <c r="HQ78" i="13"/>
  <c r="HC32" i="13"/>
  <c r="HC41" i="13" s="1"/>
  <c r="IX98" i="13"/>
  <c r="EY41" i="13"/>
  <c r="IQ114" i="13"/>
  <c r="FK117" i="13"/>
  <c r="EI137" i="13"/>
  <c r="CQ71" i="13"/>
  <c r="F54" i="13"/>
  <c r="F141" i="13" s="1"/>
  <c r="DH64" i="13"/>
  <c r="IX114" i="13"/>
  <c r="CU41" i="13"/>
  <c r="IX149" i="13"/>
  <c r="K54" i="13"/>
  <c r="K67" i="15"/>
  <c r="BD131" i="13"/>
  <c r="D40" i="13"/>
  <c r="D35" i="15"/>
  <c r="JA64" i="13"/>
  <c r="BD101" i="13"/>
  <c r="DH72" i="13"/>
  <c r="JA72" i="13"/>
  <c r="CK125" i="13"/>
  <c r="CK100" i="13"/>
  <c r="K38" i="13"/>
  <c r="K39" i="15" s="1"/>
  <c r="CK123" i="13"/>
  <c r="K13" i="13"/>
  <c r="K14" i="15"/>
  <c r="CL120" i="13"/>
  <c r="GF105" i="13"/>
  <c r="R100" i="13"/>
  <c r="S100" i="13" s="1"/>
  <c r="IX152" i="13"/>
  <c r="AA120" i="13"/>
  <c r="CL152" i="13"/>
  <c r="O63" i="13"/>
  <c r="R155" i="13"/>
  <c r="S155" i="13" s="1"/>
  <c r="R153" i="13"/>
  <c r="S153" i="13" s="1"/>
  <c r="HU48" i="13"/>
  <c r="HU135" i="13" s="1"/>
  <c r="HG135" i="13"/>
  <c r="HH135" i="13" s="1"/>
  <c r="GZ124" i="13"/>
  <c r="HA124" i="13"/>
  <c r="GZ40" i="13"/>
  <c r="GQ64" i="13"/>
  <c r="GQ72" i="13" s="1"/>
  <c r="GL124" i="13"/>
  <c r="GM124" i="13" s="1"/>
  <c r="GE40" i="13"/>
  <c r="GE127" i="13" s="1"/>
  <c r="FX40" i="13"/>
  <c r="FX127" i="13" s="1"/>
  <c r="FX124" i="13"/>
  <c r="FY124" i="13" s="1"/>
  <c r="FJ124" i="13"/>
  <c r="FK124" i="13"/>
  <c r="EV135" i="13"/>
  <c r="EW135" i="13" s="1"/>
  <c r="EV47" i="13"/>
  <c r="ET64" i="13"/>
  <c r="EU135" i="13"/>
  <c r="EG55" i="13"/>
  <c r="EG142" i="13" s="1"/>
  <c r="EI142" i="13" s="1"/>
  <c r="DS55" i="13"/>
  <c r="DS142" i="13"/>
  <c r="DU142" i="13" s="1"/>
  <c r="DR64" i="13"/>
  <c r="DR72" i="13" s="1"/>
  <c r="DM143" i="13"/>
  <c r="DN143" i="13"/>
  <c r="DM63" i="13"/>
  <c r="DM150" i="13" s="1"/>
  <c r="DM124" i="13"/>
  <c r="DN124" i="13" s="1"/>
  <c r="DE150" i="13"/>
  <c r="DG135" i="13"/>
  <c r="CJ37" i="13"/>
  <c r="CJ124" i="13" s="1"/>
  <c r="CW64" i="13"/>
  <c r="CW72" i="13" s="1"/>
  <c r="CR135" i="13"/>
  <c r="CS135" i="13"/>
  <c r="CR126" i="13"/>
  <c r="CS126" i="13"/>
  <c r="CC124" i="13"/>
  <c r="CD124" i="13" s="1"/>
  <c r="BM124" i="13"/>
  <c r="BN124" i="13"/>
  <c r="K126" i="13"/>
  <c r="E63" i="13"/>
  <c r="AV142" i="13"/>
  <c r="Z56" i="13"/>
  <c r="Z143" i="13" s="1"/>
  <c r="W55" i="13"/>
  <c r="E55" i="13"/>
  <c r="E64" i="13"/>
  <c r="E72" i="13" s="1"/>
  <c r="GZ127" i="13"/>
  <c r="GR64" i="13"/>
  <c r="GR151" i="13" s="1"/>
  <c r="EV134" i="13"/>
  <c r="CM28" i="13"/>
  <c r="AH134" i="13"/>
  <c r="CJ10" i="13"/>
  <c r="CJ97" i="13" s="1"/>
  <c r="CT164" i="13"/>
  <c r="GZ22" i="13"/>
  <c r="FR106" i="13"/>
  <c r="BV148" i="13"/>
  <c r="GF97" i="13"/>
  <c r="HH98" i="13"/>
  <c r="HV143" i="13"/>
  <c r="EP148" i="13"/>
  <c r="EG22" i="13"/>
  <c r="EG109" i="13" s="1"/>
  <c r="GI64" i="13"/>
  <c r="GI72" i="13" s="1"/>
  <c r="GI82" i="13" s="1"/>
  <c r="HT22" i="13"/>
  <c r="HT109" i="13" s="1"/>
  <c r="EI114" i="13"/>
  <c r="EW114" i="13"/>
  <c r="DG103" i="13"/>
  <c r="GM103" i="13"/>
  <c r="CS140" i="13"/>
  <c r="DG140" i="13"/>
  <c r="FY148" i="13"/>
  <c r="EW121" i="13"/>
  <c r="AA108" i="13"/>
  <c r="HH116" i="13"/>
  <c r="DN117" i="13"/>
  <c r="IJ117" i="13"/>
  <c r="GD22" i="13"/>
  <c r="GD109" i="13" s="1"/>
  <c r="EP156" i="13"/>
  <c r="DN156" i="13"/>
  <c r="CD156" i="13"/>
  <c r="AX156" i="13"/>
  <c r="AI156" i="13"/>
  <c r="FK154" i="13"/>
  <c r="HA152" i="13"/>
  <c r="FY152" i="13"/>
  <c r="FB22" i="13"/>
  <c r="FB109" i="13" s="1"/>
  <c r="CX22" i="13"/>
  <c r="CX109" i="13" s="1"/>
  <c r="FK156" i="13"/>
  <c r="IC154" i="13"/>
  <c r="FD154" i="13"/>
  <c r="EB154" i="13"/>
  <c r="DG152" i="13"/>
  <c r="CJ62" i="13"/>
  <c r="HO120" i="13"/>
  <c r="FD120" i="13"/>
  <c r="EB120" i="13"/>
  <c r="CL58" i="13"/>
  <c r="FY129" i="13"/>
  <c r="HV124" i="13"/>
  <c r="AI120" i="13"/>
  <c r="CJ35" i="13"/>
  <c r="CJ122" i="13" s="1"/>
  <c r="CL122" i="13"/>
  <c r="CJ27" i="13"/>
  <c r="CJ114" i="13"/>
  <c r="CJ25" i="13"/>
  <c r="CJ112" i="13"/>
  <c r="E75" i="13"/>
  <c r="CL15" i="13"/>
  <c r="CK104" i="13"/>
  <c r="CL19" i="13"/>
  <c r="CJ21" i="13"/>
  <c r="CJ108" i="13" s="1"/>
  <c r="CL108" i="13" s="1"/>
  <c r="JE21" i="13"/>
  <c r="CJ29" i="13"/>
  <c r="CJ116" i="13" s="1"/>
  <c r="CJ34" i="13"/>
  <c r="CJ121" i="13" s="1"/>
  <c r="CK57" i="13"/>
  <c r="CK144" i="13" s="1"/>
  <c r="CM40" i="13"/>
  <c r="CJ38" i="13"/>
  <c r="CJ125" i="13" s="1"/>
  <c r="CL125" i="13" s="1"/>
  <c r="CQ122" i="13"/>
  <c r="CS122" i="13"/>
  <c r="CQ114" i="13"/>
  <c r="CS114" i="13"/>
  <c r="CJ14" i="13"/>
  <c r="CJ101" i="13" s="1"/>
  <c r="CK11" i="13"/>
  <c r="CK98" i="13" s="1"/>
  <c r="CJ12" i="13"/>
  <c r="I12" i="13"/>
  <c r="I13" i="15" s="1"/>
  <c r="IZ22" i="13"/>
  <c r="CK29" i="13"/>
  <c r="CK116" i="13" s="1"/>
  <c r="CJ30" i="13"/>
  <c r="CL10" i="13"/>
  <c r="JF22" i="13"/>
  <c r="CJ11" i="13"/>
  <c r="CJ16" i="13"/>
  <c r="CJ20" i="13"/>
  <c r="I20" i="13" s="1"/>
  <c r="I21" i="15" s="1"/>
  <c r="JE20" i="13"/>
  <c r="CK24" i="13"/>
  <c r="CK111" i="13" s="1"/>
  <c r="CK25" i="13"/>
  <c r="CK27" i="13"/>
  <c r="CK34" i="13"/>
  <c r="CJ36" i="13"/>
  <c r="CJ52" i="13"/>
  <c r="JE52" i="13"/>
  <c r="IW139" i="13" s="1"/>
  <c r="IX139" i="13" s="1"/>
  <c r="CJ54" i="13"/>
  <c r="JE54" i="13"/>
  <c r="IW141" i="13" s="1"/>
  <c r="IX141" i="13" s="1"/>
  <c r="CJ57" i="13"/>
  <c r="CJ144" i="13" s="1"/>
  <c r="CL63" i="13"/>
  <c r="CJ70" i="13"/>
  <c r="CJ157" i="13"/>
  <c r="CF71" i="13"/>
  <c r="CF23" i="13"/>
  <c r="CF31" i="13" s="1"/>
  <c r="CJ50" i="13"/>
  <c r="CJ137" i="13" s="1"/>
  <c r="CJ59" i="13"/>
  <c r="CJ146" i="13" s="1"/>
  <c r="CJ46" i="13"/>
  <c r="CL47" i="13"/>
  <c r="JF55" i="13"/>
  <c r="JF64" i="13" s="1"/>
  <c r="JF72" i="13" s="1"/>
  <c r="CJ49" i="13"/>
  <c r="CJ136" i="13" s="1"/>
  <c r="JE49" i="13"/>
  <c r="CJ51" i="13"/>
  <c r="JE51" i="13"/>
  <c r="CK51" i="13" s="1"/>
  <c r="CK53" i="13"/>
  <c r="CK140" i="13" s="1"/>
  <c r="IZ64" i="13"/>
  <c r="IZ72" i="13" s="1"/>
  <c r="CK62" i="13"/>
  <c r="CJ67" i="13"/>
  <c r="CJ154" i="13" s="1"/>
  <c r="CL154" i="13" s="1"/>
  <c r="CJ69" i="13"/>
  <c r="CJ156" i="13" s="1"/>
  <c r="CL156" i="13" s="1"/>
  <c r="I35" i="13"/>
  <c r="I36" i="15" s="1"/>
  <c r="CF47" i="13"/>
  <c r="CF40" i="13"/>
  <c r="CJ53" i="13"/>
  <c r="CL23" i="13"/>
  <c r="CJ13" i="13"/>
  <c r="CJ100" i="13"/>
  <c r="CL100" i="13" s="1"/>
  <c r="CJ17" i="13"/>
  <c r="CJ104" i="13"/>
  <c r="CL104" i="13" s="1"/>
  <c r="CJ24" i="13"/>
  <c r="CJ26" i="13"/>
  <c r="I26" i="13" s="1"/>
  <c r="I27" i="15" s="1"/>
  <c r="CL28" i="13"/>
  <c r="CJ60" i="13"/>
  <c r="I60" i="13" s="1"/>
  <c r="I73" i="15" s="1"/>
  <c r="CJ61" i="13"/>
  <c r="CJ66" i="13"/>
  <c r="CJ68" i="13"/>
  <c r="CL71" i="13"/>
  <c r="CJ148" i="13"/>
  <c r="I24" i="13"/>
  <c r="I25" i="15" s="1"/>
  <c r="CJ111" i="13"/>
  <c r="CJ147" i="13"/>
  <c r="CJ141" i="13"/>
  <c r="JF32" i="13"/>
  <c r="JF41" i="13" s="1"/>
  <c r="I17" i="13"/>
  <c r="I18" i="15" s="1"/>
  <c r="I25" i="13"/>
  <c r="I26" i="15" s="1"/>
  <c r="CJ155" i="13"/>
  <c r="CF55" i="13"/>
  <c r="CK149" i="13"/>
  <c r="CJ138" i="13"/>
  <c r="CK54" i="13"/>
  <c r="CJ107" i="13"/>
  <c r="CJ117" i="13"/>
  <c r="IZ32" i="13"/>
  <c r="IZ41" i="13"/>
  <c r="CJ99" i="13"/>
  <c r="CL99" i="13" s="1"/>
  <c r="I34" i="13"/>
  <c r="I35" i="15" s="1"/>
  <c r="E74" i="13"/>
  <c r="E88" i="15"/>
  <c r="E89" i="15"/>
  <c r="CJ149" i="13"/>
  <c r="CL149" i="13" s="1"/>
  <c r="CK141" i="13"/>
  <c r="FB131" i="13"/>
  <c r="GL39" i="13"/>
  <c r="GL126" i="13"/>
  <c r="GM126" i="13" s="1"/>
  <c r="GK76" i="13"/>
  <c r="GE131" i="13"/>
  <c r="GF131" i="13"/>
  <c r="EH40" i="13"/>
  <c r="EH127" i="13"/>
  <c r="EI127" i="13" s="1"/>
  <c r="CJ43" i="13"/>
  <c r="CJ130" i="13" s="1"/>
  <c r="GK74" i="13"/>
  <c r="AV143" i="13"/>
  <c r="CJ143" i="13"/>
  <c r="R57" i="13"/>
  <c r="R144" i="13" s="1"/>
  <c r="S144" i="13" s="1"/>
  <c r="R70" i="13"/>
  <c r="R157" i="13"/>
  <c r="S157" i="13" s="1"/>
  <c r="R54" i="13"/>
  <c r="R141" i="13" s="1"/>
  <c r="S141" i="13" s="1"/>
  <c r="AA137" i="13"/>
  <c r="R143" i="13"/>
  <c r="S143" i="13" s="1"/>
  <c r="Y124" i="13"/>
  <c r="Y144" i="13"/>
  <c r="AA144" i="13" s="1"/>
  <c r="JB41" i="13"/>
  <c r="HA132" i="13"/>
  <c r="GQ41" i="13"/>
  <c r="GQ82" i="13" s="1"/>
  <c r="FX105" i="13"/>
  <c r="FW105" i="13"/>
  <c r="FY105" i="13" s="1"/>
  <c r="CJ39" i="13"/>
  <c r="CJ126" i="13" s="1"/>
  <c r="FW76" i="13"/>
  <c r="FK126" i="13"/>
  <c r="FJ131" i="13"/>
  <c r="FK131" i="13" s="1"/>
  <c r="CJ44" i="13"/>
  <c r="FK130" i="13"/>
  <c r="FC131" i="13"/>
  <c r="FD131" i="13"/>
  <c r="CW41" i="13"/>
  <c r="CW82" i="13" s="1"/>
  <c r="AW143" i="13"/>
  <c r="FW74" i="13"/>
  <c r="CW78" i="13"/>
  <c r="DS105" i="13"/>
  <c r="CJ18" i="13"/>
  <c r="CJ105" i="13" s="1"/>
  <c r="DT18" i="13"/>
  <c r="CP64" i="13"/>
  <c r="CP72" i="13" s="1"/>
  <c r="CP82" i="13"/>
  <c r="CQ55" i="13"/>
  <c r="CQ142" i="13"/>
  <c r="EF64" i="13"/>
  <c r="CK46" i="13"/>
  <c r="CK133" i="13" s="1"/>
  <c r="EH133" i="13"/>
  <c r="EG133" i="13"/>
  <c r="EI133" i="13" s="1"/>
  <c r="FO78" i="13"/>
  <c r="CK20" i="13"/>
  <c r="CK107" i="13" s="1"/>
  <c r="CL107" i="13" s="1"/>
  <c r="IW107" i="13"/>
  <c r="IX107" i="13"/>
  <c r="CK16" i="13"/>
  <c r="CK103" i="13" s="1"/>
  <c r="BE52" i="13"/>
  <c r="BE139" i="13" s="1"/>
  <c r="BF139" i="13" s="1"/>
  <c r="BM139" i="13"/>
  <c r="GA41" i="13"/>
  <c r="GA78" i="13" s="1"/>
  <c r="I27" i="13"/>
  <c r="I28" i="15" s="1"/>
  <c r="HQ82" i="13"/>
  <c r="CK60" i="13"/>
  <c r="JE58" i="13"/>
  <c r="FQ71" i="13"/>
  <c r="EO150" i="13"/>
  <c r="CR115" i="13"/>
  <c r="CS115" i="13" s="1"/>
  <c r="EX78" i="13"/>
  <c r="GE15" i="13"/>
  <c r="IQ110" i="13"/>
  <c r="BU71" i="13"/>
  <c r="GI32" i="13"/>
  <c r="IJ105" i="13"/>
  <c r="HH110" i="13"/>
  <c r="IQ130" i="13"/>
  <c r="DN145" i="13"/>
  <c r="FD101" i="13"/>
  <c r="HH138" i="13"/>
  <c r="AX140" i="13"/>
  <c r="GM115" i="13"/>
  <c r="GT108" i="13"/>
  <c r="HH108" i="13"/>
  <c r="FK135" i="13"/>
  <c r="GM135" i="13"/>
  <c r="GF139" i="13"/>
  <c r="FR105" i="13"/>
  <c r="BE46" i="13"/>
  <c r="I68" i="13"/>
  <c r="I81" i="15" s="1"/>
  <c r="HV64" i="13"/>
  <c r="HV72" i="13" s="1"/>
  <c r="I61" i="13"/>
  <c r="I74" i="15" s="1"/>
  <c r="Y146" i="13"/>
  <c r="I54" i="13"/>
  <c r="I67" i="15" s="1"/>
  <c r="AG137" i="13"/>
  <c r="AI137" i="13" s="1"/>
  <c r="FS64" i="13"/>
  <c r="FS72" i="13" s="1"/>
  <c r="CS64" i="13"/>
  <c r="M55" i="13"/>
  <c r="G61" i="13"/>
  <c r="G74" i="15" s="1"/>
  <c r="G59" i="13"/>
  <c r="G72" i="15" s="1"/>
  <c r="CH40" i="13"/>
  <c r="G30" i="13"/>
  <c r="G31" i="15" s="1"/>
  <c r="G68" i="13"/>
  <c r="G66" i="13"/>
  <c r="G79" i="15" s="1"/>
  <c r="G51" i="13"/>
  <c r="G64" i="15" s="1"/>
  <c r="G49" i="13"/>
  <c r="G17" i="13"/>
  <c r="G18" i="15" s="1"/>
  <c r="JA32" i="13"/>
  <c r="JA41" i="13" s="1"/>
  <c r="I62" i="13"/>
  <c r="I75" i="15" s="1"/>
  <c r="I70" i="13"/>
  <c r="I83" i="15" s="1"/>
  <c r="G70" i="13"/>
  <c r="G83" i="15" s="1"/>
  <c r="G62" i="13"/>
  <c r="G75" i="15" s="1"/>
  <c r="G38" i="13"/>
  <c r="G39" i="15" s="1"/>
  <c r="G36" i="13"/>
  <c r="G37" i="15" s="1"/>
  <c r="G34" i="13"/>
  <c r="G35" i="15" s="1"/>
  <c r="G27" i="13"/>
  <c r="G28" i="15" s="1"/>
  <c r="G25" i="13"/>
  <c r="G26" i="15" s="1"/>
  <c r="G21" i="13"/>
  <c r="G22" i="15" s="1"/>
  <c r="IW131" i="13"/>
  <c r="IX131" i="13" s="1"/>
  <c r="N105" i="13"/>
  <c r="I51" i="13"/>
  <c r="I64" i="15" s="1"/>
  <c r="CF58" i="13"/>
  <c r="G53" i="13"/>
  <c r="G66" i="15" s="1"/>
  <c r="M64" i="13"/>
  <c r="M72" i="13" s="1"/>
  <c r="M78" i="13" s="1"/>
  <c r="CS72" i="13"/>
  <c r="CS78" i="13" s="1"/>
  <c r="GE102" i="13"/>
  <c r="GF102" i="13"/>
  <c r="GE22" i="13"/>
  <c r="GA82" i="13"/>
  <c r="CF63" i="13"/>
  <c r="GI41" i="13"/>
  <c r="BU158" i="13"/>
  <c r="GE109" i="13"/>
  <c r="AH56" i="13"/>
  <c r="AH143" i="13" s="1"/>
  <c r="CC10" i="13"/>
  <c r="CC97" i="13" s="1"/>
  <c r="BM40" i="13"/>
  <c r="BM127" i="13" s="1"/>
  <c r="IU64" i="13"/>
  <c r="IU72" i="13" s="1"/>
  <c r="IW48" i="13"/>
  <c r="IW132" i="13"/>
  <c r="IV132" i="13"/>
  <c r="HZ64" i="13"/>
  <c r="HZ72" i="13"/>
  <c r="IA55" i="13"/>
  <c r="IA142" i="13"/>
  <c r="IC142" i="13" s="1"/>
  <c r="IA47" i="13"/>
  <c r="IA134" i="13" s="1"/>
  <c r="IB132" i="13"/>
  <c r="IB55" i="13"/>
  <c r="IB142" i="13" s="1"/>
  <c r="IA132" i="13"/>
  <c r="HV135" i="13"/>
  <c r="HS64" i="13"/>
  <c r="HS72" i="13" s="1"/>
  <c r="HU47" i="13"/>
  <c r="HU134" i="13" s="1"/>
  <c r="HU132" i="13"/>
  <c r="HV132" i="13"/>
  <c r="HO164" i="13"/>
  <c r="HO82" i="13"/>
  <c r="HL64" i="13"/>
  <c r="HM55" i="13"/>
  <c r="HM142" i="13" s="1"/>
  <c r="HN47" i="13"/>
  <c r="HN134" i="13" s="1"/>
  <c r="HO134" i="13" s="1"/>
  <c r="HN135" i="13"/>
  <c r="HM135" i="13"/>
  <c r="HO135" i="13" s="1"/>
  <c r="HO132" i="13"/>
  <c r="HF55" i="13"/>
  <c r="HF142" i="13" s="1"/>
  <c r="HF47" i="13"/>
  <c r="HF134" i="13" s="1"/>
  <c r="HG132" i="13"/>
  <c r="CJ45" i="13"/>
  <c r="CJ132" i="13" s="1"/>
  <c r="HA78" i="13"/>
  <c r="GL55" i="13"/>
  <c r="GL142" i="13"/>
  <c r="GM142" i="13" s="1"/>
  <c r="GF132" i="13"/>
  <c r="GE135" i="13"/>
  <c r="GE47" i="13"/>
  <c r="GE134" i="13"/>
  <c r="GD55" i="13"/>
  <c r="GD142" i="13"/>
  <c r="GF135" i="13"/>
  <c r="GD47" i="13"/>
  <c r="GD134" i="13"/>
  <c r="GF134" i="13" s="1"/>
  <c r="FY134" i="13"/>
  <c r="CH47" i="13"/>
  <c r="FY132" i="13"/>
  <c r="FV64" i="13"/>
  <c r="FX55" i="13"/>
  <c r="FX142" i="13" s="1"/>
  <c r="FR132" i="13"/>
  <c r="FK164" i="13"/>
  <c r="FD132" i="13"/>
  <c r="FD78" i="13"/>
  <c r="FD82" i="13"/>
  <c r="FC135" i="13"/>
  <c r="FC47" i="13"/>
  <c r="FB135" i="13"/>
  <c r="FD135" i="13" s="1"/>
  <c r="EV55" i="13"/>
  <c r="EV40" i="13"/>
  <c r="EH55" i="13"/>
  <c r="EB82" i="13"/>
  <c r="CK44" i="13"/>
  <c r="CK131" i="13" s="1"/>
  <c r="DM127" i="13"/>
  <c r="DM135" i="13"/>
  <c r="CK48" i="13"/>
  <c r="CK135" i="13" s="1"/>
  <c r="DM47" i="13"/>
  <c r="DM55" i="13"/>
  <c r="DM142" i="13" s="1"/>
  <c r="CJ48" i="13"/>
  <c r="CJ135" i="13" s="1"/>
  <c r="CL135" i="13" s="1"/>
  <c r="DL47" i="13"/>
  <c r="DL134" i="13" s="1"/>
  <c r="DL135" i="13"/>
  <c r="DK64" i="13"/>
  <c r="DF55" i="13"/>
  <c r="DF142" i="13" s="1"/>
  <c r="CL40" i="13"/>
  <c r="CZ82" i="13"/>
  <c r="CR55" i="13"/>
  <c r="CR142" i="13"/>
  <c r="CS82" i="13"/>
  <c r="IW47" i="13"/>
  <c r="IW135" i="13"/>
  <c r="IX135" i="13"/>
  <c r="IC132" i="13"/>
  <c r="IB64" i="13"/>
  <c r="FV72" i="13"/>
  <c r="FV78" i="13" s="1"/>
  <c r="EV142" i="13"/>
  <c r="EV127" i="13"/>
  <c r="EW127" i="13" s="1"/>
  <c r="EH142" i="13"/>
  <c r="DN135" i="13"/>
  <c r="DL64" i="13"/>
  <c r="DL151" i="13" s="1"/>
  <c r="DK72" i="13"/>
  <c r="IB72" i="13"/>
  <c r="DK82" i="13"/>
  <c r="DK78" i="13"/>
  <c r="DL72" i="13"/>
  <c r="DL159" i="13" s="1"/>
  <c r="IU41" i="13"/>
  <c r="IV127" i="13"/>
  <c r="G90" i="15"/>
  <c r="IW40" i="13"/>
  <c r="HZ82" i="13"/>
  <c r="CK147" i="13"/>
  <c r="CL147" i="13" s="1"/>
  <c r="DM134" i="13"/>
  <c r="IW55" i="13"/>
  <c r="I48" i="13"/>
  <c r="I62" i="15" s="1"/>
  <c r="FC134" i="13"/>
  <c r="FC55" i="13"/>
  <c r="FC142" i="13" s="1"/>
  <c r="FS82" i="13"/>
  <c r="FQ158" i="13"/>
  <c r="FR158" i="13"/>
  <c r="GL40" i="13"/>
  <c r="CJ103" i="13"/>
  <c r="I16" i="13"/>
  <c r="I17" i="15" s="1"/>
  <c r="GZ109" i="13"/>
  <c r="GZ32" i="13"/>
  <c r="F67" i="15"/>
  <c r="BU47" i="13"/>
  <c r="BU135" i="13"/>
  <c r="BV135" i="13" s="1"/>
  <c r="BE48" i="13"/>
  <c r="FQ157" i="13"/>
  <c r="CK70" i="13"/>
  <c r="HN32" i="13"/>
  <c r="HN109" i="13"/>
  <c r="HU145" i="13"/>
  <c r="HU63" i="13"/>
  <c r="HU150" i="13" s="1"/>
  <c r="FX145" i="13"/>
  <c r="FX63" i="13"/>
  <c r="FX150" i="13"/>
  <c r="DP72" i="13"/>
  <c r="DS72" i="13" s="1"/>
  <c r="DS159" i="13" s="1"/>
  <c r="DS64" i="13"/>
  <c r="DS151" i="13" s="1"/>
  <c r="CR143" i="13"/>
  <c r="CS143" i="13"/>
  <c r="CR63" i="13"/>
  <c r="DM153" i="13"/>
  <c r="DN153" i="13" s="1"/>
  <c r="DM71" i="13"/>
  <c r="DM158" i="13" s="1"/>
  <c r="DN158" i="13" s="1"/>
  <c r="FJ153" i="13"/>
  <c r="FK153" i="13"/>
  <c r="FJ71" i="13"/>
  <c r="BE68" i="13"/>
  <c r="BE155" i="13" s="1"/>
  <c r="BF155" i="13" s="1"/>
  <c r="DU157" i="13"/>
  <c r="HP78" i="13"/>
  <c r="IT32" i="13"/>
  <c r="IV32" i="13" s="1"/>
  <c r="IV119" i="13" s="1"/>
  <c r="IW115" i="13"/>
  <c r="IX115" i="13" s="1"/>
  <c r="IW138" i="13"/>
  <c r="IX138" i="13" s="1"/>
  <c r="CJ113" i="13"/>
  <c r="CL113" i="13" s="1"/>
  <c r="CL144" i="13"/>
  <c r="CK21" i="13"/>
  <c r="IY19" i="13"/>
  <c r="CM19" i="13" s="1"/>
  <c r="IW108" i="13"/>
  <c r="IX108" i="13"/>
  <c r="CQ158" i="13"/>
  <c r="FT41" i="13"/>
  <c r="DE32" i="13"/>
  <c r="DE119" i="13" s="1"/>
  <c r="DB41" i="13"/>
  <c r="GZ142" i="13"/>
  <c r="FR157" i="13"/>
  <c r="GF144" i="13"/>
  <c r="EV97" i="13"/>
  <c r="EW97" i="13" s="1"/>
  <c r="EV22" i="13"/>
  <c r="EV109" i="13" s="1"/>
  <c r="II141" i="13"/>
  <c r="IJ141" i="13"/>
  <c r="II47" i="13"/>
  <c r="HF63" i="13"/>
  <c r="HF150" i="13" s="1"/>
  <c r="HH150" i="13" s="1"/>
  <c r="CT78" i="13"/>
  <c r="CT82" i="13"/>
  <c r="FD102" i="13"/>
  <c r="FL82" i="13"/>
  <c r="AB32" i="13"/>
  <c r="DT58" i="13"/>
  <c r="IW71" i="13"/>
  <c r="GT148" i="13"/>
  <c r="EI106" i="13"/>
  <c r="HO106" i="13"/>
  <c r="IC157" i="13"/>
  <c r="EP116" i="13"/>
  <c r="HA149" i="13"/>
  <c r="HO149" i="13"/>
  <c r="IJ104" i="13"/>
  <c r="IC147" i="13"/>
  <c r="DN147" i="13"/>
  <c r="EB148" i="13"/>
  <c r="IJ115" i="13"/>
  <c r="FD143" i="13"/>
  <c r="FR143" i="13"/>
  <c r="AA112" i="13"/>
  <c r="FK132" i="13"/>
  <c r="EB121" i="13"/>
  <c r="FY72" i="13"/>
  <c r="HG47" i="13"/>
  <c r="GM64" i="13"/>
  <c r="GM72" i="13" s="1"/>
  <c r="GF64" i="13"/>
  <c r="GF72" i="13" s="1"/>
  <c r="FW55" i="13"/>
  <c r="FW142" i="13" s="1"/>
  <c r="FY142" i="13" s="1"/>
  <c r="FR64" i="13"/>
  <c r="FR72" i="13" s="1"/>
  <c r="EP64" i="13"/>
  <c r="EI64" i="13"/>
  <c r="EI72" i="13" s="1"/>
  <c r="DL55" i="13"/>
  <c r="DL142" i="13" s="1"/>
  <c r="DG64" i="13"/>
  <c r="IC64" i="13"/>
  <c r="EW64" i="13"/>
  <c r="EW72" i="13" s="1"/>
  <c r="HD31" i="13"/>
  <c r="HF31" i="13" s="1"/>
  <c r="HF118" i="13" s="1"/>
  <c r="CK39" i="13"/>
  <c r="S149" i="13"/>
  <c r="S15" i="13"/>
  <c r="CF19" i="13"/>
  <c r="O23" i="13"/>
  <c r="O55" i="13"/>
  <c r="IC72" i="13"/>
  <c r="DG72" i="13"/>
  <c r="DG82" i="13" s="1"/>
  <c r="FY78" i="13"/>
  <c r="DT63" i="13"/>
  <c r="DT150" i="13" s="1"/>
  <c r="DU150" i="13" s="1"/>
  <c r="DT145" i="13"/>
  <c r="DU145" i="13" s="1"/>
  <c r="II134" i="13"/>
  <c r="II55" i="13"/>
  <c r="EV32" i="13"/>
  <c r="EV119" i="13" s="1"/>
  <c r="FJ158" i="13"/>
  <c r="FK158" i="13" s="1"/>
  <c r="CR150" i="13"/>
  <c r="CR64" i="13"/>
  <c r="CR151" i="13" s="1"/>
  <c r="GZ41" i="13"/>
  <c r="GZ119" i="13"/>
  <c r="FX64" i="13"/>
  <c r="FX151" i="13" s="1"/>
  <c r="O64" i="13"/>
  <c r="R15" i="13"/>
  <c r="R102" i="13" s="1"/>
  <c r="S102" i="13" s="1"/>
  <c r="EP72" i="13"/>
  <c r="HG134" i="13"/>
  <c r="HG55" i="13"/>
  <c r="HG142" i="13" s="1"/>
  <c r="AB41" i="13"/>
  <c r="DE41" i="13"/>
  <c r="DE128" i="13" s="1"/>
  <c r="FT82" i="13"/>
  <c r="FT78" i="13"/>
  <c r="CK108" i="13"/>
  <c r="IT41" i="13"/>
  <c r="BE135" i="13"/>
  <c r="BF135" i="13" s="1"/>
  <c r="GL127" i="13"/>
  <c r="FC64" i="13"/>
  <c r="IW64" i="13"/>
  <c r="IW72" i="13" s="1"/>
  <c r="FC151" i="13"/>
  <c r="O72" i="13"/>
  <c r="FX72" i="13"/>
  <c r="FX159" i="13" s="1"/>
  <c r="FR78" i="13"/>
  <c r="GZ128" i="13"/>
  <c r="II142" i="13"/>
  <c r="DT64" i="13"/>
  <c r="AA138" i="13" l="1"/>
  <c r="W64" i="13"/>
  <c r="Y64" i="13" s="1"/>
  <c r="Y55" i="13"/>
  <c r="AA105" i="13"/>
  <c r="AA132" i="13"/>
  <c r="CK126" i="13"/>
  <c r="CL126" i="13" s="1"/>
  <c r="BF55" i="13"/>
  <c r="S63" i="13"/>
  <c r="R63" i="13" s="1"/>
  <c r="R150" i="13" s="1"/>
  <c r="S150" i="13" s="1"/>
  <c r="R47" i="13"/>
  <c r="R134" i="13" s="1"/>
  <c r="S134" i="13" s="1"/>
  <c r="R55" i="13"/>
  <c r="R142" i="13" s="1"/>
  <c r="S142" i="13" s="1"/>
  <c r="AI64" i="13"/>
  <c r="AI72" i="13" s="1"/>
  <c r="CD105" i="13"/>
  <c r="BE43" i="13"/>
  <c r="J43" i="13" s="1"/>
  <c r="AI131" i="13"/>
  <c r="AI130" i="13"/>
  <c r="AI113" i="13"/>
  <c r="AI105" i="13"/>
  <c r="JE63" i="13"/>
  <c r="CD143" i="13"/>
  <c r="CD132" i="13"/>
  <c r="BN131" i="13"/>
  <c r="H41" i="13"/>
  <c r="H42" i="15" s="1"/>
  <c r="CD130" i="13"/>
  <c r="BV131" i="13"/>
  <c r="BE56" i="13"/>
  <c r="BE143" i="13" s="1"/>
  <c r="BF140" i="13"/>
  <c r="BF123" i="13"/>
  <c r="AX105" i="13"/>
  <c r="AH40" i="13"/>
  <c r="AH127" i="13" s="1"/>
  <c r="AI132" i="13"/>
  <c r="AH55" i="13"/>
  <c r="AH142" i="13" s="1"/>
  <c r="AA126" i="13"/>
  <c r="AA143" i="13"/>
  <c r="H85" i="15"/>
  <c r="J48" i="13"/>
  <c r="J135" i="13" s="1"/>
  <c r="K135" i="13" s="1"/>
  <c r="Q40" i="13"/>
  <c r="R14" i="13"/>
  <c r="R101" i="13" s="1"/>
  <c r="S101" i="13" s="1"/>
  <c r="CL116" i="13"/>
  <c r="CL141" i="13"/>
  <c r="IW158" i="13"/>
  <c r="IX158" i="13" s="1"/>
  <c r="CL103" i="13"/>
  <c r="IX132" i="13"/>
  <c r="I69" i="13"/>
  <c r="I82" i="15" s="1"/>
  <c r="I67" i="13"/>
  <c r="I80" i="15" s="1"/>
  <c r="IY31" i="13"/>
  <c r="I38" i="13"/>
  <c r="I39" i="15" s="1"/>
  <c r="CK52" i="13"/>
  <c r="CK139" i="13" s="1"/>
  <c r="CL117" i="13"/>
  <c r="CL111" i="13"/>
  <c r="JE19" i="13"/>
  <c r="IW106" i="13" s="1"/>
  <c r="IX106" i="13" s="1"/>
  <c r="CK30" i="13"/>
  <c r="CK117" i="13" s="1"/>
  <c r="IW117" i="13"/>
  <c r="IX117" i="13" s="1"/>
  <c r="J62" i="13"/>
  <c r="J149" i="13" s="1"/>
  <c r="K149" i="13" s="1"/>
  <c r="IW130" i="13"/>
  <c r="IX130" i="13" s="1"/>
  <c r="IY10" i="13"/>
  <c r="CM10" i="13" s="1"/>
  <c r="JE40" i="13"/>
  <c r="IW127" i="13" s="1"/>
  <c r="IX127" i="13" s="1"/>
  <c r="BE25" i="13"/>
  <c r="BE44" i="13"/>
  <c r="BE131" i="13" s="1"/>
  <c r="BF131" i="13" s="1"/>
  <c r="J20" i="13"/>
  <c r="J107" i="13" s="1"/>
  <c r="CC58" i="13"/>
  <c r="CC63" i="13" s="1"/>
  <c r="CC150" i="13" s="1"/>
  <c r="CD150" i="13" s="1"/>
  <c r="CD104" i="13"/>
  <c r="CD102" i="13"/>
  <c r="BE45" i="13"/>
  <c r="BE132" i="13" s="1"/>
  <c r="BF132" i="13" s="1"/>
  <c r="CD157" i="13"/>
  <c r="CC23" i="13"/>
  <c r="CC31" i="13" s="1"/>
  <c r="CD116" i="13"/>
  <c r="CD133" i="13"/>
  <c r="CD139" i="13"/>
  <c r="CD121" i="13"/>
  <c r="CD120" i="13"/>
  <c r="BV153" i="13"/>
  <c r="BV126" i="13"/>
  <c r="BV101" i="13"/>
  <c r="BU127" i="13"/>
  <c r="BU55" i="13"/>
  <c r="BU142" i="13" s="1"/>
  <c r="BE18" i="13"/>
  <c r="BE105" i="13" s="1"/>
  <c r="BU22" i="13"/>
  <c r="BE66" i="13"/>
  <c r="BE153" i="13" s="1"/>
  <c r="BF153" i="13" s="1"/>
  <c r="BU40" i="13"/>
  <c r="BV138" i="13"/>
  <c r="BE27" i="13"/>
  <c r="BE17" i="13"/>
  <c r="BE104" i="13" s="1"/>
  <c r="BF104" i="13" s="1"/>
  <c r="BE11" i="13"/>
  <c r="BE98" i="13" s="1"/>
  <c r="BV108" i="13"/>
  <c r="BN157" i="13"/>
  <c r="BN149" i="13"/>
  <c r="BE130" i="13"/>
  <c r="J51" i="13"/>
  <c r="J64" i="15" s="1"/>
  <c r="BE14" i="13"/>
  <c r="BE59" i="13"/>
  <c r="BE146" i="13" s="1"/>
  <c r="BM15" i="13"/>
  <c r="BE70" i="13"/>
  <c r="BE157" i="13" s="1"/>
  <c r="BF157" i="13" s="1"/>
  <c r="BM136" i="13"/>
  <c r="BN136" i="13" s="1"/>
  <c r="BN103" i="13"/>
  <c r="BE54" i="13"/>
  <c r="BE141" i="13" s="1"/>
  <c r="BF141" i="13" s="1"/>
  <c r="BE38" i="13"/>
  <c r="BE125" i="13" s="1"/>
  <c r="BM98" i="13"/>
  <c r="BN98" i="13" s="1"/>
  <c r="BM10" i="13"/>
  <c r="BM97" i="13" s="1"/>
  <c r="BM19" i="13"/>
  <c r="BE21" i="13"/>
  <c r="BE19" i="13" s="1"/>
  <c r="BN116" i="13"/>
  <c r="BN99" i="13"/>
  <c r="AX108" i="13"/>
  <c r="AW31" i="13"/>
  <c r="AX143" i="13"/>
  <c r="AW19" i="13"/>
  <c r="AW106" i="13" s="1"/>
  <c r="AX129" i="13"/>
  <c r="AW110" i="13"/>
  <c r="AX110" i="13" s="1"/>
  <c r="AI153" i="13"/>
  <c r="J54" i="13"/>
  <c r="J141" i="13" s="1"/>
  <c r="K141" i="13" s="1"/>
  <c r="AI143" i="13"/>
  <c r="J16" i="13"/>
  <c r="J17" i="15" s="1"/>
  <c r="AH63" i="13"/>
  <c r="AH64" i="13" s="1"/>
  <c r="J52" i="13"/>
  <c r="J139" i="13" s="1"/>
  <c r="J26" i="13"/>
  <c r="J27" i="15" s="1"/>
  <c r="AH141" i="13"/>
  <c r="AI141" i="13" s="1"/>
  <c r="AI124" i="13"/>
  <c r="AI114" i="13"/>
  <c r="AH19" i="13"/>
  <c r="AH23" i="13"/>
  <c r="AH110" i="13" s="1"/>
  <c r="AI110" i="13" s="1"/>
  <c r="AI122" i="13"/>
  <c r="AI99" i="13"/>
  <c r="AH158" i="13"/>
  <c r="AA146" i="13"/>
  <c r="AA155" i="13"/>
  <c r="AA130" i="13"/>
  <c r="Z10" i="13"/>
  <c r="Z97" i="13" s="1"/>
  <c r="AA101" i="13"/>
  <c r="R40" i="13"/>
  <c r="J69" i="13"/>
  <c r="J82" i="15" s="1"/>
  <c r="J30" i="13"/>
  <c r="J31" i="15" s="1"/>
  <c r="R10" i="13"/>
  <c r="R97" i="13" s="1"/>
  <c r="BI32" i="13"/>
  <c r="BI41" i="13" s="1"/>
  <c r="BN110" i="13"/>
  <c r="R28" i="13"/>
  <c r="R115" i="13" s="1"/>
  <c r="S115" i="13" s="1"/>
  <c r="AE22" i="13"/>
  <c r="BB15" i="13"/>
  <c r="BV127" i="13"/>
  <c r="AZ23" i="13"/>
  <c r="AZ31" i="13" s="1"/>
  <c r="BV102" i="13"/>
  <c r="BA55" i="13"/>
  <c r="BA64" i="13" s="1"/>
  <c r="BB58" i="13"/>
  <c r="AR72" i="13"/>
  <c r="F30" i="13"/>
  <c r="BF107" i="13"/>
  <c r="BP64" i="13"/>
  <c r="BP72" i="13" s="1"/>
  <c r="BI72" i="13"/>
  <c r="BI82" i="13" s="1"/>
  <c r="AZ55" i="13"/>
  <c r="AX106" i="13"/>
  <c r="BX22" i="13"/>
  <c r="BH22" i="13"/>
  <c r="BB10" i="13"/>
  <c r="BU134" i="13"/>
  <c r="BD100" i="13"/>
  <c r="BE133" i="13"/>
  <c r="BF133" i="13" s="1"/>
  <c r="I44" i="13"/>
  <c r="I58" i="15" s="1"/>
  <c r="I21" i="13"/>
  <c r="I22" i="15" s="1"/>
  <c r="K47" i="13"/>
  <c r="J11" i="13"/>
  <c r="J12" i="15" s="1"/>
  <c r="BR63" i="13"/>
  <c r="BB63" i="13" s="1"/>
  <c r="G63" i="13" s="1"/>
  <c r="G76" i="15" s="1"/>
  <c r="F69" i="15"/>
  <c r="BM63" i="13"/>
  <c r="BM150" i="13" s="1"/>
  <c r="BN150" i="13" s="1"/>
  <c r="BR22" i="13"/>
  <c r="BE100" i="13"/>
  <c r="AR22" i="13"/>
  <c r="F111" i="13"/>
  <c r="E71" i="15"/>
  <c r="E76" i="15" s="1"/>
  <c r="F38" i="15"/>
  <c r="BO164" i="13"/>
  <c r="BB71" i="13"/>
  <c r="BG22" i="13"/>
  <c r="BX32" i="13"/>
  <c r="BX41" i="13" s="1"/>
  <c r="BH32" i="13"/>
  <c r="BH41" i="13" s="1"/>
  <c r="BH82" i="13" s="1"/>
  <c r="BV97" i="13"/>
  <c r="K29" i="15"/>
  <c r="G10" i="13"/>
  <c r="G11" i="15" s="1"/>
  <c r="F113" i="13"/>
  <c r="F27" i="15"/>
  <c r="K69" i="13"/>
  <c r="K82" i="15" s="1"/>
  <c r="BE156" i="13"/>
  <c r="BF156" i="13" s="1"/>
  <c r="BE154" i="13"/>
  <c r="BF154" i="13" s="1"/>
  <c r="BF71" i="13"/>
  <c r="AZ58" i="13"/>
  <c r="AZ63" i="13" s="1"/>
  <c r="D63" i="13" s="1"/>
  <c r="AS63" i="13"/>
  <c r="AV150" i="13" s="1"/>
  <c r="AV145" i="13"/>
  <c r="D29" i="15"/>
  <c r="D28" i="13"/>
  <c r="K24" i="13"/>
  <c r="K25" i="15" s="1"/>
  <c r="K24" i="15" s="1"/>
  <c r="BF23" i="13"/>
  <c r="K23" i="13" s="1"/>
  <c r="CD31" i="13"/>
  <c r="CC110" i="13"/>
  <c r="CD110" i="13" s="1"/>
  <c r="BR31" i="13"/>
  <c r="BT118" i="13" s="1"/>
  <c r="BP31" i="13"/>
  <c r="BP32" i="13" s="1"/>
  <c r="BP41" i="13" s="1"/>
  <c r="BN31" i="13"/>
  <c r="BM118" i="13" s="1"/>
  <c r="AZ19" i="13"/>
  <c r="AZ22" i="13" s="1"/>
  <c r="AZ32" i="13" s="1"/>
  <c r="AZ41" i="13" s="1"/>
  <c r="BA15" i="13"/>
  <c r="F15" i="13" s="1"/>
  <c r="F102" i="13" s="1"/>
  <c r="F99" i="13"/>
  <c r="F13" i="15"/>
  <c r="BA10" i="13"/>
  <c r="BZ22" i="13"/>
  <c r="BZ32" i="13" s="1"/>
  <c r="BZ41" i="13" s="1"/>
  <c r="BV22" i="13"/>
  <c r="BJ22" i="13"/>
  <c r="BL109" i="13" s="1"/>
  <c r="AX22" i="13"/>
  <c r="AX32" i="13" s="1"/>
  <c r="AX41" i="13" s="1"/>
  <c r="AX78" i="13" s="1"/>
  <c r="AV97" i="13"/>
  <c r="AT22" i="13"/>
  <c r="G43" i="13"/>
  <c r="G57" i="15" s="1"/>
  <c r="BF10" i="13"/>
  <c r="BF100" i="13"/>
  <c r="BE149" i="13"/>
  <c r="BF149" i="13" s="1"/>
  <c r="I45" i="13"/>
  <c r="I59" i="15" s="1"/>
  <c r="CF64" i="13"/>
  <c r="CF72" i="13" s="1"/>
  <c r="G11" i="13"/>
  <c r="G12" i="15" s="1"/>
  <c r="I30" i="13"/>
  <c r="I31" i="15" s="1"/>
  <c r="CB97" i="13"/>
  <c r="CD97" i="13" s="1"/>
  <c r="W72" i="13"/>
  <c r="Y72" i="13" s="1"/>
  <c r="BD126" i="13"/>
  <c r="BM134" i="13"/>
  <c r="D43" i="13"/>
  <c r="D57" i="15" s="1"/>
  <c r="BE103" i="13"/>
  <c r="BF103" i="13" s="1"/>
  <c r="BU150" i="13"/>
  <c r="F130" i="13"/>
  <c r="K12" i="13"/>
  <c r="K13" i="15" s="1"/>
  <c r="K11" i="15" s="1"/>
  <c r="BY22" i="13"/>
  <c r="BY32" i="13" s="1"/>
  <c r="BY41" i="13" s="1"/>
  <c r="BB19" i="13"/>
  <c r="G19" i="13" s="1"/>
  <c r="G20" i="15" s="1"/>
  <c r="F101" i="13"/>
  <c r="CC118" i="13"/>
  <c r="BF58" i="13"/>
  <c r="BF63" i="13" s="1"/>
  <c r="BF64" i="13" s="1"/>
  <c r="BF72" i="13" s="1"/>
  <c r="K66" i="13"/>
  <c r="K79" i="15" s="1"/>
  <c r="F114" i="13"/>
  <c r="BE114" i="13"/>
  <c r="BF114" i="13" s="1"/>
  <c r="AH106" i="13"/>
  <c r="J67" i="13"/>
  <c r="J80" i="15" s="1"/>
  <c r="BE112" i="13"/>
  <c r="BF112" i="13" s="1"/>
  <c r="F107" i="13"/>
  <c r="K107" i="13" s="1"/>
  <c r="F21" i="15"/>
  <c r="BF19" i="13"/>
  <c r="K19" i="13" s="1"/>
  <c r="BB28" i="13"/>
  <c r="BG55" i="13"/>
  <c r="BQ22" i="13"/>
  <c r="BQ32" i="13" s="1"/>
  <c r="BQ41" i="13" s="1"/>
  <c r="BL97" i="13"/>
  <c r="F11" i="13"/>
  <c r="BA23" i="13"/>
  <c r="BA31" i="13" s="1"/>
  <c r="CB145" i="13"/>
  <c r="BL145" i="13"/>
  <c r="BN145" i="13" s="1"/>
  <c r="U64" i="13"/>
  <c r="U72" i="13" s="1"/>
  <c r="AT72" i="13"/>
  <c r="AT78" i="13" s="1"/>
  <c r="BT110" i="13"/>
  <c r="F60" i="15"/>
  <c r="F133" i="13"/>
  <c r="BB23" i="13"/>
  <c r="G23" i="13" s="1"/>
  <c r="G24" i="15" s="1"/>
  <c r="F16" i="13"/>
  <c r="F131" i="13"/>
  <c r="AT31" i="13"/>
  <c r="L24" i="15"/>
  <c r="BE115" i="13"/>
  <c r="F58" i="13"/>
  <c r="F145" i="13" s="1"/>
  <c r="BF117" i="13"/>
  <c r="BM106" i="13"/>
  <c r="BN106" i="13" s="1"/>
  <c r="BE113" i="13"/>
  <c r="BF113" i="13" s="1"/>
  <c r="AW118" i="13"/>
  <c r="BE116" i="13"/>
  <c r="BG31" i="13"/>
  <c r="D24" i="15"/>
  <c r="BM115" i="13"/>
  <c r="BN115" i="13" s="1"/>
  <c r="CB118" i="13"/>
  <c r="BT158" i="13"/>
  <c r="BV158" i="13" s="1"/>
  <c r="AG158" i="13"/>
  <c r="BG71" i="13"/>
  <c r="G67" i="13"/>
  <c r="G80" i="15" s="1"/>
  <c r="G48" i="13"/>
  <c r="G62" i="15" s="1"/>
  <c r="BH78" i="13"/>
  <c r="IU78" i="13"/>
  <c r="IU82" i="13"/>
  <c r="HF64" i="13"/>
  <c r="HF151" i="13" s="1"/>
  <c r="HE72" i="13"/>
  <c r="HE82" i="13" s="1"/>
  <c r="G47" i="13"/>
  <c r="G61" i="15" s="1"/>
  <c r="G65" i="15"/>
  <c r="FR82" i="13"/>
  <c r="FR164" i="13"/>
  <c r="FD134" i="13"/>
  <c r="IB159" i="13"/>
  <c r="IB151" i="13"/>
  <c r="CL132" i="13"/>
  <c r="DN134" i="13"/>
  <c r="G81" i="15"/>
  <c r="G71" i="13"/>
  <c r="G84" i="15" s="1"/>
  <c r="FS78" i="13"/>
  <c r="FS164" i="13"/>
  <c r="F83" i="15"/>
  <c r="F157" i="13"/>
  <c r="FY127" i="13"/>
  <c r="CV41" i="13"/>
  <c r="CX41" i="13" s="1"/>
  <c r="CX32" i="13"/>
  <c r="CX119" i="13" s="1"/>
  <c r="GZ150" i="13"/>
  <c r="GZ64" i="13"/>
  <c r="DB82" i="13"/>
  <c r="DB78" i="13"/>
  <c r="DI41" i="13"/>
  <c r="DL41" i="13" s="1"/>
  <c r="EP164" i="13"/>
  <c r="EP78" i="13"/>
  <c r="EZ41" i="13"/>
  <c r="FB32" i="13"/>
  <c r="FB119" i="13" s="1"/>
  <c r="HF22" i="13"/>
  <c r="HF109" i="13" s="1"/>
  <c r="HD32" i="13"/>
  <c r="IX82" i="13"/>
  <c r="IX78" i="13"/>
  <c r="GD63" i="13"/>
  <c r="GD150" i="13" s="1"/>
  <c r="GC64" i="13"/>
  <c r="DC78" i="13"/>
  <c r="DC82" i="13"/>
  <c r="CG31" i="13"/>
  <c r="CG32" i="13" s="1"/>
  <c r="CG41" i="13" s="1"/>
  <c r="GM106" i="13"/>
  <c r="IC32" i="13"/>
  <c r="IC41" i="13" s="1"/>
  <c r="CS150" i="13"/>
  <c r="IV41" i="13"/>
  <c r="EP82" i="13"/>
  <c r="DN142" i="13"/>
  <c r="EW109" i="13"/>
  <c r="G40" i="13"/>
  <c r="FH82" i="13"/>
  <c r="DN82" i="13"/>
  <c r="HH134" i="13"/>
  <c r="IJ78" i="13"/>
  <c r="GD41" i="13"/>
  <c r="CJ133" i="13"/>
  <c r="CL133" i="13" s="1"/>
  <c r="I46" i="13"/>
  <c r="I60" i="15" s="1"/>
  <c r="GF109" i="13"/>
  <c r="CB119" i="13"/>
  <c r="IS78" i="13"/>
  <c r="BE101" i="13"/>
  <c r="BF101" i="13" s="1"/>
  <c r="BE10" i="13"/>
  <c r="BE97" i="13" s="1"/>
  <c r="HV32" i="13"/>
  <c r="HV41" i="13" s="1"/>
  <c r="GJ32" i="13"/>
  <c r="GJ41" i="13" s="1"/>
  <c r="GP32" i="13"/>
  <c r="DJ32" i="13"/>
  <c r="DJ41" i="13" s="1"/>
  <c r="DJ78" i="13" s="1"/>
  <c r="II109" i="13"/>
  <c r="IJ109" i="13" s="1"/>
  <c r="FK127" i="13"/>
  <c r="CZ164" i="13"/>
  <c r="CZ78" i="13"/>
  <c r="DN102" i="13"/>
  <c r="EB164" i="13"/>
  <c r="EB78" i="13"/>
  <c r="EJ82" i="13"/>
  <c r="EJ164" i="13"/>
  <c r="EJ78" i="13"/>
  <c r="EU22" i="13"/>
  <c r="EU109" i="13" s="1"/>
  <c r="GY22" i="13"/>
  <c r="GY109" i="13" s="1"/>
  <c r="HA109" i="13" s="1"/>
  <c r="GV32" i="13"/>
  <c r="HZ78" i="13"/>
  <c r="IX145" i="13"/>
  <c r="IJ102" i="13"/>
  <c r="HF72" i="13"/>
  <c r="HF159" i="13" s="1"/>
  <c r="DG78" i="13"/>
  <c r="CZ145" i="13"/>
  <c r="BO82" i="13"/>
  <c r="IQ127" i="13"/>
  <c r="DN150" i="13"/>
  <c r="FR145" i="13"/>
  <c r="EE32" i="13"/>
  <c r="EE41" i="13" s="1"/>
  <c r="EG31" i="13"/>
  <c r="EG118" i="13" s="1"/>
  <c r="FE164" i="13"/>
  <c r="FP55" i="13"/>
  <c r="FP142" i="13" s="1"/>
  <c r="FY82" i="13"/>
  <c r="GT78" i="13"/>
  <c r="HO109" i="13"/>
  <c r="HA164" i="13"/>
  <c r="HM64" i="13"/>
  <c r="HM151" i="13" s="1"/>
  <c r="HV134" i="13"/>
  <c r="IC134" i="13"/>
  <c r="IN64" i="13"/>
  <c r="GI78" i="13"/>
  <c r="D55" i="13"/>
  <c r="CQ64" i="13"/>
  <c r="CQ151" i="13" s="1"/>
  <c r="CS151" i="13" s="1"/>
  <c r="K58" i="13"/>
  <c r="CL22" i="13"/>
  <c r="GF150" i="13"/>
  <c r="BN134" i="13"/>
  <c r="FZ82" i="13"/>
  <c r="HA118" i="13"/>
  <c r="F149" i="13"/>
  <c r="GX32" i="13"/>
  <c r="GX41" i="13" s="1"/>
  <c r="FV82" i="13"/>
  <c r="BF99" i="13"/>
  <c r="FK97" i="13"/>
  <c r="IT64" i="13"/>
  <c r="FK78" i="13"/>
  <c r="HX32" i="13"/>
  <c r="HX41" i="13" s="1"/>
  <c r="CO82" i="13"/>
  <c r="F14" i="15"/>
  <c r="EH63" i="13"/>
  <c r="EH150" i="13" s="1"/>
  <c r="F59" i="15"/>
  <c r="DH78" i="13"/>
  <c r="FL78" i="13"/>
  <c r="ID78" i="13"/>
  <c r="EZ78" i="13"/>
  <c r="DQ32" i="13"/>
  <c r="DQ41" i="13" s="1"/>
  <c r="DQ78" i="13" s="1"/>
  <c r="FK106" i="13"/>
  <c r="GT106" i="13"/>
  <c r="FJ63" i="13"/>
  <c r="FJ150" i="13" s="1"/>
  <c r="FD145" i="13"/>
  <c r="DZ31" i="13"/>
  <c r="DZ118" i="13" s="1"/>
  <c r="DY32" i="13"/>
  <c r="DY41" i="13" s="1"/>
  <c r="CG71" i="13"/>
  <c r="F68" i="13"/>
  <c r="F71" i="13" s="1"/>
  <c r="F67" i="13"/>
  <c r="F80" i="15" s="1"/>
  <c r="BA71" i="13"/>
  <c r="BA72" i="13" s="1"/>
  <c r="F61" i="13"/>
  <c r="BG58" i="13"/>
  <c r="BG63" i="13" s="1"/>
  <c r="BG64" i="13" s="1"/>
  <c r="F59" i="13"/>
  <c r="IM63" i="13"/>
  <c r="IO63" i="13" s="1"/>
  <c r="IO150" i="13" s="1"/>
  <c r="IO58" i="13"/>
  <c r="IO145" i="13" s="1"/>
  <c r="IQ145" i="13" s="1"/>
  <c r="GX63" i="13"/>
  <c r="GY58" i="13"/>
  <c r="GY145" i="13" s="1"/>
  <c r="HA145" i="13" s="1"/>
  <c r="FU63" i="13"/>
  <c r="FW58" i="13"/>
  <c r="FW145" i="13" s="1"/>
  <c r="FY145" i="13" s="1"/>
  <c r="FN63" i="13"/>
  <c r="FP63" i="13" s="1"/>
  <c r="FP150" i="13" s="1"/>
  <c r="FR150" i="13" s="1"/>
  <c r="FP58" i="13"/>
  <c r="FP145" i="13" s="1"/>
  <c r="FA63" i="13"/>
  <c r="CH63" i="13" s="1"/>
  <c r="FB58" i="13"/>
  <c r="FB145" i="13" s="1"/>
  <c r="EL63" i="13"/>
  <c r="EN58" i="13"/>
  <c r="EN145" i="13" s="1"/>
  <c r="EP145" i="13" s="1"/>
  <c r="IQ55" i="13"/>
  <c r="IP134" i="13"/>
  <c r="IM64" i="13"/>
  <c r="IM72" i="13" s="1"/>
  <c r="IG55" i="13"/>
  <c r="IH47" i="13"/>
  <c r="IH134" i="13" s="1"/>
  <c r="IJ134" i="13" s="1"/>
  <c r="HY64" i="13"/>
  <c r="CS134" i="13"/>
  <c r="DX72" i="13"/>
  <c r="GM134" i="13"/>
  <c r="IB134" i="13"/>
  <c r="GJ64" i="13"/>
  <c r="GJ72" i="13" s="1"/>
  <c r="GK72" i="13" s="1"/>
  <c r="GK159" i="13" s="1"/>
  <c r="DV72" i="13"/>
  <c r="DN72" i="13"/>
  <c r="DN78" i="13" s="1"/>
  <c r="FP31" i="13"/>
  <c r="FP118" i="13" s="1"/>
  <c r="AT32" i="13"/>
  <c r="AT41" i="13" s="1"/>
  <c r="AG150" i="13"/>
  <c r="V64" i="13"/>
  <c r="V72" i="13" s="1"/>
  <c r="HR63" i="13"/>
  <c r="HT63" i="13" s="1"/>
  <c r="HT150" i="13" s="1"/>
  <c r="HV150" i="13" s="1"/>
  <c r="HT58" i="13"/>
  <c r="HT145" i="13" s="1"/>
  <c r="HV145" i="13" s="1"/>
  <c r="EE63" i="13"/>
  <c r="EG58" i="13"/>
  <c r="EG145" i="13" s="1"/>
  <c r="EI145" i="13" s="1"/>
  <c r="HR64" i="13"/>
  <c r="HJ64" i="13"/>
  <c r="HJ72" i="13" s="1"/>
  <c r="HJ78" i="13" s="1"/>
  <c r="FG55" i="13"/>
  <c r="FI47" i="13"/>
  <c r="FI134" i="13" s="1"/>
  <c r="FA55" i="13"/>
  <c r="FB47" i="13"/>
  <c r="FB134" i="13" s="1"/>
  <c r="EY64" i="13"/>
  <c r="ES55" i="13"/>
  <c r="EU47" i="13"/>
  <c r="EU134" i="13" s="1"/>
  <c r="EW134" i="13" s="1"/>
  <c r="DY55" i="13"/>
  <c r="DZ47" i="13"/>
  <c r="DZ134" i="13" s="1"/>
  <c r="BY55" i="13"/>
  <c r="BY64" i="13" s="1"/>
  <c r="BY72" i="13" s="1"/>
  <c r="BY78" i="13" s="1"/>
  <c r="CB134" i="13"/>
  <c r="BW64" i="13"/>
  <c r="BW72" i="13" s="1"/>
  <c r="BW78" i="13" s="1"/>
  <c r="BT134" i="13"/>
  <c r="BV134" i="13" s="1"/>
  <c r="BR55" i="13"/>
  <c r="BN64" i="13"/>
  <c r="BN72" i="13" s="1"/>
  <c r="IO40" i="13"/>
  <c r="IO127" i="13" s="1"/>
  <c r="HF40" i="13"/>
  <c r="HF127" i="13" s="1"/>
  <c r="HH127" i="13" s="1"/>
  <c r="CX40" i="13"/>
  <c r="CX127" i="13" s="1"/>
  <c r="CZ127" i="13" s="1"/>
  <c r="CB127" i="13"/>
  <c r="F38" i="13"/>
  <c r="FX158" i="13"/>
  <c r="FY158" i="13" s="1"/>
  <c r="BV115" i="13"/>
  <c r="CD115" i="13"/>
  <c r="IC115" i="13"/>
  <c r="DE55" i="13"/>
  <c r="DE142" i="13" s="1"/>
  <c r="DG142" i="13" s="1"/>
  <c r="IV55" i="13"/>
  <c r="IV142" i="13" s="1"/>
  <c r="GW32" i="13"/>
  <c r="GW41" i="13" s="1"/>
  <c r="GW78" i="13" s="1"/>
  <c r="BF31" i="13"/>
  <c r="BL127" i="13"/>
  <c r="BN127" i="13" s="1"/>
  <c r="DS71" i="13"/>
  <c r="DS158" i="13" s="1"/>
  <c r="BL158" i="13"/>
  <c r="BN158" i="13" s="1"/>
  <c r="D68" i="13"/>
  <c r="D81" i="15" s="1"/>
  <c r="D84" i="15" s="1"/>
  <c r="IE64" i="13"/>
  <c r="IE72" i="13" s="1"/>
  <c r="DU64" i="13"/>
  <c r="GY40" i="13"/>
  <c r="GY127" i="13" s="1"/>
  <c r="HA127" i="13" s="1"/>
  <c r="EN40" i="13"/>
  <c r="EN127" i="13" s="1"/>
  <c r="DZ40" i="13"/>
  <c r="DZ127" i="13" s="1"/>
  <c r="DL40" i="13"/>
  <c r="DL127" i="13" s="1"/>
  <c r="DN127" i="13" s="1"/>
  <c r="D15" i="13"/>
  <c r="D16" i="15" s="1"/>
  <c r="S31" i="13"/>
  <c r="S32" i="13" s="1"/>
  <c r="S41" i="13" s="1"/>
  <c r="G14" i="13"/>
  <c r="G15" i="15" s="1"/>
  <c r="IH40" i="13"/>
  <c r="IH127" i="13" s="1"/>
  <c r="IA40" i="13"/>
  <c r="IA127" i="13" s="1"/>
  <c r="IC127" i="13" s="1"/>
  <c r="HT40" i="13"/>
  <c r="HT127" i="13" s="1"/>
  <c r="HV127" i="13" s="1"/>
  <c r="GR40" i="13"/>
  <c r="GR127" i="13" s="1"/>
  <c r="GT127" i="13" s="1"/>
  <c r="GK40" i="13"/>
  <c r="GK127" i="13" s="1"/>
  <c r="GM127" i="13" s="1"/>
  <c r="GD40" i="13"/>
  <c r="GD127" i="13" s="1"/>
  <c r="GF127" i="13" s="1"/>
  <c r="FW40" i="13"/>
  <c r="FW127" i="13" s="1"/>
  <c r="FP40" i="13"/>
  <c r="FP127" i="13" s="1"/>
  <c r="FR127" i="13" s="1"/>
  <c r="FI40" i="13"/>
  <c r="FI127" i="13" s="1"/>
  <c r="FB40" i="13"/>
  <c r="FB127" i="13" s="1"/>
  <c r="FD127" i="13" s="1"/>
  <c r="CQ40" i="13"/>
  <c r="CQ127" i="13" s="1"/>
  <c r="CS127" i="13" s="1"/>
  <c r="AV127" i="13"/>
  <c r="AG127" i="13"/>
  <c r="Z40" i="13"/>
  <c r="Z127" i="13" s="1"/>
  <c r="AR31" i="13"/>
  <c r="AR32" i="13" s="1"/>
  <c r="AR41" i="13" s="1"/>
  <c r="AI31" i="13"/>
  <c r="AI32" i="13" s="1"/>
  <c r="AI41" i="13" s="1"/>
  <c r="AD31" i="13"/>
  <c r="AS31" i="13"/>
  <c r="AC31" i="13"/>
  <c r="AA31" i="13"/>
  <c r="AG106" i="13"/>
  <c r="AI106" i="13" s="1"/>
  <c r="D19" i="13"/>
  <c r="D20" i="15" s="1"/>
  <c r="Z19" i="13"/>
  <c r="Z106" i="13" s="1"/>
  <c r="G44" i="13"/>
  <c r="G58" i="15" s="1"/>
  <c r="AX164" i="13"/>
  <c r="Y150" i="13"/>
  <c r="AX115" i="13"/>
  <c r="D41" i="15"/>
  <c r="G15" i="13"/>
  <c r="G16" i="15" s="1"/>
  <c r="K10" i="13"/>
  <c r="AX158" i="13"/>
  <c r="F28" i="13"/>
  <c r="AH14" i="13"/>
  <c r="AH101" i="13" s="1"/>
  <c r="AI101" i="13" s="1"/>
  <c r="AG102" i="13"/>
  <c r="AI102" i="13" s="1"/>
  <c r="AW97" i="13"/>
  <c r="AY164" i="13"/>
  <c r="AS22" i="13"/>
  <c r="Z47" i="13"/>
  <c r="Z134" i="13" s="1"/>
  <c r="Y145" i="13"/>
  <c r="Z58" i="13"/>
  <c r="Z145" i="13" s="1"/>
  <c r="K28" i="13"/>
  <c r="AD64" i="13"/>
  <c r="AD72" i="13" s="1"/>
  <c r="L16" i="15"/>
  <c r="V22" i="13"/>
  <c r="Y109" i="13" s="1"/>
  <c r="AX82" i="13"/>
  <c r="G58" i="13"/>
  <c r="G71" i="15" s="1"/>
  <c r="AG134" i="13"/>
  <c r="AI134" i="13" s="1"/>
  <c r="L10" i="13"/>
  <c r="N31" i="13"/>
  <c r="F10" i="13"/>
  <c r="F97" i="13" s="1"/>
  <c r="AC22" i="13"/>
  <c r="Y158" i="13"/>
  <c r="AC64" i="13"/>
  <c r="AC72" i="13" s="1"/>
  <c r="AA64" i="13"/>
  <c r="AA72" i="13" s="1"/>
  <c r="Y115" i="13"/>
  <c r="I23" i="13"/>
  <c r="I24" i="15" s="1"/>
  <c r="D23" i="13"/>
  <c r="W41" i="13"/>
  <c r="Y41" i="13" s="1"/>
  <c r="L55" i="13"/>
  <c r="AB64" i="13"/>
  <c r="AB72" i="13" s="1"/>
  <c r="AB164" i="13" s="1"/>
  <c r="O31" i="13"/>
  <c r="O32" i="13" s="1"/>
  <c r="Y134" i="13"/>
  <c r="Z28" i="13"/>
  <c r="Z115" i="13" s="1"/>
  <c r="K71" i="15"/>
  <c r="K76" i="15" s="1"/>
  <c r="J100" i="13"/>
  <c r="K100" i="13" s="1"/>
  <c r="D47" i="13"/>
  <c r="K15" i="13"/>
  <c r="Y97" i="13"/>
  <c r="AA97" i="13" s="1"/>
  <c r="F19" i="13"/>
  <c r="F106" i="13" s="1"/>
  <c r="U31" i="13"/>
  <c r="L47" i="13"/>
  <c r="E20" i="15"/>
  <c r="E16" i="15"/>
  <c r="E11" i="15"/>
  <c r="E61" i="15"/>
  <c r="E68" i="15" s="1"/>
  <c r="L20" i="15"/>
  <c r="L11" i="15"/>
  <c r="L84" i="15"/>
  <c r="L71" i="15"/>
  <c r="L76" i="15" s="1"/>
  <c r="L61" i="15"/>
  <c r="L68" i="15" s="1"/>
  <c r="F47" i="13"/>
  <c r="R127" i="13"/>
  <c r="S127" i="13" s="1"/>
  <c r="N97" i="13"/>
  <c r="F19" i="15"/>
  <c r="F139" i="13"/>
  <c r="E41" i="15"/>
  <c r="F104" i="13"/>
  <c r="N22" i="13"/>
  <c r="F70" i="15"/>
  <c r="F116" i="13"/>
  <c r="T31" i="13"/>
  <c r="E24" i="15"/>
  <c r="F112" i="13"/>
  <c r="L29" i="15"/>
  <c r="J122" i="13"/>
  <c r="K122" i="13" s="1"/>
  <c r="G41" i="15"/>
  <c r="F40" i="13"/>
  <c r="J37" i="15"/>
  <c r="K61" i="15"/>
  <c r="K68" i="15" s="1"/>
  <c r="D61" i="15"/>
  <c r="I89" i="15"/>
  <c r="K16" i="15"/>
  <c r="K36" i="15"/>
  <c r="K41" i="15" s="1"/>
  <c r="K123" i="13"/>
  <c r="EW82" i="13"/>
  <c r="EW78" i="13"/>
  <c r="EW164" i="13"/>
  <c r="GF78" i="13"/>
  <c r="GF82" i="13"/>
  <c r="GF164" i="13"/>
  <c r="BE126" i="13"/>
  <c r="CV72" i="13"/>
  <c r="CV82" i="13" s="1"/>
  <c r="CX64" i="13"/>
  <c r="CX151" i="13" s="1"/>
  <c r="EI78" i="13"/>
  <c r="EI82" i="13"/>
  <c r="EI164" i="13"/>
  <c r="GM78" i="13"/>
  <c r="GM164" i="13"/>
  <c r="GM82" i="13"/>
  <c r="HH142" i="13"/>
  <c r="CL130" i="13"/>
  <c r="GH82" i="13"/>
  <c r="GH78" i="13"/>
  <c r="CX128" i="13"/>
  <c r="CU82" i="13"/>
  <c r="CU78" i="13"/>
  <c r="DI82" i="13"/>
  <c r="DI78" i="13"/>
  <c r="DR82" i="13"/>
  <c r="DR78" i="13"/>
  <c r="DT105" i="13"/>
  <c r="DU105" i="13" s="1"/>
  <c r="CK18" i="13"/>
  <c r="CK105" i="13" s="1"/>
  <c r="CL105" i="13" s="1"/>
  <c r="AE64" i="13"/>
  <c r="CK121" i="13"/>
  <c r="J34" i="13"/>
  <c r="HK32" i="13"/>
  <c r="HM31" i="13"/>
  <c r="HM118" i="13" s="1"/>
  <c r="HO118" i="13" s="1"/>
  <c r="IV128" i="13"/>
  <c r="EV41" i="13"/>
  <c r="HG64" i="13"/>
  <c r="DG164" i="13"/>
  <c r="IC82" i="13"/>
  <c r="FW41" i="13"/>
  <c r="HN119" i="13"/>
  <c r="GT164" i="13"/>
  <c r="FW32" i="13"/>
  <c r="FW119" i="13" s="1"/>
  <c r="CJ71" i="13"/>
  <c r="CJ158" i="13" s="1"/>
  <c r="HP82" i="13"/>
  <c r="CV78" i="13"/>
  <c r="F71" i="15"/>
  <c r="CK157" i="13"/>
  <c r="CL157" i="13" s="1"/>
  <c r="HU55" i="13"/>
  <c r="GE55" i="13"/>
  <c r="DM64" i="13"/>
  <c r="HN55" i="13"/>
  <c r="HL72" i="13"/>
  <c r="IN72" i="13"/>
  <c r="CS164" i="13"/>
  <c r="GK64" i="13"/>
  <c r="GK151" i="13" s="1"/>
  <c r="IJ164" i="13"/>
  <c r="IX164" i="13"/>
  <c r="CC22" i="13"/>
  <c r="J21" i="15"/>
  <c r="GK32" i="13"/>
  <c r="GK119" i="13" s="1"/>
  <c r="R18" i="13"/>
  <c r="CM31" i="13"/>
  <c r="J46" i="13"/>
  <c r="EF72" i="13"/>
  <c r="I57" i="13"/>
  <c r="I70" i="15" s="1"/>
  <c r="I49" i="13"/>
  <c r="I50" i="13"/>
  <c r="I63" i="15" s="1"/>
  <c r="AW47" i="13"/>
  <c r="IA41" i="13"/>
  <c r="BM55" i="13"/>
  <c r="CJ131" i="13"/>
  <c r="CL131" i="13" s="1"/>
  <c r="GQ78" i="13"/>
  <c r="CK56" i="13"/>
  <c r="CK143" i="13" s="1"/>
  <c r="CL143" i="13" s="1"/>
  <c r="I14" i="13"/>
  <c r="I15" i="15" s="1"/>
  <c r="CJ153" i="13"/>
  <c r="I66" i="13"/>
  <c r="N72" i="13"/>
  <c r="CJ140" i="13"/>
  <c r="CL140" i="13" s="1"/>
  <c r="I53" i="13"/>
  <c r="I66" i="15" s="1"/>
  <c r="CK138" i="13"/>
  <c r="IW136" i="13"/>
  <c r="IX136" i="13" s="1"/>
  <c r="CK49" i="13"/>
  <c r="IY47" i="13"/>
  <c r="JE47" i="13"/>
  <c r="CJ123" i="13"/>
  <c r="CL123" i="13" s="1"/>
  <c r="I36" i="13"/>
  <c r="J25" i="13"/>
  <c r="CK112" i="13"/>
  <c r="CL112" i="13" s="1"/>
  <c r="CL31" i="13"/>
  <c r="CJ19" i="13"/>
  <c r="I11" i="13"/>
  <c r="I12" i="15" s="1"/>
  <c r="CJ98" i="13"/>
  <c r="CL98" i="13" s="1"/>
  <c r="CK14" i="13"/>
  <c r="CK101" i="13" s="1"/>
  <c r="CL101" i="13" s="1"/>
  <c r="CK61" i="13"/>
  <c r="CK148" i="13" s="1"/>
  <c r="CL148" i="13" s="1"/>
  <c r="ID82" i="13"/>
  <c r="GY55" i="13"/>
  <c r="GY142" i="13" s="1"/>
  <c r="HA142" i="13" s="1"/>
  <c r="D71" i="15"/>
  <c r="D76" i="15" s="1"/>
  <c r="CJ58" i="13"/>
  <c r="CJ145" i="13" s="1"/>
  <c r="HC78" i="13"/>
  <c r="HC82" i="13"/>
  <c r="FM78" i="13"/>
  <c r="FM82" i="13"/>
  <c r="CQ32" i="13"/>
  <c r="CQ119" i="13" s="1"/>
  <c r="CN41" i="13"/>
  <c r="IW103" i="13"/>
  <c r="IX103" i="13" s="1"/>
  <c r="JE15" i="13"/>
  <c r="IY15" i="13"/>
  <c r="BD137" i="13"/>
  <c r="BF137" i="13" s="1"/>
  <c r="BV145" i="13"/>
  <c r="DW41" i="13"/>
  <c r="AH146" i="13"/>
  <c r="AI146" i="13" s="1"/>
  <c r="IB102" i="13"/>
  <c r="IC102" i="13" s="1"/>
  <c r="IB22" i="13"/>
  <c r="FJ102" i="13"/>
  <c r="FK102" i="13" s="1"/>
  <c r="FJ22" i="13"/>
  <c r="FJ31" i="13"/>
  <c r="FJ118" i="13" s="1"/>
  <c r="CH22" i="13"/>
  <c r="CH32" i="13" s="1"/>
  <c r="CH41" i="13" s="1"/>
  <c r="AW102" i="13"/>
  <c r="AX102" i="13" s="1"/>
  <c r="CX115" i="13"/>
  <c r="CZ115" i="13" s="1"/>
  <c r="CJ28" i="13"/>
  <c r="CJ115" i="13" s="1"/>
  <c r="EA146" i="13"/>
  <c r="EB146" i="13" s="1"/>
  <c r="EA58" i="13"/>
  <c r="DO82" i="13"/>
  <c r="DO164" i="13"/>
  <c r="DO78" i="13"/>
  <c r="IQ102" i="13"/>
  <c r="IO76" i="13"/>
  <c r="IO74" i="13" s="1"/>
  <c r="DA82" i="13"/>
  <c r="DA164" i="13"/>
  <c r="Y76" i="13"/>
  <c r="Y74" i="13" s="1"/>
  <c r="AY78" i="13"/>
  <c r="AY82" i="13"/>
  <c r="EB102" i="13"/>
  <c r="EX164" i="13"/>
  <c r="EX82" i="13"/>
  <c r="FN32" i="13"/>
  <c r="FP22" i="13"/>
  <c r="FP109" i="13" s="1"/>
  <c r="FR109" i="13" s="1"/>
  <c r="DW72" i="13"/>
  <c r="DG106" i="13"/>
  <c r="AJ78" i="13"/>
  <c r="AJ82" i="13"/>
  <c r="AJ164" i="13"/>
  <c r="II118" i="13"/>
  <c r="IJ118" i="13" s="1"/>
  <c r="II32" i="13"/>
  <c r="EA40" i="13"/>
  <c r="CK37" i="13"/>
  <c r="EO124" i="13"/>
  <c r="EO40" i="13"/>
  <c r="EO127" i="13" s="1"/>
  <c r="EP127" i="13" s="1"/>
  <c r="HN124" i="13"/>
  <c r="HN40" i="13"/>
  <c r="BD143" i="13"/>
  <c r="CY143" i="13"/>
  <c r="CZ143" i="13" s="1"/>
  <c r="CY63" i="13"/>
  <c r="T64" i="13"/>
  <c r="L63" i="13"/>
  <c r="F153" i="13"/>
  <c r="F79" i="15"/>
  <c r="HH153" i="13"/>
  <c r="DT155" i="13"/>
  <c r="DU155" i="13" s="1"/>
  <c r="DT71" i="13"/>
  <c r="FC109" i="13"/>
  <c r="FD109" i="13" s="1"/>
  <c r="AW126" i="13"/>
  <c r="AX126" i="13" s="1"/>
  <c r="AW40" i="13"/>
  <c r="AW127" i="13" s="1"/>
  <c r="II40" i="13"/>
  <c r="II127" i="13" s="1"/>
  <c r="IJ127" i="13" s="1"/>
  <c r="II126" i="13"/>
  <c r="IJ126" i="13" s="1"/>
  <c r="BQ72" i="13"/>
  <c r="GO82" i="13"/>
  <c r="GO78" i="13"/>
  <c r="IK164" i="13"/>
  <c r="IK78" i="13"/>
  <c r="F154" i="13"/>
  <c r="IJ158" i="13"/>
  <c r="BF125" i="13"/>
  <c r="IP106" i="13"/>
  <c r="IP22" i="13"/>
  <c r="HU115" i="13"/>
  <c r="HU31" i="13"/>
  <c r="HU118" i="13" s="1"/>
  <c r="EO22" i="13"/>
  <c r="EO97" i="13"/>
  <c r="EP97" i="13" s="1"/>
  <c r="R23" i="13"/>
  <c r="GS115" i="13"/>
  <c r="GT115" i="13" s="1"/>
  <c r="GS31" i="13"/>
  <c r="GS118" i="13" s="1"/>
  <c r="GT118" i="13" s="1"/>
  <c r="DF110" i="13"/>
  <c r="DG110" i="13" s="1"/>
  <c r="DF31" i="13"/>
  <c r="DF118" i="13" s="1"/>
  <c r="DG118" i="13" s="1"/>
  <c r="DF63" i="13"/>
  <c r="DF150" i="13" s="1"/>
  <c r="DF143" i="13"/>
  <c r="DG143" i="13" s="1"/>
  <c r="GF98" i="13"/>
  <c r="CS142" i="13"/>
  <c r="CL138" i="13"/>
  <c r="CJ139" i="13"/>
  <c r="CL139" i="13" s="1"/>
  <c r="I52" i="13"/>
  <c r="I65" i="15" s="1"/>
  <c r="J27" i="13"/>
  <c r="CK114" i="13"/>
  <c r="CL114" i="13" s="1"/>
  <c r="CL121" i="13"/>
  <c r="HJ82" i="13"/>
  <c r="ET72" i="13"/>
  <c r="ET78" i="13" s="1"/>
  <c r="IH32" i="13"/>
  <c r="IH119" i="13" s="1"/>
  <c r="IE41" i="13"/>
  <c r="CC145" i="13"/>
  <c r="CD145" i="13" s="1"/>
  <c r="BM22" i="13"/>
  <c r="BM102" i="13"/>
  <c r="BN102" i="13" s="1"/>
  <c r="FX97" i="13"/>
  <c r="FY97" i="13" s="1"/>
  <c r="BD145" i="13"/>
  <c r="DJ82" i="13"/>
  <c r="EU118" i="13"/>
  <c r="EW118" i="13" s="1"/>
  <c r="ER32" i="13"/>
  <c r="EC82" i="13"/>
  <c r="EC78" i="13"/>
  <c r="BD116" i="13"/>
  <c r="BF116" i="13" s="1"/>
  <c r="K80" i="15"/>
  <c r="HT31" i="13"/>
  <c r="HT118" i="13" s="1"/>
  <c r="HV118" i="13" s="1"/>
  <c r="HS32" i="13"/>
  <c r="CC40" i="13"/>
  <c r="CC127" i="13" s="1"/>
  <c r="CD127" i="13" s="1"/>
  <c r="CC126" i="13"/>
  <c r="CD126" i="13" s="1"/>
  <c r="AI103" i="13"/>
  <c r="DL76" i="13"/>
  <c r="DL74" i="13"/>
  <c r="EH98" i="13"/>
  <c r="EH10" i="13"/>
  <c r="EW98" i="13"/>
  <c r="DT101" i="13"/>
  <c r="DU101" i="13" s="1"/>
  <c r="DT10" i="13"/>
  <c r="IW10" i="13"/>
  <c r="IW101" i="13"/>
  <c r="DH82" i="13"/>
  <c r="DH164" i="13"/>
  <c r="IR164" i="13"/>
  <c r="IR78" i="13"/>
  <c r="IR82" i="13"/>
  <c r="EO134" i="13"/>
  <c r="EO55" i="13"/>
  <c r="EA106" i="13"/>
  <c r="EB106" i="13" s="1"/>
  <c r="EA22" i="13"/>
  <c r="IJ148" i="13"/>
  <c r="K71" i="13"/>
  <c r="BN153" i="13"/>
  <c r="DF155" i="13"/>
  <c r="DG155" i="13" s="1"/>
  <c r="DF71" i="13"/>
  <c r="DF158" i="13" s="1"/>
  <c r="CD158" i="13"/>
  <c r="EA118" i="13"/>
  <c r="J53" i="13"/>
  <c r="R106" i="13"/>
  <c r="S106" i="13" s="1"/>
  <c r="IQ106" i="13"/>
  <c r="FF72" i="13"/>
  <c r="FC153" i="13"/>
  <c r="FD153" i="13" s="1"/>
  <c r="FC71" i="13"/>
  <c r="FC158" i="13" s="1"/>
  <c r="FD158" i="13" s="1"/>
  <c r="HU32" i="13"/>
  <c r="DM110" i="13"/>
  <c r="DN110" i="13" s="1"/>
  <c r="IX155" i="13"/>
  <c r="EI157" i="13"/>
  <c r="FR134" i="13"/>
  <c r="CR102" i="13"/>
  <c r="CS102" i="13" s="1"/>
  <c r="CR22" i="13"/>
  <c r="FC110" i="13"/>
  <c r="FD110" i="13" s="1"/>
  <c r="FC31" i="13"/>
  <c r="FC118" i="13" s="1"/>
  <c r="FD118" i="13" s="1"/>
  <c r="BL142" i="13"/>
  <c r="BJ64" i="13"/>
  <c r="CX55" i="13"/>
  <c r="GW72" i="13"/>
  <c r="FQ137" i="13"/>
  <c r="CK50" i="13"/>
  <c r="GS137" i="13"/>
  <c r="GT137" i="13" s="1"/>
  <c r="GS47" i="13"/>
  <c r="FJ140" i="13"/>
  <c r="FK140" i="13" s="1"/>
  <c r="FJ47" i="13"/>
  <c r="BL118" i="13"/>
  <c r="EB118" i="13"/>
  <c r="EQ82" i="13"/>
  <c r="EQ164" i="13"/>
  <c r="FE78" i="13"/>
  <c r="FE82" i="13"/>
  <c r="J13" i="15"/>
  <c r="DG150" i="13"/>
  <c r="ED41" i="13"/>
  <c r="EG32" i="13"/>
  <c r="EG119" i="13" s="1"/>
  <c r="CJ15" i="13"/>
  <c r="IY63" i="13"/>
  <c r="CM58" i="13"/>
  <c r="JE31" i="13"/>
  <c r="GL32" i="13"/>
  <c r="GL109" i="13"/>
  <c r="GM109" i="13" s="1"/>
  <c r="FI31" i="13"/>
  <c r="FI118" i="13" s="1"/>
  <c r="FK118" i="13" s="1"/>
  <c r="FG32" i="13"/>
  <c r="DG158" i="13"/>
  <c r="BT150" i="13"/>
  <c r="II145" i="13"/>
  <c r="IJ145" i="13" s="1"/>
  <c r="II63" i="13"/>
  <c r="FK150" i="13"/>
  <c r="IP31" i="13"/>
  <c r="IP118" i="13" s="1"/>
  <c r="IQ118" i="13" s="1"/>
  <c r="IP115" i="13"/>
  <c r="IQ115" i="13" s="1"/>
  <c r="EV145" i="13"/>
  <c r="EW145" i="13" s="1"/>
  <c r="EV63" i="13"/>
  <c r="BI78" i="13"/>
  <c r="HV115" i="13"/>
  <c r="EA139" i="13"/>
  <c r="EB139" i="13" s="1"/>
  <c r="EA47" i="13"/>
  <c r="EA153" i="13"/>
  <c r="EB153" i="13" s="1"/>
  <c r="EA71" i="13"/>
  <c r="EA158" i="13" s="1"/>
  <c r="EB158" i="13" s="1"/>
  <c r="CY97" i="13"/>
  <c r="CZ97" i="13" s="1"/>
  <c r="DM22" i="13"/>
  <c r="DM97" i="13"/>
  <c r="DN97" i="13" s="1"/>
  <c r="HG118" i="13"/>
  <c r="HH118" i="13" s="1"/>
  <c r="IC145" i="13"/>
  <c r="IC150" i="13"/>
  <c r="GD74" i="13"/>
  <c r="DG98" i="13"/>
  <c r="EI98" i="13"/>
  <c r="IX101" i="13"/>
  <c r="DS22" i="13"/>
  <c r="DP32" i="13"/>
  <c r="DX32" i="13"/>
  <c r="DX41" i="13" s="1"/>
  <c r="DZ22" i="13"/>
  <c r="DZ109" i="13" s="1"/>
  <c r="FI22" i="13"/>
  <c r="FI109" i="13" s="1"/>
  <c r="FZ164" i="13"/>
  <c r="FZ78" i="13"/>
  <c r="GT102" i="13"/>
  <c r="HO102" i="13"/>
  <c r="IO22" i="13"/>
  <c r="IO109" i="13" s="1"/>
  <c r="IL32" i="13"/>
  <c r="FK104" i="13"/>
  <c r="GF104" i="13"/>
  <c r="EW105" i="13"/>
  <c r="BV106" i="13"/>
  <c r="IF72" i="13"/>
  <c r="BF136" i="13"/>
  <c r="IB110" i="13"/>
  <c r="IC110" i="13" s="1"/>
  <c r="IB31" i="13"/>
  <c r="IB118" i="13" s="1"/>
  <c r="GS97" i="13"/>
  <c r="GT97" i="13" s="1"/>
  <c r="GS22" i="13"/>
  <c r="BN146" i="13"/>
  <c r="BD146" i="13"/>
  <c r="I59" i="13"/>
  <c r="I72" i="15" s="1"/>
  <c r="GS146" i="13"/>
  <c r="GT146" i="13" s="1"/>
  <c r="GS58" i="13"/>
  <c r="GS145" i="13" s="1"/>
  <c r="HH146" i="13"/>
  <c r="IQ146" i="13"/>
  <c r="BU147" i="13"/>
  <c r="BV147" i="13" s="1"/>
  <c r="BE60" i="13"/>
  <c r="EP155" i="13"/>
  <c r="IQ155" i="13"/>
  <c r="GF157" i="13"/>
  <c r="IJ157" i="13"/>
  <c r="CR31" i="13"/>
  <c r="CR118" i="13" s="1"/>
  <c r="CS118" i="13" s="1"/>
  <c r="CY110" i="13"/>
  <c r="CZ110" i="13" s="1"/>
  <c r="CY31" i="13"/>
  <c r="CY118" i="13" s="1"/>
  <c r="CZ118" i="13" s="1"/>
  <c r="BT109" i="13"/>
  <c r="CD106" i="13"/>
  <c r="EP106" i="13"/>
  <c r="HA106" i="13"/>
  <c r="GT145" i="13"/>
  <c r="HI78" i="13"/>
  <c r="HI164" i="13"/>
  <c r="GR72" i="13"/>
  <c r="GR159" i="13" s="1"/>
  <c r="DT115" i="13"/>
  <c r="DU115" i="13" s="1"/>
  <c r="DT31" i="13"/>
  <c r="DT118" i="13" s="1"/>
  <c r="DU118" i="13" s="1"/>
  <c r="FR141" i="13"/>
  <c r="IP63" i="13"/>
  <c r="DU117" i="13"/>
  <c r="HA121" i="13"/>
  <c r="BD124" i="13"/>
  <c r="BF124" i="13" s="1"/>
  <c r="I37" i="13"/>
  <c r="I38" i="15" s="1"/>
  <c r="EP124" i="13"/>
  <c r="HO124" i="13"/>
  <c r="BV132" i="13"/>
  <c r="AW146" i="13"/>
  <c r="AX146" i="13" s="1"/>
  <c r="AW58" i="13"/>
  <c r="CK59" i="13"/>
  <c r="CK146" i="13" s="1"/>
  <c r="CL146" i="13" s="1"/>
  <c r="CZ147" i="13"/>
  <c r="HG157" i="13"/>
  <c r="HH157" i="13" s="1"/>
  <c r="HG71" i="13"/>
  <c r="HG158" i="13" s="1"/>
  <c r="HH158" i="13" s="1"/>
  <c r="HH115" i="13"/>
  <c r="EN55" i="13"/>
  <c r="EN142" i="13" s="1"/>
  <c r="EM64" i="13"/>
  <c r="EB126" i="13"/>
  <c r="FR126" i="13"/>
  <c r="AX133" i="13"/>
  <c r="FQ133" i="13"/>
  <c r="FR133" i="13" s="1"/>
  <c r="FQ55" i="13"/>
  <c r="CQ72" i="13"/>
  <c r="CQ159" i="13" s="1"/>
  <c r="HA134" i="13"/>
  <c r="FR136" i="13"/>
  <c r="FR137" i="13"/>
  <c r="IJ137" i="13"/>
  <c r="FY138" i="13"/>
  <c r="IQ144" i="13"/>
  <c r="CE78" i="13"/>
  <c r="CE82" i="13"/>
  <c r="EP134" i="13"/>
  <c r="IS82" i="13"/>
  <c r="HW78" i="13"/>
  <c r="HW82" i="13"/>
  <c r="IC118" i="13"/>
  <c r="BF98" i="13"/>
  <c r="FK137" i="13"/>
  <c r="HG10" i="13"/>
  <c r="CC47" i="13"/>
  <c r="DD64" i="13"/>
  <c r="BE61" i="13"/>
  <c r="BZ64" i="13"/>
  <c r="HG19" i="13"/>
  <c r="HG106" i="13" s="1"/>
  <c r="HH106" i="13" s="1"/>
  <c r="F62" i="15"/>
  <c r="CY47" i="13"/>
  <c r="EW148" i="13"/>
  <c r="FI76" i="13"/>
  <c r="FI74" i="13"/>
  <c r="DG115" i="13"/>
  <c r="DF15" i="13"/>
  <c r="DF102" i="13" s="1"/>
  <c r="DG102" i="13" s="1"/>
  <c r="CY107" i="13"/>
  <c r="CZ107" i="13" s="1"/>
  <c r="CY19" i="13"/>
  <c r="HO111" i="13"/>
  <c r="IC111" i="13"/>
  <c r="FQ116" i="13"/>
  <c r="FR116" i="13" s="1"/>
  <c r="FQ28" i="13"/>
  <c r="FQ115" i="13" s="1"/>
  <c r="FR115" i="13" s="1"/>
  <c r="IC135" i="13"/>
  <c r="EH112" i="13"/>
  <c r="EI112" i="13" s="1"/>
  <c r="EH23" i="13"/>
  <c r="EI121" i="13"/>
  <c r="BU112" i="13"/>
  <c r="BU23" i="13"/>
  <c r="BM144" i="13"/>
  <c r="BN144" i="13" s="1"/>
  <c r="BE57" i="13"/>
  <c r="CD153" i="13"/>
  <c r="F82" i="15"/>
  <c r="F156" i="13"/>
  <c r="V74" i="13"/>
  <c r="F74" i="13" s="1"/>
  <c r="F88" i="15" s="1"/>
  <c r="I88" i="15" s="1"/>
  <c r="F76" i="13"/>
  <c r="F90" i="15" s="1"/>
  <c r="I90" i="15" s="1"/>
  <c r="HO158" i="13"/>
  <c r="CQ155" i="13"/>
  <c r="CR68" i="13"/>
  <c r="FD97" i="13"/>
  <c r="GL149" i="13"/>
  <c r="GL58" i="13"/>
  <c r="GL145" i="13" s="1"/>
  <c r="GM145" i="13" s="1"/>
  <c r="DM116" i="13"/>
  <c r="DN116" i="13" s="1"/>
  <c r="DM28" i="13"/>
  <c r="DM115" i="13" s="1"/>
  <c r="DN115" i="13" s="1"/>
  <c r="K20" i="15"/>
  <c r="CS97" i="13"/>
  <c r="BN132" i="13"/>
  <c r="IQ136" i="13"/>
  <c r="FK144" i="13"/>
  <c r="AA141" i="13"/>
  <c r="DU113" i="13"/>
  <c r="EK32" i="13"/>
  <c r="HV97" i="13"/>
  <c r="AX101" i="13"/>
  <c r="DN101" i="13"/>
  <c r="CS105" i="13"/>
  <c r="EW113" i="13"/>
  <c r="IC121" i="13"/>
  <c r="EW130" i="13"/>
  <c r="AI136" i="13"/>
  <c r="BV144" i="13"/>
  <c r="HV108" i="13"/>
  <c r="CS130" i="13"/>
  <c r="AX144" i="13"/>
  <c r="FD114" i="13"/>
  <c r="EI104" i="13"/>
  <c r="GE111" i="13"/>
  <c r="GF111" i="13" s="1"/>
  <c r="GE23" i="13"/>
  <c r="FY113" i="13"/>
  <c r="IC116" i="13"/>
  <c r="CZ137" i="13"/>
  <c r="GM149" i="13"/>
  <c r="CZ135" i="13"/>
  <c r="FY111" i="13"/>
  <c r="BV112" i="13"/>
  <c r="CZ112" i="13"/>
  <c r="FQ112" i="13"/>
  <c r="FR112" i="13" s="1"/>
  <c r="FQ23" i="13"/>
  <c r="AX116" i="13"/>
  <c r="GM117" i="13"/>
  <c r="HA157" i="13"/>
  <c r="DG108" i="13"/>
  <c r="HO141" i="13"/>
  <c r="Z103" i="13"/>
  <c r="AA103" i="13" s="1"/>
  <c r="Z15" i="13"/>
  <c r="FX107" i="13"/>
  <c r="FY107" i="13" s="1"/>
  <c r="FX19" i="13"/>
  <c r="FX106" i="13" s="1"/>
  <c r="FY106" i="13" s="1"/>
  <c r="AA131" i="13"/>
  <c r="CZ131" i="13"/>
  <c r="F31" i="15"/>
  <c r="F117" i="13"/>
  <c r="HH155" i="13"/>
  <c r="BT74" i="13"/>
  <c r="GT107" i="13"/>
  <c r="EI124" i="13"/>
  <c r="BE24" i="13"/>
  <c r="BU111" i="13"/>
  <c r="BV111" i="13" s="1"/>
  <c r="GF130" i="13"/>
  <c r="FR154" i="13"/>
  <c r="AP152" i="13"/>
  <c r="CS129" i="13"/>
  <c r="EW107" i="13"/>
  <c r="GY74" i="13"/>
  <c r="HU66" i="13"/>
  <c r="HT153" i="13"/>
  <c r="GY153" i="13"/>
  <c r="GZ66" i="13"/>
  <c r="GD153" i="13"/>
  <c r="GE66" i="13"/>
  <c r="CQ153" i="13"/>
  <c r="CR66" i="13"/>
  <c r="EU63" i="13"/>
  <c r="IC156" i="13"/>
  <c r="E84" i="15"/>
  <c r="GN64" i="13"/>
  <c r="GN72" i="13" s="1"/>
  <c r="GN82" i="13" s="1"/>
  <c r="HH64" i="13"/>
  <c r="HH72" i="13" s="1"/>
  <c r="HB64" i="13"/>
  <c r="GG64" i="13"/>
  <c r="GG72" i="13" s="1"/>
  <c r="GG82" i="13" s="1"/>
  <c r="IO47" i="13"/>
  <c r="IO134" i="13" s="1"/>
  <c r="IQ134" i="13" s="1"/>
  <c r="GR47" i="13"/>
  <c r="K40" i="13"/>
  <c r="CD22" i="13"/>
  <c r="CD32" i="13" s="1"/>
  <c r="CD41" i="13" s="1"/>
  <c r="AA22" i="13"/>
  <c r="G20" i="13"/>
  <c r="G21" i="15" s="1"/>
  <c r="JG32" i="13"/>
  <c r="JB64" i="13"/>
  <c r="JG64" i="13"/>
  <c r="BD105" i="13"/>
  <c r="CF10" i="13"/>
  <c r="CF22" i="13" s="1"/>
  <c r="CF32" i="13" s="1"/>
  <c r="CF41" i="13" s="1"/>
  <c r="J45" i="13" l="1"/>
  <c r="J132" i="13" s="1"/>
  <c r="K132" i="13" s="1"/>
  <c r="J156" i="13"/>
  <c r="K156" i="13"/>
  <c r="S64" i="13"/>
  <c r="R64" i="13" s="1"/>
  <c r="K32" i="15"/>
  <c r="J113" i="13"/>
  <c r="AH150" i="13"/>
  <c r="BU64" i="13"/>
  <c r="BU151" i="13" s="1"/>
  <c r="AI127" i="13"/>
  <c r="J62" i="15"/>
  <c r="J75" i="15"/>
  <c r="O78" i="13"/>
  <c r="Q41" i="13"/>
  <c r="J65" i="15"/>
  <c r="BE108" i="13"/>
  <c r="BF108" i="13" s="1"/>
  <c r="BE15" i="13"/>
  <c r="BE102" i="13" s="1"/>
  <c r="BF102" i="13" s="1"/>
  <c r="J103" i="13"/>
  <c r="J44" i="13"/>
  <c r="J131" i="13" s="1"/>
  <c r="K131" i="13" s="1"/>
  <c r="J138" i="13"/>
  <c r="K138" i="13" s="1"/>
  <c r="J17" i="13"/>
  <c r="J18" i="15" s="1"/>
  <c r="J16" i="15" s="1"/>
  <c r="J21" i="13"/>
  <c r="BF105" i="13"/>
  <c r="BF146" i="13"/>
  <c r="BE40" i="13"/>
  <c r="BE127" i="13" s="1"/>
  <c r="J70" i="13"/>
  <c r="J157" i="13" s="1"/>
  <c r="K157" i="13" s="1"/>
  <c r="BE71" i="13"/>
  <c r="BN97" i="13"/>
  <c r="J38" i="13"/>
  <c r="BE47" i="13"/>
  <c r="AW22" i="13"/>
  <c r="J98" i="13"/>
  <c r="J67" i="15"/>
  <c r="K139" i="13"/>
  <c r="AI158" i="13"/>
  <c r="J117" i="13"/>
  <c r="K117" i="13" s="1"/>
  <c r="D23" i="15"/>
  <c r="AD32" i="13"/>
  <c r="BB22" i="13"/>
  <c r="G22" i="13" s="1"/>
  <c r="G23" i="15" s="1"/>
  <c r="AH10" i="13"/>
  <c r="AH22" i="13" s="1"/>
  <c r="I58" i="13"/>
  <c r="I71" i="15" s="1"/>
  <c r="D32" i="15"/>
  <c r="F155" i="13"/>
  <c r="BN118" i="13"/>
  <c r="Z63" i="13"/>
  <c r="Z150" i="13" s="1"/>
  <c r="AA150" i="13" s="1"/>
  <c r="BF126" i="13"/>
  <c r="AT82" i="13"/>
  <c r="Z72" i="13"/>
  <c r="Z159" i="13" s="1"/>
  <c r="BD97" i="13"/>
  <c r="AZ64" i="13"/>
  <c r="AZ72" i="13" s="1"/>
  <c r="AR82" i="13"/>
  <c r="AR78" i="13"/>
  <c r="BF97" i="13"/>
  <c r="BN32" i="13"/>
  <c r="BN41" i="13" s="1"/>
  <c r="BN82" i="13" s="1"/>
  <c r="K23" i="15"/>
  <c r="BD127" i="13"/>
  <c r="J99" i="13"/>
  <c r="K99" i="13" s="1"/>
  <c r="BB31" i="13"/>
  <c r="BW164" i="13"/>
  <c r="BR32" i="13"/>
  <c r="BR41" i="13" s="1"/>
  <c r="K63" i="13"/>
  <c r="D68" i="15"/>
  <c r="D77" i="15" s="1"/>
  <c r="D85" i="15" s="1"/>
  <c r="Z71" i="13"/>
  <c r="Z158" i="13" s="1"/>
  <c r="AA158" i="13" s="1"/>
  <c r="Y106" i="13"/>
  <c r="AA106" i="13" s="1"/>
  <c r="Y127" i="13"/>
  <c r="AA127" i="13" s="1"/>
  <c r="AV118" i="13"/>
  <c r="AX118" i="13" s="1"/>
  <c r="BG72" i="13"/>
  <c r="BE158" i="13"/>
  <c r="BF158" i="13" s="1"/>
  <c r="K84" i="15"/>
  <c r="BY82" i="13"/>
  <c r="K113" i="13"/>
  <c r="D31" i="13"/>
  <c r="CB109" i="13"/>
  <c r="U32" i="13"/>
  <c r="BV150" i="13"/>
  <c r="BJ41" i="13"/>
  <c r="BL41" i="13" s="1"/>
  <c r="J154" i="13"/>
  <c r="K154" i="13" s="1"/>
  <c r="BE106" i="13"/>
  <c r="BF106" i="13" s="1"/>
  <c r="BF143" i="13"/>
  <c r="BW82" i="13"/>
  <c r="L32" i="15"/>
  <c r="F11" i="15"/>
  <c r="F23" i="13"/>
  <c r="F24" i="15" s="1"/>
  <c r="Y151" i="13"/>
  <c r="W78" i="13"/>
  <c r="AS64" i="13"/>
  <c r="AS72" i="13" s="1"/>
  <c r="AV159" i="13" s="1"/>
  <c r="AX97" i="13"/>
  <c r="AI150" i="13"/>
  <c r="CB142" i="13"/>
  <c r="F103" i="13"/>
  <c r="F17" i="15"/>
  <c r="F12" i="15"/>
  <c r="F98" i="13"/>
  <c r="CD118" i="13"/>
  <c r="BF22" i="13"/>
  <c r="BF32" i="13" s="1"/>
  <c r="BF41" i="13" s="1"/>
  <c r="BV32" i="13"/>
  <c r="BV41" i="13" s="1"/>
  <c r="BU109" i="13"/>
  <c r="BV109" i="13" s="1"/>
  <c r="BA22" i="13"/>
  <c r="BA32" i="13" s="1"/>
  <c r="BA41" i="13" s="1"/>
  <c r="BA78" i="13" s="1"/>
  <c r="D58" i="13"/>
  <c r="BG32" i="13"/>
  <c r="BG41" i="13" s="1"/>
  <c r="BG78" i="13" s="1"/>
  <c r="AI164" i="13"/>
  <c r="AI78" i="13"/>
  <c r="AI82" i="13"/>
  <c r="BG164" i="13"/>
  <c r="BD130" i="13"/>
  <c r="BF130" i="13" s="1"/>
  <c r="I43" i="13"/>
  <c r="I57" i="15" s="1"/>
  <c r="DU72" i="13"/>
  <c r="DT151" i="13"/>
  <c r="DU151" i="13" s="1"/>
  <c r="EY72" i="13"/>
  <c r="FB55" i="13"/>
  <c r="FB142" i="13" s="1"/>
  <c r="FD142" i="13" s="1"/>
  <c r="FA64" i="13"/>
  <c r="FA72" i="13" s="1"/>
  <c r="FI55" i="13"/>
  <c r="FI142" i="13" s="1"/>
  <c r="FG64" i="13"/>
  <c r="HT64" i="13"/>
  <c r="HT151" i="13" s="1"/>
  <c r="HR72" i="13"/>
  <c r="EE64" i="13"/>
  <c r="EG63" i="13"/>
  <c r="EG150" i="13" s="1"/>
  <c r="DV82" i="13"/>
  <c r="DV164" i="13"/>
  <c r="DV78" i="13"/>
  <c r="IM82" i="13"/>
  <c r="IM78" i="13"/>
  <c r="IQ64" i="13"/>
  <c r="IQ72" i="13" s="1"/>
  <c r="CL55" i="13"/>
  <c r="K55" i="13" s="1"/>
  <c r="EN63" i="13"/>
  <c r="EN150" i="13" s="1"/>
  <c r="EP150" i="13" s="1"/>
  <c r="EL64" i="13"/>
  <c r="EL72" i="13" s="1"/>
  <c r="FU64" i="13"/>
  <c r="FW63" i="13"/>
  <c r="FW150" i="13" s="1"/>
  <c r="FY150" i="13" s="1"/>
  <c r="GX64" i="13"/>
  <c r="GY63" i="13"/>
  <c r="GY150" i="13" s="1"/>
  <c r="HA150" i="13" s="1"/>
  <c r="EI150" i="13"/>
  <c r="HX78" i="13"/>
  <c r="HX82" i="13"/>
  <c r="IV64" i="13"/>
  <c r="IV151" i="13" s="1"/>
  <c r="IT72" i="13"/>
  <c r="EH64" i="13"/>
  <c r="CG63" i="13"/>
  <c r="F63" i="13" s="1"/>
  <c r="F150" i="13" s="1"/>
  <c r="GJ82" i="13"/>
  <c r="GJ78" i="13"/>
  <c r="IP142" i="13"/>
  <c r="IQ142" i="13" s="1"/>
  <c r="GD128" i="13"/>
  <c r="IC78" i="13"/>
  <c r="IC164" i="13"/>
  <c r="GD64" i="13"/>
  <c r="GD151" i="13" s="1"/>
  <c r="GC72" i="13"/>
  <c r="HF32" i="13"/>
  <c r="HF119" i="13" s="1"/>
  <c r="HD41" i="13"/>
  <c r="CJ40" i="13"/>
  <c r="CJ127" i="13" s="1"/>
  <c r="F81" i="15"/>
  <c r="IA32" i="13"/>
  <c r="IA119" i="13" s="1"/>
  <c r="CG55" i="13"/>
  <c r="F55" i="13" s="1"/>
  <c r="F68" i="15" s="1"/>
  <c r="W82" i="13"/>
  <c r="AX127" i="13"/>
  <c r="D71" i="13"/>
  <c r="K31" i="13"/>
  <c r="CL32" i="13"/>
  <c r="CX72" i="13"/>
  <c r="CX159" i="13" s="1"/>
  <c r="GK41" i="13"/>
  <c r="GK78" i="13" s="1"/>
  <c r="S97" i="13"/>
  <c r="F16" i="15"/>
  <c r="FB63" i="13"/>
  <c r="FB150" i="13" s="1"/>
  <c r="FD150" i="13" s="1"/>
  <c r="F125" i="13"/>
  <c r="F39" i="15"/>
  <c r="BT142" i="13"/>
  <c r="BV142" i="13" s="1"/>
  <c r="BR64" i="13"/>
  <c r="BB64" i="13" s="1"/>
  <c r="G64" i="13" s="1"/>
  <c r="DY64" i="13"/>
  <c r="DZ55" i="13"/>
  <c r="DZ142" i="13" s="1"/>
  <c r="CH55" i="13"/>
  <c r="EU55" i="13"/>
  <c r="EU142" i="13" s="1"/>
  <c r="EW142" i="13" s="1"/>
  <c r="ES64" i="13"/>
  <c r="BB55" i="13"/>
  <c r="HY72" i="13"/>
  <c r="IA64" i="13"/>
  <c r="IA151" i="13" s="1"/>
  <c r="IC151" i="13" s="1"/>
  <c r="IH55" i="13"/>
  <c r="IH142" i="13" s="1"/>
  <c r="IJ142" i="13" s="1"/>
  <c r="IG64" i="13"/>
  <c r="F72" i="15"/>
  <c r="F146" i="13"/>
  <c r="F74" i="15"/>
  <c r="F148" i="13"/>
  <c r="FN64" i="13"/>
  <c r="DQ82" i="13"/>
  <c r="IO64" i="13"/>
  <c r="IO151" i="13" s="1"/>
  <c r="GY32" i="13"/>
  <c r="GY119" i="13" s="1"/>
  <c r="HA119" i="13" s="1"/>
  <c r="GV41" i="13"/>
  <c r="BN78" i="13"/>
  <c r="HE78" i="13"/>
  <c r="GP41" i="13"/>
  <c r="GR32" i="13"/>
  <c r="GR119" i="13" s="1"/>
  <c r="HV82" i="13"/>
  <c r="HV164" i="13"/>
  <c r="HV78" i="13"/>
  <c r="CL41" i="13"/>
  <c r="CB128" i="13"/>
  <c r="BX82" i="13"/>
  <c r="BX78" i="13"/>
  <c r="DN164" i="13"/>
  <c r="EZ82" i="13"/>
  <c r="FB41" i="13"/>
  <c r="DL32" i="13"/>
  <c r="DL119" i="13" s="1"/>
  <c r="F29" i="15"/>
  <c r="F115" i="13"/>
  <c r="O82" i="13"/>
  <c r="L23" i="15"/>
  <c r="E77" i="15"/>
  <c r="E85" i="15" s="1"/>
  <c r="AA134" i="13"/>
  <c r="AV109" i="13"/>
  <c r="AS32" i="13"/>
  <c r="F20" i="15"/>
  <c r="E23" i="15"/>
  <c r="E45" i="15" s="1"/>
  <c r="V32" i="13"/>
  <c r="V41" i="13" s="1"/>
  <c r="V78" i="13" s="1"/>
  <c r="Z23" i="13"/>
  <c r="Z110" i="13" s="1"/>
  <c r="Y110" i="13"/>
  <c r="AC32" i="13"/>
  <c r="AC41" i="13" s="1"/>
  <c r="AG109" i="13"/>
  <c r="D22" i="13"/>
  <c r="F31" i="13"/>
  <c r="N118" i="13"/>
  <c r="AA145" i="13"/>
  <c r="AD41" i="13"/>
  <c r="Y159" i="13"/>
  <c r="Y142" i="13"/>
  <c r="Z55" i="13"/>
  <c r="Z142" i="13" s="1"/>
  <c r="F110" i="13"/>
  <c r="AA115" i="13"/>
  <c r="AB78" i="13"/>
  <c r="AB82" i="13"/>
  <c r="L31" i="13"/>
  <c r="T32" i="13"/>
  <c r="N32" i="13"/>
  <c r="N109" i="13"/>
  <c r="R22" i="13"/>
  <c r="R109" i="13" s="1"/>
  <c r="F61" i="15"/>
  <c r="F134" i="13"/>
  <c r="F127" i="13"/>
  <c r="F41" i="15"/>
  <c r="R71" i="13"/>
  <c r="R158" i="13" s="1"/>
  <c r="S158" i="13" s="1"/>
  <c r="JB72" i="13"/>
  <c r="CH64" i="13"/>
  <c r="GR134" i="13"/>
  <c r="CJ47" i="13"/>
  <c r="CJ134" i="13" s="1"/>
  <c r="HH164" i="13"/>
  <c r="HH82" i="13"/>
  <c r="CF78" i="13"/>
  <c r="CF82" i="13"/>
  <c r="JG72" i="13"/>
  <c r="JG41" i="13"/>
  <c r="K22" i="13"/>
  <c r="AA32" i="13"/>
  <c r="HB72" i="13"/>
  <c r="GZ151" i="13"/>
  <c r="CR153" i="13"/>
  <c r="CR71" i="13"/>
  <c r="CK66" i="13"/>
  <c r="GE153" i="13"/>
  <c r="GE71" i="13"/>
  <c r="GE158" i="13" s="1"/>
  <c r="GF158" i="13" s="1"/>
  <c r="GZ153" i="13"/>
  <c r="GZ71" i="13"/>
  <c r="Z102" i="13"/>
  <c r="AA102" i="13" s="1"/>
  <c r="CR155" i="13"/>
  <c r="CK68" i="13"/>
  <c r="BE144" i="13"/>
  <c r="BF144" i="13" s="1"/>
  <c r="BU110" i="13"/>
  <c r="BV110" i="13" s="1"/>
  <c r="BU31" i="13"/>
  <c r="CY106" i="13"/>
  <c r="CZ106" i="13" s="1"/>
  <c r="CK19" i="13"/>
  <c r="D33" i="15"/>
  <c r="CY134" i="13"/>
  <c r="CZ134" i="13" s="1"/>
  <c r="CY55" i="13"/>
  <c r="J61" i="13"/>
  <c r="BE148" i="13"/>
  <c r="BF148" i="13" s="1"/>
  <c r="CC134" i="13"/>
  <c r="CD134" i="13" s="1"/>
  <c r="CC55" i="13"/>
  <c r="GN78" i="13"/>
  <c r="U41" i="13"/>
  <c r="EM72" i="13"/>
  <c r="BE147" i="13"/>
  <c r="BF147" i="13" s="1"/>
  <c r="J60" i="13"/>
  <c r="BE58" i="13"/>
  <c r="BE145" i="13" s="1"/>
  <c r="BF145" i="13" s="1"/>
  <c r="IL41" i="13"/>
  <c r="IO32" i="13"/>
  <c r="IO119" i="13" s="1"/>
  <c r="DX82" i="13"/>
  <c r="DX78" i="13"/>
  <c r="DS109" i="13"/>
  <c r="CJ22" i="13"/>
  <c r="CJ109" i="13" s="1"/>
  <c r="DM109" i="13"/>
  <c r="DN109" i="13" s="1"/>
  <c r="EA134" i="13"/>
  <c r="EB134" i="13" s="1"/>
  <c r="EA55" i="13"/>
  <c r="EV64" i="13"/>
  <c r="EV150" i="13"/>
  <c r="IF82" i="13"/>
  <c r="IW118" i="13"/>
  <c r="IX118" i="13" s="1"/>
  <c r="CM63" i="13"/>
  <c r="IW150" i="13"/>
  <c r="IX150" i="13" s="1"/>
  <c r="CK28" i="13"/>
  <c r="ED82" i="13"/>
  <c r="ED78" i="13"/>
  <c r="EG41" i="13"/>
  <c r="FJ134" i="13"/>
  <c r="FK134" i="13" s="1"/>
  <c r="FJ55" i="13"/>
  <c r="GS134" i="13"/>
  <c r="GS55" i="13"/>
  <c r="CK137" i="13"/>
  <c r="CL137" i="13" s="1"/>
  <c r="J50" i="13"/>
  <c r="CX142" i="13"/>
  <c r="HU119" i="13"/>
  <c r="HU41" i="13"/>
  <c r="J66" i="15"/>
  <c r="J140" i="13"/>
  <c r="K140" i="13" s="1"/>
  <c r="DT97" i="13"/>
  <c r="DU97" i="13" s="1"/>
  <c r="DT22" i="13"/>
  <c r="HT32" i="13"/>
  <c r="HT119" i="13" s="1"/>
  <c r="HV119" i="13" s="1"/>
  <c r="HS41" i="13"/>
  <c r="BD118" i="13"/>
  <c r="BD115" i="13"/>
  <c r="BF115" i="13" s="1"/>
  <c r="DF22" i="13"/>
  <c r="BM109" i="13"/>
  <c r="BN109" i="13" s="1"/>
  <c r="BM32" i="13"/>
  <c r="J28" i="15"/>
  <c r="J114" i="13"/>
  <c r="K114" i="13" s="1"/>
  <c r="R110" i="13"/>
  <c r="S110" i="13" s="1"/>
  <c r="EO32" i="13"/>
  <c r="EO109" i="13"/>
  <c r="EP109" i="13" s="1"/>
  <c r="FC32" i="13"/>
  <c r="F84" i="15"/>
  <c r="F158" i="13"/>
  <c r="T72" i="13"/>
  <c r="L64" i="13"/>
  <c r="EA127" i="13"/>
  <c r="EB127" i="13" s="1"/>
  <c r="CK40" i="13"/>
  <c r="CK127" i="13" s="1"/>
  <c r="II41" i="13"/>
  <c r="II119" i="13"/>
  <c r="IJ119" i="13" s="1"/>
  <c r="ET82" i="13"/>
  <c r="Z22" i="13"/>
  <c r="FJ32" i="13"/>
  <c r="FJ109" i="13"/>
  <c r="FK109" i="13" s="1"/>
  <c r="IB32" i="13"/>
  <c r="IB109" i="13"/>
  <c r="IC109" i="13" s="1"/>
  <c r="DZ32" i="13"/>
  <c r="DZ119" i="13" s="1"/>
  <c r="JE22" i="13"/>
  <c r="CK15" i="13"/>
  <c r="GL63" i="13"/>
  <c r="CJ106" i="13"/>
  <c r="I19" i="13"/>
  <c r="I20" i="15" s="1"/>
  <c r="I40" i="13"/>
  <c r="I37" i="15"/>
  <c r="CK47" i="13"/>
  <c r="JE55" i="13"/>
  <c r="CK136" i="13"/>
  <c r="CL136" i="13" s="1"/>
  <c r="J49" i="13"/>
  <c r="J136" i="13" s="1"/>
  <c r="K136" i="13" s="1"/>
  <c r="I79" i="15"/>
  <c r="I71" i="13"/>
  <c r="J57" i="13"/>
  <c r="BM142" i="13"/>
  <c r="BN142" i="13" s="1"/>
  <c r="BM64" i="13"/>
  <c r="J60" i="15"/>
  <c r="J133" i="13"/>
  <c r="K133" i="13" s="1"/>
  <c r="R105" i="13"/>
  <c r="S105" i="13" s="1"/>
  <c r="J18" i="13"/>
  <c r="IO72" i="13"/>
  <c r="IO159" i="13" s="1"/>
  <c r="IN78" i="13"/>
  <c r="IN82" i="13"/>
  <c r="HN64" i="13"/>
  <c r="HN142" i="13"/>
  <c r="HO142" i="13" s="1"/>
  <c r="DF64" i="13"/>
  <c r="AH151" i="13"/>
  <c r="AH72" i="13"/>
  <c r="AH159" i="13" s="1"/>
  <c r="DM151" i="13"/>
  <c r="DN151" i="13" s="1"/>
  <c r="DM72" i="13"/>
  <c r="DM159" i="13" s="1"/>
  <c r="DN159" i="13" s="1"/>
  <c r="J59" i="15"/>
  <c r="J59" i="13"/>
  <c r="CL64" i="13"/>
  <c r="FW128" i="13"/>
  <c r="HG151" i="13"/>
  <c r="HH151" i="13" s="1"/>
  <c r="HG72" i="13"/>
  <c r="HG159" i="13" s="1"/>
  <c r="HH159" i="13" s="1"/>
  <c r="HK41" i="13"/>
  <c r="HM32" i="13"/>
  <c r="HM119" i="13" s="1"/>
  <c r="HO119" i="13" s="1"/>
  <c r="J121" i="13"/>
  <c r="K121" i="13" s="1"/>
  <c r="J35" i="15"/>
  <c r="AG142" i="13"/>
  <c r="AI142" i="13" s="1"/>
  <c r="DL78" i="13"/>
  <c r="DL82" i="13"/>
  <c r="DL128" i="13"/>
  <c r="CJ31" i="13"/>
  <c r="CJ118" i="13" s="1"/>
  <c r="BE22" i="13"/>
  <c r="CL72" i="13"/>
  <c r="GG164" i="13"/>
  <c r="CK10" i="13"/>
  <c r="CK97" i="13" s="1"/>
  <c r="CL97" i="13" s="1"/>
  <c r="I18" i="13"/>
  <c r="I19" i="15" s="1"/>
  <c r="CD82" i="13"/>
  <c r="CD78" i="13"/>
  <c r="CD164" i="13"/>
  <c r="EU150" i="13"/>
  <c r="EW150" i="13" s="1"/>
  <c r="CJ63" i="13"/>
  <c r="CJ150" i="13" s="1"/>
  <c r="CS153" i="13"/>
  <c r="GF153" i="13"/>
  <c r="HA153" i="13"/>
  <c r="HU153" i="13"/>
  <c r="HV153" i="13" s="1"/>
  <c r="HU71" i="13"/>
  <c r="HU158" i="13" s="1"/>
  <c r="HV158" i="13" s="1"/>
  <c r="J24" i="13"/>
  <c r="BE111" i="13"/>
  <c r="BF111" i="13" s="1"/>
  <c r="BE23" i="13"/>
  <c r="FQ31" i="13"/>
  <c r="FQ110" i="13"/>
  <c r="FR110" i="13" s="1"/>
  <c r="GE110" i="13"/>
  <c r="GF110" i="13" s="1"/>
  <c r="GE31" i="13"/>
  <c r="EN32" i="13"/>
  <c r="EN119" i="13" s="1"/>
  <c r="EK41" i="13"/>
  <c r="CS155" i="13"/>
  <c r="EH110" i="13"/>
  <c r="EI110" i="13" s="1"/>
  <c r="EH31" i="13"/>
  <c r="EH118" i="13" s="1"/>
  <c r="EI118" i="13" s="1"/>
  <c r="CB151" i="13"/>
  <c r="BZ72" i="13"/>
  <c r="DD72" i="13"/>
  <c r="DE64" i="13"/>
  <c r="DE151" i="13" s="1"/>
  <c r="HG97" i="13"/>
  <c r="HH97" i="13" s="1"/>
  <c r="HG22" i="13"/>
  <c r="GN164" i="13"/>
  <c r="Y118" i="13"/>
  <c r="Z31" i="13"/>
  <c r="Z118" i="13" s="1"/>
  <c r="FQ64" i="13"/>
  <c r="FQ142" i="13"/>
  <c r="FR142" i="13" s="1"/>
  <c r="AW145" i="13"/>
  <c r="AX145" i="13" s="1"/>
  <c r="AW63" i="13"/>
  <c r="AW150" i="13" s="1"/>
  <c r="AX150" i="13" s="1"/>
  <c r="IP150" i="13"/>
  <c r="IQ150" i="13" s="1"/>
  <c r="IP64" i="13"/>
  <c r="CK23" i="13"/>
  <c r="CK110" i="13" s="1"/>
  <c r="CL110" i="13" s="1"/>
  <c r="GS109" i="13"/>
  <c r="GT109" i="13" s="1"/>
  <c r="GS32" i="13"/>
  <c r="DP41" i="13"/>
  <c r="DS32" i="13"/>
  <c r="DS119" i="13" s="1"/>
  <c r="CY22" i="13"/>
  <c r="IF78" i="13"/>
  <c r="II150" i="13"/>
  <c r="IJ150" i="13" s="1"/>
  <c r="II64" i="13"/>
  <c r="FG41" i="13"/>
  <c r="FI32" i="13"/>
  <c r="FI119" i="13" s="1"/>
  <c r="GL119" i="13"/>
  <c r="GL41" i="13"/>
  <c r="CJ102" i="13"/>
  <c r="I15" i="13"/>
  <c r="I16" i="15" s="1"/>
  <c r="GS63" i="13"/>
  <c r="GS150" i="13" s="1"/>
  <c r="GT150" i="13" s="1"/>
  <c r="GW82" i="13"/>
  <c r="BJ72" i="13"/>
  <c r="BL159" i="13" s="1"/>
  <c r="BL151" i="13"/>
  <c r="CR109" i="13"/>
  <c r="CS109" i="13" s="1"/>
  <c r="CR32" i="13"/>
  <c r="DM31" i="13"/>
  <c r="DM118" i="13" s="1"/>
  <c r="DN118" i="13" s="1"/>
  <c r="FF78" i="13"/>
  <c r="FF82" i="13"/>
  <c r="EA109" i="13"/>
  <c r="EB109" i="13" s="1"/>
  <c r="EA32" i="13"/>
  <c r="EO142" i="13"/>
  <c r="EP142" i="13" s="1"/>
  <c r="EO64" i="13"/>
  <c r="IW22" i="13"/>
  <c r="IW97" i="13"/>
  <c r="IX97" i="13" s="1"/>
  <c r="EH97" i="13"/>
  <c r="EI97" i="13" s="1"/>
  <c r="EH22" i="13"/>
  <c r="ER41" i="13"/>
  <c r="EU32" i="13"/>
  <c r="EU119" i="13" s="1"/>
  <c r="EW119" i="13" s="1"/>
  <c r="FX22" i="13"/>
  <c r="IH41" i="13"/>
  <c r="IE78" i="13"/>
  <c r="IE82" i="13"/>
  <c r="R31" i="13"/>
  <c r="IP109" i="13"/>
  <c r="IQ109" i="13" s="1"/>
  <c r="IP32" i="13"/>
  <c r="BQ78" i="13"/>
  <c r="BQ82" i="13"/>
  <c r="DT72" i="13"/>
  <c r="DT159" i="13" s="1"/>
  <c r="DU159" i="13" s="1"/>
  <c r="DT158" i="13"/>
  <c r="DU158" i="13" s="1"/>
  <c r="CY150" i="13"/>
  <c r="CZ150" i="13" s="1"/>
  <c r="BD150" i="13"/>
  <c r="I63" i="13"/>
  <c r="I76" i="15" s="1"/>
  <c r="HN127" i="13"/>
  <c r="HO127" i="13" s="1"/>
  <c r="HN41" i="13"/>
  <c r="J37" i="13"/>
  <c r="CK124" i="13"/>
  <c r="CL124" i="13" s="1"/>
  <c r="FN41" i="13"/>
  <c r="FP32" i="13"/>
  <c r="FP119" i="13" s="1"/>
  <c r="I76" i="13"/>
  <c r="I74" i="13" s="1"/>
  <c r="EA63" i="13"/>
  <c r="EA150" i="13" s="1"/>
  <c r="EB150" i="13" s="1"/>
  <c r="CK58" i="13"/>
  <c r="CK145" i="13" s="1"/>
  <c r="CL145" i="13" s="1"/>
  <c r="EA145" i="13"/>
  <c r="EB145" i="13" s="1"/>
  <c r="AW109" i="13"/>
  <c r="AW32" i="13"/>
  <c r="DW82" i="13"/>
  <c r="DW78" i="13"/>
  <c r="DZ41" i="13"/>
  <c r="BD134" i="13"/>
  <c r="CM15" i="13"/>
  <c r="IY22" i="13"/>
  <c r="IW102" i="13"/>
  <c r="IX102" i="13" s="1"/>
  <c r="CN78" i="13"/>
  <c r="CN82" i="13"/>
  <c r="CQ41" i="13"/>
  <c r="J112" i="13"/>
  <c r="K112" i="13" s="1"/>
  <c r="J26" i="15"/>
  <c r="CM47" i="13"/>
  <c r="IW134" i="13"/>
  <c r="IX134" i="13" s="1"/>
  <c r="IY55" i="13"/>
  <c r="N159" i="13"/>
  <c r="S72" i="13"/>
  <c r="S164" i="13" s="1"/>
  <c r="IA128" i="13"/>
  <c r="AW55" i="13"/>
  <c r="AW134" i="13"/>
  <c r="AX134" i="13" s="1"/>
  <c r="EF82" i="13"/>
  <c r="EF78" i="13"/>
  <c r="GM119" i="13"/>
  <c r="CC109" i="13"/>
  <c r="CC32" i="13"/>
  <c r="HL82" i="13"/>
  <c r="HM72" i="13"/>
  <c r="HM159" i="13" s="1"/>
  <c r="HL78" i="13"/>
  <c r="J130" i="13"/>
  <c r="K130" i="13" s="1"/>
  <c r="J57" i="15"/>
  <c r="GE142" i="13"/>
  <c r="GF142" i="13" s="1"/>
  <c r="GE64" i="13"/>
  <c r="HU142" i="13"/>
  <c r="HV142" i="13" s="1"/>
  <c r="HU64" i="13"/>
  <c r="J14" i="13"/>
  <c r="EV128" i="13"/>
  <c r="BP78" i="13"/>
  <c r="BP82" i="13"/>
  <c r="AG151" i="13"/>
  <c r="AE72" i="13"/>
  <c r="CX82" i="13"/>
  <c r="CX78" i="13"/>
  <c r="GK128" i="13"/>
  <c r="J56" i="13"/>
  <c r="GG78" i="13"/>
  <c r="HH78" i="13"/>
  <c r="FC72" i="13"/>
  <c r="FC159" i="13" s="1"/>
  <c r="K33" i="15" l="1"/>
  <c r="K42" i="15" s="1"/>
  <c r="BU72" i="13"/>
  <c r="BU159" i="13" s="1"/>
  <c r="K64" i="13"/>
  <c r="K77" i="15" s="1"/>
  <c r="S82" i="13"/>
  <c r="S78" i="13"/>
  <c r="CL127" i="13"/>
  <c r="BF127" i="13"/>
  <c r="J47" i="13"/>
  <c r="J134" i="13" s="1"/>
  <c r="K134" i="13" s="1"/>
  <c r="K103" i="13"/>
  <c r="J58" i="15"/>
  <c r="J104" i="13"/>
  <c r="K104" i="13" s="1"/>
  <c r="J22" i="15"/>
  <c r="J20" i="15" s="1"/>
  <c r="J108" i="13"/>
  <c r="K108" i="13" s="1"/>
  <c r="J39" i="15"/>
  <c r="J125" i="13"/>
  <c r="K125" i="13"/>
  <c r="BE55" i="13"/>
  <c r="BE142" i="13" s="1"/>
  <c r="BE134" i="13"/>
  <c r="BF134" i="13" s="1"/>
  <c r="K98" i="13"/>
  <c r="AH97" i="13"/>
  <c r="AI97" i="13" s="1"/>
  <c r="K85" i="15"/>
  <c r="K95" i="15" s="1"/>
  <c r="AI151" i="13"/>
  <c r="I10" i="13"/>
  <c r="I11" i="15" s="1"/>
  <c r="J10" i="13"/>
  <c r="J97" i="13" s="1"/>
  <c r="K97" i="13" s="1"/>
  <c r="F142" i="13"/>
  <c r="AV151" i="13"/>
  <c r="D64" i="13"/>
  <c r="D72" i="13" s="1"/>
  <c r="D82" i="13" s="1"/>
  <c r="AZ78" i="13"/>
  <c r="AZ82" i="13"/>
  <c r="D32" i="13"/>
  <c r="D41" i="13" s="1"/>
  <c r="BB32" i="13"/>
  <c r="BD32" i="13" s="1"/>
  <c r="D45" i="15"/>
  <c r="S109" i="13"/>
  <c r="Z64" i="13"/>
  <c r="Z151" i="13" s="1"/>
  <c r="AA151" i="13" s="1"/>
  <c r="AA110" i="13"/>
  <c r="BN164" i="13"/>
  <c r="BT119" i="13"/>
  <c r="AX109" i="13"/>
  <c r="F22" i="13"/>
  <c r="F109" i="13" s="1"/>
  <c r="V82" i="13"/>
  <c r="BG82" i="13"/>
  <c r="L33" i="15"/>
  <c r="L42" i="15" s="1"/>
  <c r="BV78" i="13"/>
  <c r="BV82" i="13"/>
  <c r="BV164" i="13"/>
  <c r="CD109" i="13"/>
  <c r="F76" i="15"/>
  <c r="BA82" i="13"/>
  <c r="BF164" i="13"/>
  <c r="BF78" i="13"/>
  <c r="BF82" i="13"/>
  <c r="BL119" i="13"/>
  <c r="BE63" i="13"/>
  <c r="J63" i="13" s="1"/>
  <c r="J150" i="13" s="1"/>
  <c r="K150" i="13" s="1"/>
  <c r="FB128" i="13"/>
  <c r="GV78" i="13"/>
  <c r="GV82" i="13"/>
  <c r="GY41" i="13"/>
  <c r="GY128" i="13" s="1"/>
  <c r="HA128" i="13" s="1"/>
  <c r="FP64" i="13"/>
  <c r="FP151" i="13" s="1"/>
  <c r="FN72" i="13"/>
  <c r="FP72" i="13" s="1"/>
  <c r="FP159" i="13" s="1"/>
  <c r="IA72" i="13"/>
  <c r="HY78" i="13"/>
  <c r="HY82" i="13"/>
  <c r="ES72" i="13"/>
  <c r="EU64" i="13"/>
  <c r="EU151" i="13" s="1"/>
  <c r="DY72" i="13"/>
  <c r="DZ64" i="13"/>
  <c r="DZ151" i="13" s="1"/>
  <c r="EL82" i="13"/>
  <c r="EL78" i="13"/>
  <c r="EE72" i="13"/>
  <c r="EG64" i="13"/>
  <c r="EG151" i="13" s="1"/>
  <c r="CG64" i="13"/>
  <c r="F64" i="13" s="1"/>
  <c r="FB72" i="13"/>
  <c r="FB159" i="13" s="1"/>
  <c r="EY78" i="13"/>
  <c r="EY82" i="13"/>
  <c r="DU78" i="13"/>
  <c r="DU164" i="13"/>
  <c r="DU82" i="13"/>
  <c r="FD159" i="13"/>
  <c r="GK82" i="13"/>
  <c r="I47" i="13"/>
  <c r="I61" i="15" s="1"/>
  <c r="CJ55" i="13"/>
  <c r="CJ142" i="13" s="1"/>
  <c r="EN64" i="13"/>
  <c r="EN151" i="13" s="1"/>
  <c r="GP78" i="13"/>
  <c r="GP82" i="13"/>
  <c r="GR41" i="13"/>
  <c r="IG72" i="13"/>
  <c r="IH64" i="13"/>
  <c r="IH151" i="13" s="1"/>
  <c r="G55" i="13"/>
  <c r="G68" i="15" s="1"/>
  <c r="BT151" i="13"/>
  <c r="BV151" i="13" s="1"/>
  <c r="BR72" i="13"/>
  <c r="BR82" i="13" s="1"/>
  <c r="HD82" i="13"/>
  <c r="HF41" i="13"/>
  <c r="HD78" i="13"/>
  <c r="GC82" i="13"/>
  <c r="GD72" i="13"/>
  <c r="GC78" i="13"/>
  <c r="EH151" i="13"/>
  <c r="EI151" i="13" s="1"/>
  <c r="EH72" i="13"/>
  <c r="EH159" i="13" s="1"/>
  <c r="IT82" i="13"/>
  <c r="IT78" i="13"/>
  <c r="IV72" i="13"/>
  <c r="GX72" i="13"/>
  <c r="GY64" i="13"/>
  <c r="GY151" i="13" s="1"/>
  <c r="HA151" i="13" s="1"/>
  <c r="FW64" i="13"/>
  <c r="FW151" i="13" s="1"/>
  <c r="FY151" i="13" s="1"/>
  <c r="FU72" i="13"/>
  <c r="IQ82" i="13"/>
  <c r="IQ78" i="13"/>
  <c r="IQ164" i="13"/>
  <c r="HR78" i="13"/>
  <c r="HT72" i="13"/>
  <c r="HT159" i="13" s="1"/>
  <c r="HR82" i="13"/>
  <c r="FG72" i="13"/>
  <c r="FI72" i="13" s="1"/>
  <c r="FI159" i="13" s="1"/>
  <c r="FI64" i="13"/>
  <c r="FI151" i="13" s="1"/>
  <c r="FA78" i="13"/>
  <c r="FA82" i="13"/>
  <c r="FB64" i="13"/>
  <c r="FB151" i="13" s="1"/>
  <c r="FD151" i="13" s="1"/>
  <c r="AS41" i="13"/>
  <c r="AV119" i="13"/>
  <c r="Y119" i="13"/>
  <c r="AD78" i="13"/>
  <c r="AD82" i="13"/>
  <c r="F118" i="13"/>
  <c r="F32" i="15"/>
  <c r="AA159" i="13"/>
  <c r="AC78" i="13"/>
  <c r="AC82" i="13"/>
  <c r="AA118" i="13"/>
  <c r="AA142" i="13"/>
  <c r="R32" i="13"/>
  <c r="N41" i="13"/>
  <c r="F32" i="13"/>
  <c r="N119" i="13"/>
  <c r="T41" i="13"/>
  <c r="L41" i="13" s="1"/>
  <c r="L32" i="13"/>
  <c r="BT128" i="13"/>
  <c r="HU72" i="13"/>
  <c r="HU159" i="13" s="1"/>
  <c r="HV159" i="13" s="1"/>
  <c r="HU151" i="13"/>
  <c r="HV151" i="13" s="1"/>
  <c r="GE151" i="13"/>
  <c r="GF151" i="13" s="1"/>
  <c r="GE72" i="13"/>
  <c r="GE159" i="13" s="1"/>
  <c r="AW64" i="13"/>
  <c r="AW142" i="13"/>
  <c r="AX142" i="13" s="1"/>
  <c r="CM55" i="13"/>
  <c r="IY64" i="13"/>
  <c r="IW142" i="13"/>
  <c r="IX142" i="13" s="1"/>
  <c r="G77" i="15"/>
  <c r="G72" i="13"/>
  <c r="J15" i="15"/>
  <c r="J11" i="15" s="1"/>
  <c r="J101" i="13"/>
  <c r="K101" i="13" s="1"/>
  <c r="CC41" i="13"/>
  <c r="CC119" i="13"/>
  <c r="CD119" i="13" s="1"/>
  <c r="CQ128" i="13"/>
  <c r="CQ78" i="13"/>
  <c r="CQ82" i="13"/>
  <c r="IY32" i="13"/>
  <c r="CM22" i="13"/>
  <c r="DZ128" i="13"/>
  <c r="BB41" i="13"/>
  <c r="BD41" i="13" s="1"/>
  <c r="BR78" i="13"/>
  <c r="FN82" i="13"/>
  <c r="FN78" i="13"/>
  <c r="FP41" i="13"/>
  <c r="HN128" i="13"/>
  <c r="CK63" i="13"/>
  <c r="CK150" i="13" s="1"/>
  <c r="IP119" i="13"/>
  <c r="IQ119" i="13" s="1"/>
  <c r="IP41" i="13"/>
  <c r="R118" i="13"/>
  <c r="S118" i="13" s="1"/>
  <c r="IH128" i="13"/>
  <c r="EH32" i="13"/>
  <c r="EH109" i="13"/>
  <c r="EI109" i="13" s="1"/>
  <c r="AH109" i="13"/>
  <c r="AI109" i="13" s="1"/>
  <c r="IW109" i="13"/>
  <c r="IX109" i="13" s="1"/>
  <c r="IW32" i="13"/>
  <c r="II151" i="13"/>
  <c r="IJ151" i="13" s="1"/>
  <c r="II72" i="13"/>
  <c r="II159" i="13" s="1"/>
  <c r="IP72" i="13"/>
  <c r="IP159" i="13" s="1"/>
  <c r="IP151" i="13"/>
  <c r="IQ151" i="13" s="1"/>
  <c r="J58" i="13"/>
  <c r="J145" i="13" s="1"/>
  <c r="K145" i="13" s="1"/>
  <c r="DD78" i="13"/>
  <c r="DD82" i="13"/>
  <c r="DE72" i="13"/>
  <c r="EK82" i="13"/>
  <c r="EK78" i="13"/>
  <c r="EN41" i="13"/>
  <c r="GE118" i="13"/>
  <c r="GF118" i="13" s="1"/>
  <c r="GE32" i="13"/>
  <c r="BE110" i="13"/>
  <c r="BF110" i="13" s="1"/>
  <c r="BE31" i="13"/>
  <c r="BE118" i="13" s="1"/>
  <c r="BF118" i="13" s="1"/>
  <c r="J111" i="13"/>
  <c r="K111" i="13" s="1"/>
  <c r="J25" i="15"/>
  <c r="J24" i="15" s="1"/>
  <c r="CL150" i="13"/>
  <c r="CL78" i="13"/>
  <c r="CL82" i="13"/>
  <c r="CL164" i="13"/>
  <c r="CJ32" i="13"/>
  <c r="CJ119" i="13" s="1"/>
  <c r="R151" i="13"/>
  <c r="S151" i="13" s="1"/>
  <c r="J146" i="13"/>
  <c r="K146" i="13" s="1"/>
  <c r="J72" i="15"/>
  <c r="IQ159" i="13"/>
  <c r="J19" i="15"/>
  <c r="J105" i="13"/>
  <c r="K105" i="13" s="1"/>
  <c r="BM151" i="13"/>
  <c r="BN151" i="13" s="1"/>
  <c r="BM72" i="13"/>
  <c r="BM159" i="13" s="1"/>
  <c r="BN159" i="13" s="1"/>
  <c r="J70" i="15"/>
  <c r="J144" i="13"/>
  <c r="K144" i="13" s="1"/>
  <c r="CK134" i="13"/>
  <c r="CL134" i="13" s="1"/>
  <c r="I41" i="15"/>
  <c r="CK102" i="13"/>
  <c r="CL102" i="13" s="1"/>
  <c r="IB119" i="13"/>
  <c r="IC119" i="13" s="1"/>
  <c r="IB41" i="13"/>
  <c r="FJ41" i="13"/>
  <c r="FJ119" i="13"/>
  <c r="FK119" i="13" s="1"/>
  <c r="II78" i="13"/>
  <c r="II128" i="13"/>
  <c r="II82" i="13"/>
  <c r="II164" i="13"/>
  <c r="L77" i="15"/>
  <c r="L85" i="15" s="1"/>
  <c r="L72" i="13"/>
  <c r="FC119" i="13"/>
  <c r="FD119" i="13" s="1"/>
  <c r="FC41" i="13"/>
  <c r="EO41" i="13"/>
  <c r="EO119" i="13"/>
  <c r="HS82" i="13"/>
  <c r="HT41" i="13"/>
  <c r="HS78" i="13"/>
  <c r="DT109" i="13"/>
  <c r="DT32" i="13"/>
  <c r="K72" i="13"/>
  <c r="HU164" i="13"/>
  <c r="HU128" i="13"/>
  <c r="J137" i="13"/>
  <c r="K137" i="13" s="1"/>
  <c r="J63" i="15"/>
  <c r="J61" i="15" s="1"/>
  <c r="GS64" i="13"/>
  <c r="GS142" i="13"/>
  <c r="GT142" i="13" s="1"/>
  <c r="FJ142" i="13"/>
  <c r="FK142" i="13" s="1"/>
  <c r="FJ64" i="13"/>
  <c r="BL78" i="13"/>
  <c r="BL82" i="13"/>
  <c r="BL128" i="13"/>
  <c r="BJ82" i="13"/>
  <c r="CK115" i="13"/>
  <c r="CL115" i="13" s="1"/>
  <c r="IO41" i="13"/>
  <c r="IL78" i="13"/>
  <c r="IL82" i="13"/>
  <c r="J74" i="15"/>
  <c r="J148" i="13"/>
  <c r="K148" i="13" s="1"/>
  <c r="J15" i="13"/>
  <c r="J102" i="13" s="1"/>
  <c r="K102" i="13" s="1"/>
  <c r="CR158" i="13"/>
  <c r="CS158" i="13" s="1"/>
  <c r="CK71" i="13"/>
  <c r="CK158" i="13" s="1"/>
  <c r="CL158" i="13" s="1"/>
  <c r="CR72" i="13"/>
  <c r="CR159" i="13" s="1"/>
  <c r="CS159" i="13" s="1"/>
  <c r="GT134" i="13"/>
  <c r="CH72" i="13"/>
  <c r="J69" i="15"/>
  <c r="J143" i="13"/>
  <c r="K143" i="13" s="1"/>
  <c r="AW41" i="13"/>
  <c r="AW119" i="13"/>
  <c r="J38" i="15"/>
  <c r="J41" i="15" s="1"/>
  <c r="J124" i="13"/>
  <c r="K124" i="13" s="1"/>
  <c r="FX109" i="13"/>
  <c r="FY109" i="13" s="1"/>
  <c r="FX32" i="13"/>
  <c r="ER78" i="13"/>
  <c r="EU41" i="13"/>
  <c r="ER82" i="13"/>
  <c r="EO72" i="13"/>
  <c r="EO159" i="13" s="1"/>
  <c r="EO151" i="13"/>
  <c r="EP151" i="13" s="1"/>
  <c r="EA119" i="13"/>
  <c r="EB119" i="13" s="1"/>
  <c r="EA41" i="13"/>
  <c r="CR119" i="13"/>
  <c r="CS119" i="13" s="1"/>
  <c r="CR41" i="13"/>
  <c r="GL128" i="13"/>
  <c r="GM128" i="13" s="1"/>
  <c r="FG78" i="13"/>
  <c r="FG82" i="13"/>
  <c r="FI41" i="13"/>
  <c r="CY109" i="13"/>
  <c r="CZ109" i="13" s="1"/>
  <c r="CY32" i="13"/>
  <c r="DS41" i="13"/>
  <c r="DP78" i="13"/>
  <c r="DP82" i="13"/>
  <c r="GS119" i="13"/>
  <c r="GT119" i="13" s="1"/>
  <c r="GS41" i="13"/>
  <c r="FQ72" i="13"/>
  <c r="FQ159" i="13" s="1"/>
  <c r="FR159" i="13" s="1"/>
  <c r="FQ151" i="13"/>
  <c r="FR151" i="13" s="1"/>
  <c r="HG109" i="13"/>
  <c r="HH109" i="13" s="1"/>
  <c r="HG32" i="13"/>
  <c r="BZ78" i="13"/>
  <c r="BZ82" i="13"/>
  <c r="EP119" i="13"/>
  <c r="FQ118" i="13"/>
  <c r="FR118" i="13" s="1"/>
  <c r="FQ32" i="13"/>
  <c r="BE109" i="13"/>
  <c r="J40" i="13"/>
  <c r="HK78" i="13"/>
  <c r="HK82" i="13"/>
  <c r="HM41" i="13"/>
  <c r="DF72" i="13"/>
  <c r="DF159" i="13" s="1"/>
  <c r="DF151" i="13"/>
  <c r="DG151" i="13" s="1"/>
  <c r="HN151" i="13"/>
  <c r="HO151" i="13" s="1"/>
  <c r="HN72" i="13"/>
  <c r="HN159" i="13" s="1"/>
  <c r="HO159" i="13" s="1"/>
  <c r="I84" i="15"/>
  <c r="CK55" i="13"/>
  <c r="JE64" i="13"/>
  <c r="GL150" i="13"/>
  <c r="GM150" i="13" s="1"/>
  <c r="GL64" i="13"/>
  <c r="CK22" i="13"/>
  <c r="JE32" i="13"/>
  <c r="Z109" i="13"/>
  <c r="AA109" i="13" s="1"/>
  <c r="J23" i="13"/>
  <c r="J110" i="13" s="1"/>
  <c r="K110" i="13" s="1"/>
  <c r="BM119" i="13"/>
  <c r="BM41" i="13"/>
  <c r="DF109" i="13"/>
  <c r="DG109" i="13" s="1"/>
  <c r="DF32" i="13"/>
  <c r="BJ78" i="13"/>
  <c r="EG128" i="13"/>
  <c r="CK31" i="13"/>
  <c r="CK118" i="13" s="1"/>
  <c r="CL118" i="13" s="1"/>
  <c r="EV72" i="13"/>
  <c r="EV151" i="13"/>
  <c r="EW151" i="13" s="1"/>
  <c r="EA142" i="13"/>
  <c r="EB142" i="13" s="1"/>
  <c r="EA64" i="13"/>
  <c r="DM32" i="13"/>
  <c r="DU109" i="13"/>
  <c r="J73" i="15"/>
  <c r="J147" i="13"/>
  <c r="K147" i="13" s="1"/>
  <c r="EN72" i="13"/>
  <c r="EN159" i="13" s="1"/>
  <c r="EP159" i="13" s="1"/>
  <c r="EM78" i="13"/>
  <c r="EM82" i="13"/>
  <c r="U82" i="13"/>
  <c r="U78" i="13"/>
  <c r="CC64" i="13"/>
  <c r="CC142" i="13"/>
  <c r="CD142" i="13" s="1"/>
  <c r="CY142" i="13"/>
  <c r="CZ142" i="13" s="1"/>
  <c r="CY64" i="13"/>
  <c r="D44" i="15"/>
  <c r="D42" i="15"/>
  <c r="D95" i="15" s="1"/>
  <c r="CK106" i="13"/>
  <c r="CL106" i="13" s="1"/>
  <c r="J19" i="13"/>
  <c r="J106" i="13" s="1"/>
  <c r="K106" i="13" s="1"/>
  <c r="BU118" i="13"/>
  <c r="BV118" i="13" s="1"/>
  <c r="BU32" i="13"/>
  <c r="CK155" i="13"/>
  <c r="CL155" i="13" s="1"/>
  <c r="J68" i="13"/>
  <c r="GZ158" i="13"/>
  <c r="HA158" i="13" s="1"/>
  <c r="GZ72" i="13"/>
  <c r="J66" i="13"/>
  <c r="CK153" i="13"/>
  <c r="CL153" i="13" s="1"/>
  <c r="HB82" i="13"/>
  <c r="HB164" i="13"/>
  <c r="HB78" i="13"/>
  <c r="AA41" i="13"/>
  <c r="K32" i="13"/>
  <c r="K41" i="13" s="1"/>
  <c r="R72" i="13"/>
  <c r="R159" i="13" s="1"/>
  <c r="S159" i="13" s="1"/>
  <c r="J68" i="15" l="1"/>
  <c r="K100" i="15"/>
  <c r="BE150" i="13"/>
  <c r="BF150" i="13" s="1"/>
  <c r="AX119" i="13"/>
  <c r="L101" i="15"/>
  <c r="F23" i="15"/>
  <c r="F45" i="15" s="1"/>
  <c r="I22" i="13"/>
  <c r="I23" i="15" s="1"/>
  <c r="BN119" i="13"/>
  <c r="BD109" i="13"/>
  <c r="BF109" i="13" s="1"/>
  <c r="BE64" i="13"/>
  <c r="BE72" i="13" s="1"/>
  <c r="BE159" i="13" s="1"/>
  <c r="T78" i="13"/>
  <c r="Z32" i="13"/>
  <c r="Z119" i="13" s="1"/>
  <c r="AA119" i="13" s="1"/>
  <c r="F46" i="15"/>
  <c r="FW72" i="13"/>
  <c r="FU82" i="13"/>
  <c r="FU78" i="13"/>
  <c r="IV159" i="13"/>
  <c r="IV78" i="13"/>
  <c r="IV82" i="13"/>
  <c r="GD159" i="13"/>
  <c r="GD82" i="13"/>
  <c r="GD78" i="13"/>
  <c r="IG78" i="13"/>
  <c r="IG82" i="13"/>
  <c r="IH72" i="13"/>
  <c r="IA159" i="13"/>
  <c r="IC159" i="13" s="1"/>
  <c r="IA78" i="13"/>
  <c r="IA82" i="13"/>
  <c r="FB78" i="13"/>
  <c r="CK109" i="13"/>
  <c r="CL109" i="13" s="1"/>
  <c r="CK142" i="13"/>
  <c r="CL142" i="13" s="1"/>
  <c r="BE32" i="13"/>
  <c r="BE119" i="13" s="1"/>
  <c r="HU82" i="13"/>
  <c r="HU78" i="13"/>
  <c r="GF159" i="13"/>
  <c r="GX82" i="13"/>
  <c r="GY72" i="13"/>
  <c r="GX78" i="13"/>
  <c r="HF78" i="13"/>
  <c r="HF128" i="13"/>
  <c r="HF82" i="13"/>
  <c r="BB72" i="13"/>
  <c r="BB78" i="13" s="1"/>
  <c r="I55" i="13"/>
  <c r="I68" i="15" s="1"/>
  <c r="I45" i="15" s="1"/>
  <c r="BD142" i="13"/>
  <c r="BF142" i="13" s="1"/>
  <c r="GR78" i="13"/>
  <c r="GR128" i="13"/>
  <c r="GR82" i="13"/>
  <c r="CJ64" i="13"/>
  <c r="CJ151" i="13" s="1"/>
  <c r="F151" i="13"/>
  <c r="F72" i="13"/>
  <c r="F77" i="15"/>
  <c r="EE82" i="13"/>
  <c r="EG72" i="13"/>
  <c r="CG72" i="13"/>
  <c r="EE78" i="13"/>
  <c r="DY82" i="13"/>
  <c r="DY78" i="13"/>
  <c r="DZ72" i="13"/>
  <c r="ES82" i="13"/>
  <c r="ES78" i="13"/>
  <c r="EU72" i="13"/>
  <c r="EU159" i="13" s="1"/>
  <c r="FB82" i="13"/>
  <c r="Q82" i="13"/>
  <c r="AS82" i="13"/>
  <c r="AS78" i="13"/>
  <c r="T164" i="13"/>
  <c r="F33" i="15"/>
  <c r="F119" i="13"/>
  <c r="F41" i="13"/>
  <c r="T82" i="13"/>
  <c r="N128" i="13"/>
  <c r="N78" i="13"/>
  <c r="N82" i="13"/>
  <c r="J155" i="13"/>
  <c r="K155" i="13" s="1"/>
  <c r="J81" i="15"/>
  <c r="J71" i="13"/>
  <c r="CY72" i="13"/>
  <c r="CY159" i="13" s="1"/>
  <c r="CZ159" i="13" s="1"/>
  <c r="CY151" i="13"/>
  <c r="CZ151" i="13" s="1"/>
  <c r="Z41" i="13"/>
  <c r="Y128" i="13"/>
  <c r="Y82" i="13"/>
  <c r="Y78" i="13"/>
  <c r="BD119" i="13"/>
  <c r="HM128" i="13"/>
  <c r="HO128" i="13" s="1"/>
  <c r="HM82" i="13"/>
  <c r="HM78" i="13"/>
  <c r="HG119" i="13"/>
  <c r="HH119" i="13" s="1"/>
  <c r="HG41" i="13"/>
  <c r="GS128" i="13"/>
  <c r="GT128" i="13" s="1"/>
  <c r="DS128" i="13"/>
  <c r="DS78" i="13"/>
  <c r="DS82" i="13"/>
  <c r="FI78" i="13"/>
  <c r="FI128" i="13"/>
  <c r="FI82" i="13"/>
  <c r="EA128" i="13"/>
  <c r="AW128" i="13"/>
  <c r="IO128" i="13"/>
  <c r="IO78" i="13"/>
  <c r="IO82" i="13"/>
  <c r="FJ72" i="13"/>
  <c r="FJ159" i="13" s="1"/>
  <c r="FK159" i="13" s="1"/>
  <c r="FJ151" i="13"/>
  <c r="FK151" i="13" s="1"/>
  <c r="DT119" i="13"/>
  <c r="DU119" i="13" s="1"/>
  <c r="DT41" i="13"/>
  <c r="FC128" i="13"/>
  <c r="FD128" i="13" s="1"/>
  <c r="FC82" i="13"/>
  <c r="FC78" i="13"/>
  <c r="FC164" i="13"/>
  <c r="L100" i="15"/>
  <c r="L95" i="15"/>
  <c r="FJ128" i="13"/>
  <c r="FJ78" i="13"/>
  <c r="IW41" i="13"/>
  <c r="IW119" i="13"/>
  <c r="IX119" i="13" s="1"/>
  <c r="IJ128" i="13"/>
  <c r="IP128" i="13"/>
  <c r="IP82" i="13"/>
  <c r="IP164" i="13"/>
  <c r="IP78" i="13"/>
  <c r="HN78" i="13"/>
  <c r="HN164" i="13"/>
  <c r="CJ41" i="13"/>
  <c r="J23" i="15"/>
  <c r="IY72" i="13"/>
  <c r="IW151" i="13"/>
  <c r="IX151" i="13" s="1"/>
  <c r="CM64" i="13"/>
  <c r="J55" i="13"/>
  <c r="J142" i="13" s="1"/>
  <c r="K142" i="13" s="1"/>
  <c r="AW72" i="13"/>
  <c r="AW159" i="13" s="1"/>
  <c r="AX159" i="13" s="1"/>
  <c r="AW151" i="13"/>
  <c r="AX151" i="13" s="1"/>
  <c r="AA164" i="13"/>
  <c r="AA78" i="13"/>
  <c r="AA82" i="13"/>
  <c r="GZ159" i="13"/>
  <c r="GZ164" i="13"/>
  <c r="GZ78" i="13"/>
  <c r="GZ82" i="13"/>
  <c r="BU119" i="13"/>
  <c r="BV119" i="13" s="1"/>
  <c r="BU41" i="13"/>
  <c r="DM119" i="13"/>
  <c r="DN119" i="13" s="1"/>
  <c r="DM41" i="13"/>
  <c r="EV159" i="13"/>
  <c r="EW159" i="13" s="1"/>
  <c r="EV164" i="13"/>
  <c r="EV78" i="13"/>
  <c r="EV82" i="13"/>
  <c r="K78" i="13"/>
  <c r="K101" i="15"/>
  <c r="J153" i="13"/>
  <c r="K153" i="13" s="1"/>
  <c r="J79" i="15"/>
  <c r="CC151" i="13"/>
  <c r="CD151" i="13" s="1"/>
  <c r="CC72" i="13"/>
  <c r="CC159" i="13" s="1"/>
  <c r="EA72" i="13"/>
  <c r="EA159" i="13" s="1"/>
  <c r="EA151" i="13"/>
  <c r="EB151" i="13" s="1"/>
  <c r="DF41" i="13"/>
  <c r="DF119" i="13"/>
  <c r="DG119" i="13" s="1"/>
  <c r="BM82" i="13"/>
  <c r="BM128" i="13"/>
  <c r="BN128" i="13" s="1"/>
  <c r="BM78" i="13"/>
  <c r="BM164" i="13"/>
  <c r="J22" i="13"/>
  <c r="J109" i="13" s="1"/>
  <c r="K109" i="13" s="1"/>
  <c r="CK32" i="13"/>
  <c r="JE41" i="13"/>
  <c r="GL72" i="13"/>
  <c r="GL151" i="13"/>
  <c r="GM151" i="13" s="1"/>
  <c r="JE72" i="13"/>
  <c r="CK64" i="13"/>
  <c r="CK151" i="13" s="1"/>
  <c r="J127" i="13"/>
  <c r="K127" i="13" s="1"/>
  <c r="FQ119" i="13"/>
  <c r="FR119" i="13" s="1"/>
  <c r="FQ41" i="13"/>
  <c r="CB159" i="13"/>
  <c r="CB82" i="13"/>
  <c r="CB78" i="13"/>
  <c r="CY41" i="13"/>
  <c r="CY119" i="13"/>
  <c r="CZ119" i="13" s="1"/>
  <c r="CR128" i="13"/>
  <c r="CR78" i="13"/>
  <c r="CR82" i="13"/>
  <c r="CR164" i="13"/>
  <c r="EU78" i="13"/>
  <c r="EU128" i="13"/>
  <c r="EW128" i="13" s="1"/>
  <c r="EU82" i="13"/>
  <c r="FX119" i="13"/>
  <c r="FY119" i="13" s="1"/>
  <c r="FX41" i="13"/>
  <c r="CH78" i="13"/>
  <c r="CH82" i="13"/>
  <c r="GS72" i="13"/>
  <c r="GS159" i="13" s="1"/>
  <c r="GT159" i="13" s="1"/>
  <c r="GS151" i="13"/>
  <c r="GT151" i="13" s="1"/>
  <c r="HT78" i="13"/>
  <c r="HT128" i="13"/>
  <c r="HV128" i="13" s="1"/>
  <c r="HT82" i="13"/>
  <c r="EO128" i="13"/>
  <c r="EO82" i="13"/>
  <c r="EO78" i="13"/>
  <c r="EO164" i="13"/>
  <c r="L82" i="13"/>
  <c r="L78" i="13"/>
  <c r="IB78" i="13"/>
  <c r="IB164" i="13"/>
  <c r="IB82" i="13"/>
  <c r="IB128" i="13"/>
  <c r="IC128" i="13" s="1"/>
  <c r="J71" i="15"/>
  <c r="J76" i="15" s="1"/>
  <c r="GE41" i="13"/>
  <c r="GE119" i="13"/>
  <c r="GF119" i="13" s="1"/>
  <c r="EN128" i="13"/>
  <c r="EP128" i="13" s="1"/>
  <c r="EN82" i="13"/>
  <c r="EN78" i="13"/>
  <c r="DE159" i="13"/>
  <c r="DG159" i="13" s="1"/>
  <c r="DE82" i="13"/>
  <c r="DE78" i="13"/>
  <c r="EH41" i="13"/>
  <c r="EH119" i="13"/>
  <c r="EI119" i="13" s="1"/>
  <c r="R119" i="13"/>
  <c r="S119" i="13" s="1"/>
  <c r="HN82" i="13"/>
  <c r="FP128" i="13"/>
  <c r="FP78" i="13"/>
  <c r="FP82" i="13"/>
  <c r="EB128" i="13"/>
  <c r="IY41" i="13"/>
  <c r="CM32" i="13"/>
  <c r="CS128" i="13"/>
  <c r="CC128" i="13"/>
  <c r="CD128" i="13" s="1"/>
  <c r="AG159" i="13"/>
  <c r="AI159" i="13" s="1"/>
  <c r="G85" i="15"/>
  <c r="BE41" i="13" l="1"/>
  <c r="BE164" i="13" s="1"/>
  <c r="BE151" i="13"/>
  <c r="CC164" i="13"/>
  <c r="CC78" i="13"/>
  <c r="CC82" i="13"/>
  <c r="CD159" i="13"/>
  <c r="BB82" i="13"/>
  <c r="J64" i="13"/>
  <c r="J77" i="15" s="1"/>
  <c r="R41" i="13"/>
  <c r="R78" i="13" s="1"/>
  <c r="F44" i="15"/>
  <c r="EB159" i="13"/>
  <c r="DZ159" i="13"/>
  <c r="DZ78" i="13"/>
  <c r="DZ82" i="13"/>
  <c r="CG78" i="13"/>
  <c r="CG82" i="13"/>
  <c r="F159" i="13"/>
  <c r="F85" i="15"/>
  <c r="F100" i="15" s="1"/>
  <c r="BD159" i="13"/>
  <c r="BF159" i="13" s="1"/>
  <c r="BD151" i="13"/>
  <c r="I64" i="13"/>
  <c r="I72" i="13" s="1"/>
  <c r="BT159" i="13"/>
  <c r="BV159" i="13" s="1"/>
  <c r="BT78" i="13"/>
  <c r="BT82" i="13"/>
  <c r="IH159" i="13"/>
  <c r="IJ159" i="13" s="1"/>
  <c r="IH82" i="13"/>
  <c r="IH78" i="13"/>
  <c r="CL151" i="13"/>
  <c r="CJ72" i="13"/>
  <c r="CJ159" i="13" s="1"/>
  <c r="EG159" i="13"/>
  <c r="EI159" i="13" s="1"/>
  <c r="EG82" i="13"/>
  <c r="EG78" i="13"/>
  <c r="GY159" i="13"/>
  <c r="HA159" i="13" s="1"/>
  <c r="GY82" i="13"/>
  <c r="GY78" i="13"/>
  <c r="FW159" i="13"/>
  <c r="FY159" i="13" s="1"/>
  <c r="FW78" i="13"/>
  <c r="FW82" i="13"/>
  <c r="Q78" i="13"/>
  <c r="AV82" i="13"/>
  <c r="AV128" i="13"/>
  <c r="AX128" i="13" s="1"/>
  <c r="AV78" i="13"/>
  <c r="J84" i="15"/>
  <c r="F128" i="13"/>
  <c r="F82" i="13"/>
  <c r="F42" i="15"/>
  <c r="EH128" i="13"/>
  <c r="EI128" i="13" s="1"/>
  <c r="EH82" i="13"/>
  <c r="EH78" i="13"/>
  <c r="EH164" i="13"/>
  <c r="GE82" i="13"/>
  <c r="GE164" i="13"/>
  <c r="GE128" i="13"/>
  <c r="GF128" i="13" s="1"/>
  <c r="GE78" i="13"/>
  <c r="CY78" i="13"/>
  <c r="CY128" i="13"/>
  <c r="CZ128" i="13" s="1"/>
  <c r="CY82" i="13"/>
  <c r="CY164" i="13"/>
  <c r="CK72" i="13"/>
  <c r="GL159" i="13"/>
  <c r="GM159" i="13" s="1"/>
  <c r="GL82" i="13"/>
  <c r="GL164" i="13"/>
  <c r="GL78" i="13"/>
  <c r="CK119" i="13"/>
  <c r="CL119" i="13" s="1"/>
  <c r="AW164" i="13"/>
  <c r="EA78" i="13"/>
  <c r="EA82" i="13"/>
  <c r="FK128" i="13"/>
  <c r="GS82" i="13"/>
  <c r="HG164" i="13"/>
  <c r="HG78" i="13"/>
  <c r="HG128" i="13"/>
  <c r="HH128" i="13" s="1"/>
  <c r="HG82" i="13"/>
  <c r="BF119" i="13"/>
  <c r="Z128" i="13"/>
  <c r="AA128" i="13" s="1"/>
  <c r="Z164" i="13"/>
  <c r="Z82" i="13"/>
  <c r="Z78" i="13"/>
  <c r="R128" i="13"/>
  <c r="S128" i="13" s="1"/>
  <c r="IY164" i="13"/>
  <c r="IY82" i="13"/>
  <c r="IY78" i="13"/>
  <c r="CM41" i="13"/>
  <c r="FX164" i="13"/>
  <c r="FX82" i="13"/>
  <c r="FX78" i="13"/>
  <c r="FX128" i="13"/>
  <c r="FY128" i="13" s="1"/>
  <c r="FQ82" i="13"/>
  <c r="FQ128" i="13"/>
  <c r="FR128" i="13" s="1"/>
  <c r="FQ164" i="13"/>
  <c r="FQ78" i="13"/>
  <c r="BE128" i="13"/>
  <c r="CK41" i="13"/>
  <c r="DF164" i="13"/>
  <c r="DF78" i="13"/>
  <c r="DF82" i="13"/>
  <c r="DF128" i="13"/>
  <c r="DG128" i="13" s="1"/>
  <c r="DM128" i="13"/>
  <c r="DN128" i="13" s="1"/>
  <c r="DM82" i="13"/>
  <c r="DM78" i="13"/>
  <c r="DM164" i="13"/>
  <c r="BU128" i="13"/>
  <c r="BV128" i="13" s="1"/>
  <c r="BU78" i="13"/>
  <c r="BU82" i="13"/>
  <c r="BU164" i="13"/>
  <c r="IW159" i="13"/>
  <c r="IX159" i="13" s="1"/>
  <c r="CM72" i="13"/>
  <c r="CJ82" i="13"/>
  <c r="CJ128" i="13"/>
  <c r="IW82" i="13"/>
  <c r="IW128" i="13"/>
  <c r="IX128" i="13" s="1"/>
  <c r="IW164" i="13"/>
  <c r="IW78" i="13"/>
  <c r="FJ164" i="13"/>
  <c r="FJ82" i="13"/>
  <c r="DT128" i="13"/>
  <c r="DU128" i="13" s="1"/>
  <c r="DT78" i="13"/>
  <c r="DT164" i="13"/>
  <c r="DT82" i="13"/>
  <c r="IQ128" i="13"/>
  <c r="AW78" i="13"/>
  <c r="AW82" i="13"/>
  <c r="EA164" i="13"/>
  <c r="GS164" i="13"/>
  <c r="GS78" i="13"/>
  <c r="BD128" i="13"/>
  <c r="J158" i="13"/>
  <c r="K158" i="13" s="1"/>
  <c r="BE82" i="13" l="1"/>
  <c r="BE78" i="13"/>
  <c r="BF151" i="13"/>
  <c r="J72" i="13"/>
  <c r="J159" i="13" s="1"/>
  <c r="K159" i="13" s="1"/>
  <c r="J151" i="13"/>
  <c r="K151" i="13" s="1"/>
  <c r="R164" i="13"/>
  <c r="BD78" i="13"/>
  <c r="BD82" i="13"/>
  <c r="R82" i="13"/>
  <c r="I77" i="15"/>
  <c r="BF128" i="13"/>
  <c r="CJ78" i="13"/>
  <c r="J85" i="15"/>
  <c r="F101" i="15"/>
  <c r="F95" i="15"/>
  <c r="CK78" i="13"/>
  <c r="CK164" i="13"/>
  <c r="CK82" i="13"/>
  <c r="CK128" i="13"/>
  <c r="CL128" i="13" s="1"/>
  <c r="CM78" i="13"/>
  <c r="CM82" i="13"/>
  <c r="CM164" i="13"/>
  <c r="CK159" i="13"/>
  <c r="CL159" i="13" s="1"/>
  <c r="J100" i="15" l="1"/>
  <c r="G79" i="13"/>
  <c r="I85" i="15"/>
  <c r="G30" i="15"/>
  <c r="G29" i="13"/>
  <c r="AG116" i="13"/>
  <c r="AG28" i="13"/>
  <c r="AG115" i="13" s="1"/>
  <c r="E29" i="13"/>
  <c r="E28" i="13" s="1"/>
  <c r="E31" i="13" s="1"/>
  <c r="E30" i="15"/>
  <c r="E29" i="15" s="1"/>
  <c r="E32" i="15" s="1"/>
  <c r="AE28" i="13"/>
  <c r="G28" i="13" s="1"/>
  <c r="G29" i="15" s="1"/>
  <c r="AE31" i="13"/>
  <c r="G31" i="13" s="1"/>
  <c r="G32" i="15" s="1"/>
  <c r="G46" i="15" s="1"/>
  <c r="AG29" i="13"/>
  <c r="I29" i="13" s="1"/>
  <c r="I30" i="15" s="1"/>
  <c r="AH29" i="13"/>
  <c r="J29" i="13" s="1"/>
  <c r="J116" i="13" l="1"/>
  <c r="K116" i="13" s="1"/>
  <c r="J30" i="15"/>
  <c r="J29" i="15" s="1"/>
  <c r="J32" i="15" s="1"/>
  <c r="J33" i="15" s="1"/>
  <c r="J42" i="15" s="1"/>
  <c r="J95" i="15" s="1"/>
  <c r="E46" i="15"/>
  <c r="E33" i="15"/>
  <c r="AI116" i="13"/>
  <c r="AH28" i="13"/>
  <c r="AE32" i="13"/>
  <c r="AH116" i="13"/>
  <c r="I28" i="13"/>
  <c r="I29" i="15" s="1"/>
  <c r="AG31" i="13"/>
  <c r="G32" i="13" l="1"/>
  <c r="AE41" i="13"/>
  <c r="AG32" i="13"/>
  <c r="E42" i="15"/>
  <c r="E95" i="15" s="1"/>
  <c r="E44" i="15"/>
  <c r="I31" i="13"/>
  <c r="I32" i="15" s="1"/>
  <c r="AG118" i="13"/>
  <c r="AH31" i="13"/>
  <c r="AH115" i="13"/>
  <c r="AI115" i="13" s="1"/>
  <c r="J28" i="13"/>
  <c r="J115" i="13" s="1"/>
  <c r="K115" i="13" s="1"/>
  <c r="AH118" i="13" l="1"/>
  <c r="J31" i="13"/>
  <c r="J118" i="13" s="1"/>
  <c r="K118" i="13" s="1"/>
  <c r="AH32" i="13"/>
  <c r="AE78" i="13"/>
  <c r="AE82" i="13"/>
  <c r="AG41" i="13"/>
  <c r="AI118" i="13"/>
  <c r="AG119" i="13"/>
  <c r="I32" i="13"/>
  <c r="G33" i="15"/>
  <c r="G41" i="13"/>
  <c r="AG82" i="13" l="1"/>
  <c r="AG128" i="13"/>
  <c r="AG78" i="13"/>
  <c r="G82" i="13"/>
  <c r="G42" i="15"/>
  <c r="I41" i="13"/>
  <c r="I42" i="15" s="1"/>
  <c r="I33" i="15"/>
  <c r="I44" i="15" s="1"/>
  <c r="J32" i="13"/>
  <c r="AH119" i="13"/>
  <c r="AI119" i="13" s="1"/>
  <c r="AH41" i="13"/>
  <c r="AH82" i="13" l="1"/>
  <c r="AH128" i="13"/>
  <c r="AI128" i="13" s="1"/>
  <c r="AH78" i="13"/>
  <c r="AH164" i="13"/>
  <c r="J119" i="13"/>
  <c r="K119" i="13" s="1"/>
  <c r="J41" i="13"/>
  <c r="J78" i="13" l="1"/>
  <c r="J128" i="13"/>
  <c r="K128" i="13" s="1"/>
</calcChain>
</file>

<file path=xl/sharedStrings.xml><?xml version="1.0" encoding="utf-8"?>
<sst xmlns="http://schemas.openxmlformats.org/spreadsheetml/2006/main" count="694" uniqueCount="180">
  <si>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</si>
  <si>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</si>
  <si>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</si>
  <si>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</si>
  <si>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</si>
  <si>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</si>
  <si>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</si>
  <si>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</si>
  <si>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Munkaadókat terhelő járulékok és szociális hozzájár. adó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</si>
  <si>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</si>
  <si>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</si>
  <si>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</si>
  <si>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</si>
  <si>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</si>
  <si>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</si>
  <si>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</si>
  <si>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</si>
  <si>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</si>
  <si>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</si>
  <si>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</si>
  <si>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</si>
  <si>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</si>
  <si>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</si>
  <si>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</si>
  <si>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</si>
  <si>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</si>
  <si>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</si>
  <si>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</si>
  <si>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</si>
  <si>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</si>
  <si>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</si>
  <si>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</si>
  <si>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</si>
  <si>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</si>
  <si>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</si>
  <si>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ELŐIRÁNYZATOK MEGNEVEZÉSE</t>
  </si>
  <si>
    <t>ZUGLÓI INTÉZMÉNYGAZDÁLKODÁSI KÖZPONT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</si>
  <si>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</si>
  <si>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</si>
  <si>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</si>
  <si>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>összes bevétel-működési kiadások</t>
  </si>
  <si>
    <t>kötelező</t>
  </si>
  <si>
    <t>adatok eFt-ban</t>
  </si>
  <si>
    <t>ELLENŐRZÉS</t>
  </si>
  <si>
    <t>Költségvetési egyenleg</t>
  </si>
  <si>
    <t>Működési egyenleg (finanszírozási műveletekkel  együtt)</t>
  </si>
  <si>
    <t>Felhalmozási egyenleg (finanszírozási műveletekkel  együtt)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</si>
  <si>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</si>
  <si>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</si>
  <si>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</si>
  <si>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</si>
  <si>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</si>
  <si>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</si>
  <si>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</si>
  <si>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</si>
  <si>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10. Cím</t>
  </si>
  <si>
    <t>11. Cím</t>
  </si>
  <si>
    <t>12. Cím</t>
  </si>
  <si>
    <t>13. Cím</t>
  </si>
  <si>
    <t>14. Cím</t>
  </si>
  <si>
    <t>15. Cím</t>
  </si>
  <si>
    <t>16. Cím</t>
  </si>
  <si>
    <t>17. Cím</t>
  </si>
  <si>
    <t>18. Cím</t>
  </si>
  <si>
    <t>19. Cím</t>
  </si>
  <si>
    <t>20. Cím</t>
  </si>
  <si>
    <t>21. Cím</t>
  </si>
  <si>
    <t>22. Cím</t>
  </si>
  <si>
    <t>23. Cím</t>
  </si>
  <si>
    <t>24. Cím</t>
  </si>
  <si>
    <t>25. Cím</t>
  </si>
  <si>
    <t>26. Cím</t>
  </si>
  <si>
    <t>27. Cím</t>
  </si>
  <si>
    <t>28. Cím</t>
  </si>
  <si>
    <t>29. Cím</t>
  </si>
  <si>
    <t>30. Cím</t>
  </si>
  <si>
    <t>31. Cím</t>
  </si>
  <si>
    <t>32. Cím</t>
  </si>
  <si>
    <t>33. Cím</t>
  </si>
  <si>
    <t>1. Cím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</si>
  <si>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</si>
  <si>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</si>
  <si>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</si>
  <si>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bevétel kiadás viszonya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</si>
  <si>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</si>
  <si>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</si>
  <si>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</si>
  <si>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</si>
  <si>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</si>
  <si>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</si>
  <si>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</si>
  <si>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</si>
  <si>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</si>
  <si>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</si>
  <si>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</si>
  <si>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a)</t>
  </si>
  <si>
    <t>b)</t>
  </si>
  <si>
    <t>c)</t>
  </si>
  <si>
    <t>d)</t>
  </si>
  <si>
    <t>e)</t>
  </si>
  <si>
    <t>f)</t>
  </si>
  <si>
    <t>önként vállalt</t>
  </si>
  <si>
    <t>állam-           igazgatási</t>
  </si>
  <si>
    <t>Működési bevételek összesen (1+2+3+4)</t>
  </si>
  <si>
    <t>Felhalmozási bevételek összesen (6+7+8)</t>
  </si>
  <si>
    <t>Felhalmozási kiadások összesen (7+8+9)</t>
  </si>
  <si>
    <t>Működési célú támogatások államháztartáson belülről</t>
  </si>
  <si>
    <t>Működési célú támogatások államháztartáson  belülről</t>
  </si>
  <si>
    <t>Felhalmozási célú támogatások államháztartáson  belülről</t>
  </si>
  <si>
    <t>államháztartáson  belüli megelőlegezések bevétele</t>
  </si>
  <si>
    <t>Módosítás</t>
  </si>
  <si>
    <t>II. BUDAPEST FŐVÁROS XIV. KERÜLET ZUGLÓI POLGÁRMESTERI HIVATAL</t>
  </si>
  <si>
    <t>III. ZUGLÓI EGÉSZSÉGÜGYI SZOLGÁLAT</t>
  </si>
  <si>
    <t>IV. ZUGLÓI ÖNKORMÁNYZATI RENDÉSZET</t>
  </si>
  <si>
    <t>V. SZOCIÁLIS ÁGAZAT ÖSSZESEN</t>
  </si>
  <si>
    <t>VI. ZUGLÓI EGYESÍTETT BÖLCSŐDÉK</t>
  </si>
  <si>
    <t>VII. ZUGLÓI CSALÁD- ÉS GYERMEKJÓLÉTI KÖZPONT</t>
  </si>
  <si>
    <t>VIII. ZUGLÓI SZOCIÁLIS SZOLGÁLTATÓ KÖZPONT</t>
  </si>
  <si>
    <t>IX. ÓVODÁK ÖSSZESEN</t>
  </si>
  <si>
    <t>X. ZUGLÓI APRÓFALVA ÓVODA</t>
  </si>
  <si>
    <t>XI. ZUGLÓI BÓBITA ÓVODA</t>
  </si>
  <si>
    <t>XII. ZUGLÓI CSEPEREDŐ ÓVODA</t>
  </si>
  <si>
    <t>XIII. ZUGLÓI CSICSERGŐ ÓVODA</t>
  </si>
  <si>
    <t>XIV. ZUGLÓI NAPKÖZIOTTHONOS ÓVODA</t>
  </si>
  <si>
    <t>XV. ZUGLÓI HERMINKA ÓVODA</t>
  </si>
  <si>
    <t>XVI. ZUGLÓI HÉTSZÍNVIRÁG ÓVODA</t>
  </si>
  <si>
    <t>XVII. ZUGLÓI JÁTÉKSZÍN ÓVODA</t>
  </si>
  <si>
    <t>XVIII. ZUGLÓI KERÉKGYÁRTÓ ÓVODA</t>
  </si>
  <si>
    <t>XIX. ZUGLÓI KINCSKERESŐ ÓVODA</t>
  </si>
  <si>
    <t>XX. ZUGLÓI MÁLYVA ÓVODA</t>
  </si>
  <si>
    <t>XXI. ZUGLÓI MESEHÁZ ÓVODA</t>
  </si>
  <si>
    <t>XXII. ZUGLÓI MÓKAVÁR ÓVODA</t>
  </si>
  <si>
    <t>XXIII. ZUGLÓI NAPRAFORGÓ ÓVODA</t>
  </si>
  <si>
    <t>XXIV. ZUGLÓI NAPSUGÁR ÓVODA</t>
  </si>
  <si>
    <t>XXV. ZUGLÓI NARANCS ÓVODA</t>
  </si>
  <si>
    <t>XXVI. ZUGLÓI ÓPERENCIÁS ÓVODA</t>
  </si>
  <si>
    <t>XXVII. ZUGLÓI ÖRÖKZÖLD ÓVODA</t>
  </si>
  <si>
    <t>XXIX. ZUGLÓI RÓZSAVÁR ÓVODA</t>
  </si>
  <si>
    <t>XXX. ZUGLÓI TIHANY ÓVODA</t>
  </si>
  <si>
    <t>XXXI. ZUGLÓI TÜCSÖKTANYA ÓVODA</t>
  </si>
  <si>
    <t>XXXII. ZUGLÓI TÜNDÉRKERT ÓVODA</t>
  </si>
  <si>
    <t>XXXIII. ZUGLÓI ZÖLD LURKÓK ÓVODA</t>
  </si>
  <si>
    <t>XXVIII. ZUGLÓI PÖTTÖM PARK ÓVODA</t>
  </si>
  <si>
    <t xml:space="preserve">
Budapest Főváros XIV. Kerület Zugló Önkormányzata 
2020. évi bevételei és kiadásai intézményenként</t>
  </si>
  <si>
    <t>INTÉZMÉNY MEGNEVEZÉSE</t>
  </si>
  <si>
    <t>2021. évi eredeti előirányzat</t>
  </si>
  <si>
    <t>1. Módosítás</t>
  </si>
  <si>
    <t>Előirámyzat megnevezése</t>
  </si>
  <si>
    <t>2021. évi módosított előirányzat</t>
  </si>
  <si>
    <t>2021. évi terv előirányzat</t>
  </si>
  <si>
    <t>2. melléklet az .../2021. (…... ...) önkormányzati rendelethez</t>
  </si>
  <si>
    <t>Budapest Főváros XIV. Kerület Zugló Önkormányzata 2021. évi kiadásai</t>
  </si>
  <si>
    <t>3. melléklet az …./2021. (…... ....)  önkormányzati rendelethez</t>
  </si>
  <si>
    <t>Budapest Főváros XIV. Kerület Zugló Önkormányzata 2021. évi bevételei</t>
  </si>
  <si>
    <t>visszatérítendő támogatás, kölcsön visszatérülése, igénybevétele államháztartáson belülről</t>
  </si>
  <si>
    <t>adók (helyi, központi átengedett)</t>
  </si>
  <si>
    <t>egyéb közhatalmi bevételek</t>
  </si>
  <si>
    <t>visszatérítendő támogatás, kölcsön visszatérülése államháztartáson kívűlről</t>
  </si>
  <si>
    <t>hitelek, kölcsönök felvétele (folyószámla hitelkeret)</t>
  </si>
  <si>
    <t>előző évek költségvetési maradványának igénybevétele</t>
  </si>
  <si>
    <t>Munkaadókat terhelő járulékok és szociális hozzájárulási adó</t>
  </si>
  <si>
    <t>visszatérítendő támogatás, kölcsön nyújtása, törlesztése államháztatáson belülre</t>
  </si>
  <si>
    <t>visszatérítendő támogatás, kölcsön nyújtása, törlesztése államháztartáson kívülre</t>
  </si>
  <si>
    <t>egyéb támogatás nyújtása államháztartáson kívülre</t>
  </si>
  <si>
    <t>visszatérítendő támogatás, kölcsön nyújtása törlesztése államháztartáson belülre</t>
  </si>
  <si>
    <t>egyéb támogatás nyújtása államháztartáson belülre</t>
  </si>
  <si>
    <t>egyéb támogatások bevételei államháztartáson belülről</t>
  </si>
  <si>
    <t>Felhalmozási célú támogatások államháztartáson belülről</t>
  </si>
  <si>
    <t>egyéb átvett pénzeszköz államháztartáson kívülről</t>
  </si>
  <si>
    <t>visszatérítendő támogatás, kölcsön visszatérülése államháztartáson kívülről</t>
  </si>
  <si>
    <t>helyi önkormányzatok előző évi elszámolásából származó kiadások</t>
  </si>
  <si>
    <t>I. BUDAPEST FŐVÁROS XIV. KERÜLET ZUGLÓ ÖNKORMÁNYZATA</t>
  </si>
  <si>
    <t>2. Módosítás</t>
  </si>
  <si>
    <t xml:space="preserve">2. Módosítás </t>
  </si>
  <si>
    <t>2.  Módosítás</t>
  </si>
  <si>
    <t>4. melléklet az …./2021. (…... …..)  önkormányzati rendelethez</t>
  </si>
  <si>
    <t>XXXIV. ZUGLÓI EGYESÍTETT ÓVODA</t>
  </si>
  <si>
    <t>3. Módosítás</t>
  </si>
  <si>
    <t xml:space="preserve">3. Módosítás </t>
  </si>
  <si>
    <t>3. 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</si>
</sst>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_ ;[Red]\-#,##0\ "/>
    <numFmt numFmtId="165" formatCode="#,##0.00_ ;[Red]\-#,##0.00\ "/>
  </numFmts>
  <fonts count="26" x14ac:knownFonts="1">
    <font>
      <sz val="10"/>
      <name val="Arial"/>
      <charset val="238"/>
    </font>
    <font>
      <sz val="10"/>
      <name val="Arial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82">
    <xf numFmtId="0" fontId="0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3" fillId="0" borderId="0"/>
    <xf numFmtId="0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4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5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6">
    <xf numFmtId="0" fontId="0" fillId="0" borderId="0" xfId="0"/>
    <xf numFmtId="0" fontId="2" fillId="0" borderId="1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/>
    <xf numFmtId="3" fontId="13" fillId="0" borderId="0" xfId="0" applyNumberFormat="1" applyFont="1" applyFill="1" applyBorder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/>
    <xf numFmtId="0" fontId="8" fillId="0" borderId="6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top"/>
    </xf>
    <xf numFmtId="0" fontId="13" fillId="0" borderId="0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17" fillId="0" borderId="0" xfId="0" applyFont="1" applyFill="1"/>
    <xf numFmtId="0" fontId="18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8" fillId="0" borderId="0" xfId="0" applyFont="1" applyFill="1"/>
    <xf numFmtId="0" fontId="8" fillId="2" borderId="0" xfId="0" applyFont="1" applyFill="1"/>
    <xf numFmtId="0" fontId="10" fillId="2" borderId="0" xfId="0" applyFont="1" applyFill="1"/>
    <xf numFmtId="0" fontId="10" fillId="0" borderId="0" xfId="0" applyFont="1" applyFill="1"/>
    <xf numFmtId="0" fontId="13" fillId="0" borderId="0" xfId="0" applyFont="1" applyFill="1" applyAlignment="1">
      <alignment vertical="center"/>
    </xf>
    <xf numFmtId="0" fontId="8" fillId="0" borderId="0" xfId="0" applyFont="1" applyFill="1" applyAlignme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13" fillId="3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3" fontId="2" fillId="0" borderId="0" xfId="0" applyNumberFormat="1" applyFont="1" applyFill="1"/>
    <xf numFmtId="0" fontId="2" fillId="0" borderId="0" xfId="0" applyFont="1" applyFill="1" applyAlignment="1">
      <alignment horizontal="right"/>
    </xf>
    <xf numFmtId="0" fontId="2" fillId="0" borderId="8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3" fontId="2" fillId="0" borderId="0" xfId="0" applyNumberFormat="1" applyFont="1" applyFill="1" applyBorder="1"/>
    <xf numFmtId="3" fontId="2" fillId="0" borderId="9" xfId="0" applyNumberFormat="1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164" fontId="2" fillId="0" borderId="0" xfId="434" applyNumberFormat="1" applyFont="1" applyFill="1" applyAlignment="1">
      <alignment horizontal="center"/>
    </xf>
    <xf numFmtId="164" fontId="2" fillId="0" borderId="0" xfId="434" applyNumberFormat="1" applyFont="1" applyFill="1"/>
    <xf numFmtId="164" fontId="20" fillId="0" borderId="0" xfId="434" applyNumberFormat="1" applyFont="1" applyFill="1" applyAlignment="1">
      <alignment horizontal="right"/>
    </xf>
    <xf numFmtId="164" fontId="8" fillId="0" borderId="0" xfId="434" applyNumberFormat="1" applyFont="1" applyFill="1" applyBorder="1"/>
    <xf numFmtId="164" fontId="8" fillId="0" borderId="0" xfId="434" applyNumberFormat="1" applyFont="1" applyFill="1"/>
    <xf numFmtId="164" fontId="14" fillId="0" borderId="0" xfId="434" applyNumberFormat="1" applyFont="1" applyFill="1" applyAlignment="1">
      <alignment horizontal="right" vertical="top"/>
    </xf>
    <xf numFmtId="0" fontId="2" fillId="0" borderId="0" xfId="0" applyFont="1" applyFill="1" applyBorder="1"/>
    <xf numFmtId="3" fontId="2" fillId="0" borderId="13" xfId="0" applyNumberFormat="1" applyFont="1" applyFill="1" applyBorder="1"/>
    <xf numFmtId="3" fontId="8" fillId="0" borderId="10" xfId="0" applyNumberFormat="1" applyFont="1" applyFill="1" applyBorder="1"/>
    <xf numFmtId="3" fontId="8" fillId="0" borderId="11" xfId="0" applyNumberFormat="1" applyFont="1" applyFill="1" applyBorder="1"/>
    <xf numFmtId="3" fontId="8" fillId="0" borderId="12" xfId="0" applyNumberFormat="1" applyFont="1" applyFill="1" applyBorder="1"/>
    <xf numFmtId="3" fontId="8" fillId="0" borderId="13" xfId="0" applyNumberFormat="1" applyFont="1" applyFill="1" applyBorder="1"/>
    <xf numFmtId="3" fontId="8" fillId="0" borderId="0" xfId="0" applyNumberFormat="1" applyFont="1" applyFill="1" applyBorder="1"/>
    <xf numFmtId="3" fontId="8" fillId="0" borderId="9" xfId="0" applyNumberFormat="1" applyFont="1" applyFill="1" applyBorder="1"/>
    <xf numFmtId="3" fontId="2" fillId="0" borderId="10" xfId="0" applyNumberFormat="1" applyFont="1" applyFill="1" applyBorder="1"/>
    <xf numFmtId="164" fontId="2" fillId="0" borderId="0" xfId="434" applyNumberFormat="1" applyFont="1" applyFill="1" applyBorder="1" applyAlignment="1">
      <alignment horizontal="center"/>
    </xf>
    <xf numFmtId="164" fontId="2" fillId="0" borderId="0" xfId="434" applyNumberFormat="1" applyFont="1" applyFill="1" applyBorder="1"/>
    <xf numFmtId="164" fontId="14" fillId="0" borderId="0" xfId="434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" fontId="10" fillId="0" borderId="0" xfId="0" applyNumberFormat="1" applyFont="1" applyFill="1" applyAlignment="1">
      <alignment horizontal="center"/>
    </xf>
    <xf numFmtId="4" fontId="10" fillId="0" borderId="0" xfId="0" applyNumberFormat="1" applyFont="1" applyFill="1" applyAlignment="1"/>
    <xf numFmtId="4" fontId="2" fillId="0" borderId="0" xfId="0" applyNumberFormat="1" applyFont="1" applyFill="1"/>
    <xf numFmtId="4" fontId="2" fillId="0" borderId="0" xfId="0" applyNumberFormat="1" applyFont="1" applyFill="1" applyAlignment="1">
      <alignment horizontal="center"/>
    </xf>
    <xf numFmtId="4" fontId="8" fillId="2" borderId="8" xfId="0" applyNumberFormat="1" applyFont="1" applyFill="1" applyBorder="1" applyAlignment="1" applyProtection="1">
      <alignment horizontal="center" vertical="center"/>
    </xf>
    <xf numFmtId="4" fontId="8" fillId="2" borderId="2" xfId="0" applyNumberFormat="1" applyFont="1" applyFill="1" applyBorder="1" applyAlignment="1" applyProtection="1">
      <alignment vertical="center"/>
    </xf>
    <xf numFmtId="4" fontId="8" fillId="2" borderId="3" xfId="0" applyNumberFormat="1" applyFont="1" applyFill="1" applyBorder="1" applyAlignment="1" applyProtection="1">
      <alignment vertical="center"/>
    </xf>
    <xf numFmtId="4" fontId="10" fillId="2" borderId="8" xfId="0" applyNumberFormat="1" applyFont="1" applyFill="1" applyBorder="1" applyAlignment="1" applyProtection="1">
      <alignment vertical="center" wrapText="1"/>
    </xf>
    <xf numFmtId="4" fontId="10" fillId="2" borderId="2" xfId="0" applyNumberFormat="1" applyFont="1" applyFill="1" applyBorder="1" applyAlignment="1" applyProtection="1">
      <alignment vertical="center" wrapText="1"/>
    </xf>
    <xf numFmtId="4" fontId="10" fillId="2" borderId="3" xfId="0" applyNumberFormat="1" applyFont="1" applyFill="1" applyBorder="1" applyAlignment="1" applyProtection="1">
      <alignment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4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/>
    </xf>
    <xf numFmtId="4" fontId="8" fillId="0" borderId="1" xfId="0" applyNumberFormat="1" applyFont="1" applyFill="1" applyBorder="1" applyAlignment="1" applyProtection="1"/>
    <xf numFmtId="4" fontId="8" fillId="0" borderId="5" xfId="0" applyNumberFormat="1" applyFont="1" applyFill="1" applyBorder="1" applyAlignment="1" applyProtection="1"/>
    <xf numFmtId="4" fontId="2" fillId="0" borderId="7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vertical="center"/>
    </xf>
    <xf numFmtId="4" fontId="2" fillId="0" borderId="5" xfId="0" applyNumberFormat="1" applyFont="1" applyFill="1" applyBorder="1" applyAlignment="1" applyProtection="1">
      <alignment vertical="center"/>
    </xf>
    <xf numFmtId="4" fontId="8" fillId="0" borderId="1" xfId="0" applyNumberFormat="1" applyFont="1" applyFill="1" applyBorder="1" applyAlignment="1" applyProtection="1">
      <alignment vertical="center"/>
    </xf>
    <xf numFmtId="4" fontId="8" fillId="0" borderId="7" xfId="0" applyNumberFormat="1" applyFont="1" applyFill="1" applyBorder="1" applyAlignment="1" applyProtection="1">
      <alignment horizontal="center" vertical="center"/>
    </xf>
    <xf numFmtId="4" fontId="8" fillId="0" borderId="5" xfId="0" applyNumberFormat="1" applyFont="1" applyFill="1" applyBorder="1" applyAlignment="1" applyProtection="1">
      <alignment vertical="center"/>
    </xf>
    <xf numFmtId="4" fontId="8" fillId="0" borderId="7" xfId="0" applyNumberFormat="1" applyFont="1" applyFill="1" applyBorder="1" applyAlignment="1" applyProtection="1">
      <alignment horizontal="center" vertical="top"/>
    </xf>
    <xf numFmtId="4" fontId="8" fillId="0" borderId="1" xfId="0" applyNumberFormat="1" applyFont="1" applyFill="1" applyBorder="1" applyAlignment="1" applyProtection="1">
      <alignment vertical="top"/>
    </xf>
    <xf numFmtId="4" fontId="8" fillId="0" borderId="5" xfId="0" applyNumberFormat="1" applyFont="1" applyFill="1" applyBorder="1" applyAlignment="1" applyProtection="1">
      <alignment vertical="top"/>
    </xf>
    <xf numFmtId="4" fontId="9" fillId="0" borderId="7" xfId="0" applyNumberFormat="1" applyFont="1" applyFill="1" applyBorder="1" applyAlignment="1" applyProtection="1">
      <alignment horizontal="center" vertical="top"/>
    </xf>
    <xf numFmtId="4" fontId="9" fillId="0" borderId="1" xfId="0" applyNumberFormat="1" applyFont="1" applyFill="1" applyBorder="1" applyAlignment="1" applyProtection="1">
      <alignment vertical="top"/>
    </xf>
    <xf numFmtId="4" fontId="9" fillId="0" borderId="5" xfId="0" applyNumberFormat="1" applyFont="1" applyFill="1" applyBorder="1" applyAlignment="1" applyProtection="1">
      <alignment vertical="top"/>
    </xf>
    <xf numFmtId="4" fontId="9" fillId="0" borderId="1" xfId="0" applyNumberFormat="1" applyFont="1" applyFill="1" applyBorder="1" applyAlignment="1" applyProtection="1">
      <alignment vertical="center"/>
    </xf>
    <xf numFmtId="4" fontId="2" fillId="0" borderId="1" xfId="0" applyNumberFormat="1" applyFont="1" applyFill="1" applyBorder="1" applyAlignment="1">
      <alignment vertical="center"/>
    </xf>
    <xf numFmtId="4" fontId="9" fillId="4" borderId="7" xfId="0" applyNumberFormat="1" applyFont="1" applyFill="1" applyBorder="1" applyAlignment="1" applyProtection="1">
      <alignment horizontal="left" vertical="center"/>
    </xf>
    <xf numFmtId="4" fontId="8" fillId="2" borderId="8" xfId="0" applyNumberFormat="1" applyFont="1" applyFill="1" applyBorder="1" applyAlignment="1" applyProtection="1">
      <alignment horizontal="center" vertical="center"/>
    </xf>
    <xf numFmtId="4" fontId="9" fillId="4" borderId="5" xfId="0" applyNumberFormat="1" applyFont="1" applyFill="1" applyBorder="1" applyAlignment="1" applyProtection="1">
      <alignment vertical="center"/>
    </xf>
    <xf numFmtId="4" fontId="17" fillId="0" borderId="0" xfId="0" applyNumberFormat="1" applyFont="1" applyFill="1" applyAlignment="1">
      <alignment horizontal="center"/>
    </xf>
    <xf numFmtId="4" fontId="17" fillId="0" borderId="0" xfId="0" applyNumberFormat="1" applyFont="1" applyFill="1"/>
    <xf numFmtId="165" fontId="13" fillId="0" borderId="0" xfId="0" applyNumberFormat="1" applyFont="1" applyFill="1" applyBorder="1" applyAlignment="1" applyProtection="1">
      <alignment vertical="center"/>
    </xf>
    <xf numFmtId="4" fontId="8" fillId="0" borderId="0" xfId="434" applyNumberFormat="1" applyFont="1" applyFill="1" applyAlignment="1">
      <alignment horizontal="right"/>
    </xf>
    <xf numFmtId="4" fontId="2" fillId="0" borderId="0" xfId="434" applyNumberFormat="1" applyFont="1" applyFill="1" applyAlignment="1">
      <alignment horizontal="right"/>
    </xf>
    <xf numFmtId="3" fontId="8" fillId="0" borderId="14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/>
    <xf numFmtId="3" fontId="8" fillId="0" borderId="15" xfId="0" applyNumberFormat="1" applyFont="1" applyFill="1" applyBorder="1" applyAlignment="1" applyProtection="1"/>
    <xf numFmtId="3" fontId="2" fillId="0" borderId="14" xfId="0" applyNumberFormat="1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/>
    <xf numFmtId="3" fontId="2" fillId="0" borderId="15" xfId="0" applyNumberFormat="1" applyFont="1" applyFill="1" applyBorder="1" applyAlignment="1" applyProtection="1">
      <alignment vertical="center"/>
    </xf>
    <xf numFmtId="3" fontId="8" fillId="0" borderId="14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vertical="center"/>
    </xf>
    <xf numFmtId="3" fontId="8" fillId="0" borderId="15" xfId="0" applyNumberFormat="1" applyFont="1" applyFill="1" applyBorder="1" applyAlignment="1" applyProtection="1">
      <alignment vertical="center"/>
    </xf>
    <xf numFmtId="3" fontId="9" fillId="0" borderId="14" xfId="0" applyNumberFormat="1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vertical="center"/>
    </xf>
    <xf numFmtId="3" fontId="9" fillId="0" borderId="14" xfId="0" applyNumberFormat="1" applyFont="1" applyFill="1" applyBorder="1" applyAlignment="1" applyProtection="1">
      <alignment vertical="top"/>
    </xf>
    <xf numFmtId="3" fontId="9" fillId="0" borderId="1" xfId="0" applyNumberFormat="1" applyFont="1" applyFill="1" applyBorder="1" applyAlignment="1" applyProtection="1">
      <alignment vertical="top"/>
    </xf>
    <xf numFmtId="3" fontId="8" fillId="0" borderId="1" xfId="0" applyNumberFormat="1" applyFont="1" applyFill="1" applyBorder="1" applyAlignment="1" applyProtection="1">
      <alignment vertical="top"/>
    </xf>
    <xf numFmtId="3" fontId="9" fillId="0" borderId="15" xfId="0" applyNumberFormat="1" applyFont="1" applyFill="1" applyBorder="1" applyAlignment="1" applyProtection="1">
      <alignment vertical="top"/>
    </xf>
    <xf numFmtId="3" fontId="9" fillId="4" borderId="14" xfId="0" applyNumberFormat="1" applyFont="1" applyFill="1" applyBorder="1" applyAlignment="1" applyProtection="1">
      <alignment vertical="center"/>
    </xf>
    <xf numFmtId="3" fontId="9" fillId="4" borderId="1" xfId="0" applyNumberFormat="1" applyFont="1" applyFill="1" applyBorder="1" applyAlignment="1" applyProtection="1">
      <alignment vertical="center"/>
    </xf>
    <xf numFmtId="3" fontId="9" fillId="4" borderId="15" xfId="0" applyNumberFormat="1" applyFont="1" applyFill="1" applyBorder="1" applyAlignment="1" applyProtection="1">
      <alignment vertical="center"/>
    </xf>
    <xf numFmtId="3" fontId="13" fillId="3" borderId="16" xfId="0" applyNumberFormat="1" applyFont="1" applyFill="1" applyBorder="1" applyAlignment="1" applyProtection="1">
      <alignment vertical="center"/>
    </xf>
    <xf numFmtId="3" fontId="13" fillId="3" borderId="6" xfId="0" applyNumberFormat="1" applyFont="1" applyFill="1" applyBorder="1" applyAlignment="1" applyProtection="1">
      <alignment vertical="center"/>
    </xf>
    <xf numFmtId="3" fontId="13" fillId="3" borderId="1" xfId="0" applyNumberFormat="1" applyFont="1" applyFill="1" applyBorder="1" applyAlignment="1" applyProtection="1">
      <alignment vertical="center"/>
    </xf>
    <xf numFmtId="3" fontId="13" fillId="3" borderId="17" xfId="0" applyNumberFormat="1" applyFont="1" applyFill="1" applyBorder="1" applyAlignment="1" applyProtection="1">
      <alignment vertical="center"/>
    </xf>
    <xf numFmtId="3" fontId="13" fillId="0" borderId="1" xfId="0" applyNumberFormat="1" applyFont="1" applyFill="1" applyBorder="1" applyAlignment="1" applyProtection="1">
      <alignment vertical="center"/>
    </xf>
    <xf numFmtId="3" fontId="13" fillId="0" borderId="18" xfId="0" applyNumberFormat="1" applyFont="1" applyFill="1" applyBorder="1" applyAlignment="1" applyProtection="1">
      <alignment vertical="center"/>
    </xf>
    <xf numFmtId="3" fontId="13" fillId="0" borderId="19" xfId="0" applyNumberFormat="1" applyFont="1" applyFill="1" applyBorder="1" applyAlignment="1" applyProtection="1">
      <alignment vertical="center"/>
    </xf>
    <xf numFmtId="3" fontId="13" fillId="0" borderId="20" xfId="0" applyNumberFormat="1" applyFont="1" applyFill="1" applyBorder="1" applyAlignment="1" applyProtection="1">
      <alignment vertical="center"/>
    </xf>
    <xf numFmtId="164" fontId="13" fillId="0" borderId="0" xfId="0" applyNumberFormat="1" applyFont="1" applyFill="1" applyBorder="1" applyAlignment="1" applyProtection="1">
      <alignment vertical="center"/>
    </xf>
    <xf numFmtId="3" fontId="2" fillId="0" borderId="11" xfId="0" applyNumberFormat="1" applyFont="1" applyFill="1" applyBorder="1"/>
    <xf numFmtId="3" fontId="8" fillId="0" borderId="1" xfId="0" applyNumberFormat="1" applyFont="1" applyFill="1" applyBorder="1" applyAlignment="1" applyProtection="1">
      <alignment horizontal="right"/>
    </xf>
    <xf numFmtId="3" fontId="8" fillId="5" borderId="1" xfId="0" applyNumberFormat="1" applyFont="1" applyFill="1" applyBorder="1" applyAlignment="1" applyProtection="1"/>
    <xf numFmtId="3" fontId="2" fillId="5" borderId="1" xfId="0" applyNumberFormat="1" applyFont="1" applyFill="1" applyBorder="1" applyAlignment="1" applyProtection="1">
      <alignment vertical="center"/>
    </xf>
    <xf numFmtId="3" fontId="13" fillId="5" borderId="1" xfId="0" applyNumberFormat="1" applyFont="1" applyFill="1" applyBorder="1" applyAlignment="1" applyProtection="1">
      <alignment vertical="center"/>
    </xf>
    <xf numFmtId="3" fontId="13" fillId="6" borderId="1" xfId="0" applyNumberFormat="1" applyFont="1" applyFill="1" applyBorder="1" applyAlignment="1" applyProtection="1">
      <alignment vertical="center"/>
    </xf>
    <xf numFmtId="3" fontId="9" fillId="4" borderId="1" xfId="0" applyNumberFormat="1" applyFont="1" applyFill="1" applyBorder="1" applyAlignment="1" applyProtection="1"/>
    <xf numFmtId="4" fontId="8" fillId="0" borderId="1" xfId="0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/>
    <xf numFmtId="4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Font="1" applyFill="1" applyBorder="1" applyAlignment="1">
      <alignment vertical="top"/>
    </xf>
    <xf numFmtId="4" fontId="9" fillId="0" borderId="1" xfId="0" applyNumberFormat="1" applyFont="1" applyFill="1" applyBorder="1" applyAlignment="1" applyProtection="1">
      <alignment horizontal="center" vertical="top"/>
    </xf>
    <xf numFmtId="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 applyProtection="1">
      <alignment horizontal="left" vertical="center"/>
    </xf>
    <xf numFmtId="0" fontId="13" fillId="6" borderId="1" xfId="0" applyFont="1" applyFill="1" applyBorder="1" applyAlignment="1">
      <alignment vertical="center"/>
    </xf>
    <xf numFmtId="0" fontId="9" fillId="4" borderId="21" xfId="0" applyFont="1" applyFill="1" applyBorder="1" applyAlignment="1" applyProtection="1">
      <alignment vertical="center"/>
    </xf>
    <xf numFmtId="3" fontId="9" fillId="4" borderId="22" xfId="0" applyNumberFormat="1" applyFont="1" applyFill="1" applyBorder="1" applyAlignment="1" applyProtection="1">
      <alignment vertical="center"/>
    </xf>
    <xf numFmtId="0" fontId="13" fillId="6" borderId="23" xfId="0" applyFont="1" applyFill="1" applyBorder="1" applyAlignment="1" applyProtection="1">
      <alignment horizontal="left" vertical="center"/>
    </xf>
    <xf numFmtId="0" fontId="13" fillId="6" borderId="24" xfId="0" applyFont="1" applyFill="1" applyBorder="1" applyAlignment="1" applyProtection="1">
      <alignment vertical="center"/>
    </xf>
    <xf numFmtId="0" fontId="13" fillId="6" borderId="25" xfId="0" applyFont="1" applyFill="1" applyBorder="1" applyAlignment="1" applyProtection="1">
      <alignment vertical="center"/>
    </xf>
    <xf numFmtId="3" fontId="13" fillId="6" borderId="26" xfId="0" applyNumberFormat="1" applyFont="1" applyFill="1" applyBorder="1" applyAlignment="1" applyProtection="1">
      <alignment vertical="center"/>
    </xf>
    <xf numFmtId="3" fontId="13" fillId="6" borderId="24" xfId="0" applyNumberFormat="1" applyFont="1" applyFill="1" applyBorder="1" applyAlignment="1" applyProtection="1">
      <alignment vertical="center"/>
    </xf>
    <xf numFmtId="3" fontId="13" fillId="6" borderId="27" xfId="0" applyNumberFormat="1" applyFont="1" applyFill="1" applyBorder="1" applyAlignment="1" applyProtection="1">
      <alignment vertical="center"/>
    </xf>
    <xf numFmtId="4" fontId="22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right"/>
    </xf>
    <xf numFmtId="4" fontId="13" fillId="0" borderId="0" xfId="0" applyNumberFormat="1" applyFont="1" applyFill="1" applyAlignment="1">
      <alignment horizontal="right"/>
    </xf>
    <xf numFmtId="3" fontId="8" fillId="0" borderId="0" xfId="434" applyNumberFormat="1" applyFont="1" applyFill="1" applyAlignment="1">
      <alignment horizontal="right"/>
    </xf>
    <xf numFmtId="3" fontId="2" fillId="0" borderId="0" xfId="434" applyNumberFormat="1" applyFont="1" applyFill="1" applyAlignment="1">
      <alignment horizontal="right"/>
    </xf>
    <xf numFmtId="4" fontId="13" fillId="3" borderId="28" xfId="0" applyNumberFormat="1" applyFont="1" applyFill="1" applyBorder="1" applyAlignment="1" applyProtection="1">
      <alignment vertical="center"/>
    </xf>
    <xf numFmtId="0" fontId="13" fillId="3" borderId="1" xfId="0" applyFont="1" applyFill="1" applyBorder="1" applyAlignment="1">
      <alignment vertical="center"/>
    </xf>
    <xf numFmtId="3" fontId="8" fillId="3" borderId="1" xfId="0" applyNumberFormat="1" applyFont="1" applyFill="1" applyBorder="1" applyAlignment="1" applyProtection="1">
      <alignment vertical="center"/>
    </xf>
    <xf numFmtId="3" fontId="8" fillId="3" borderId="1" xfId="0" applyNumberFormat="1" applyFont="1" applyFill="1" applyBorder="1" applyAlignment="1" applyProtection="1"/>
    <xf numFmtId="3" fontId="8" fillId="3" borderId="1" xfId="0" applyNumberFormat="1" applyFont="1" applyFill="1" applyBorder="1" applyAlignment="1" applyProtection="1">
      <alignment horizontal="right"/>
    </xf>
    <xf numFmtId="3" fontId="2" fillId="3" borderId="1" xfId="0" applyNumberFormat="1" applyFont="1" applyFill="1" applyBorder="1" applyAlignment="1" applyProtection="1">
      <alignment vertical="center"/>
    </xf>
    <xf numFmtId="4" fontId="8" fillId="0" borderId="29" xfId="0" applyNumberFormat="1" applyFont="1" applyFill="1" applyBorder="1" applyAlignment="1" applyProtection="1"/>
    <xf numFmtId="4" fontId="2" fillId="0" borderId="29" xfId="0" applyNumberFormat="1" applyFont="1" applyFill="1" applyBorder="1" applyAlignment="1" applyProtection="1">
      <alignment vertical="center"/>
    </xf>
    <xf numFmtId="4" fontId="8" fillId="0" borderId="29" xfId="0" applyNumberFormat="1" applyFont="1" applyFill="1" applyBorder="1" applyAlignment="1" applyProtection="1">
      <alignment vertical="center"/>
    </xf>
    <xf numFmtId="4" fontId="8" fillId="0" borderId="29" xfId="0" applyNumberFormat="1" applyFont="1" applyFill="1" applyBorder="1" applyAlignment="1" applyProtection="1">
      <alignment vertical="top"/>
    </xf>
    <xf numFmtId="4" fontId="9" fillId="0" borderId="29" xfId="0" applyNumberFormat="1" applyFont="1" applyFill="1" applyBorder="1" applyAlignment="1" applyProtection="1">
      <alignment vertical="center"/>
    </xf>
    <xf numFmtId="3" fontId="8" fillId="0" borderId="30" xfId="0" applyNumberFormat="1" applyFont="1" applyFill="1" applyBorder="1" applyAlignment="1" applyProtection="1"/>
    <xf numFmtId="3" fontId="2" fillId="0" borderId="30" xfId="0" applyNumberFormat="1" applyFont="1" applyFill="1" applyBorder="1" applyAlignment="1" applyProtection="1">
      <alignment vertical="center"/>
    </xf>
    <xf numFmtId="3" fontId="8" fillId="0" borderId="30" xfId="0" applyNumberFormat="1" applyFont="1" applyFill="1" applyBorder="1" applyAlignment="1" applyProtection="1">
      <alignment vertical="center"/>
    </xf>
    <xf numFmtId="3" fontId="8" fillId="0" borderId="30" xfId="0" applyNumberFormat="1" applyFont="1" applyFill="1" applyBorder="1" applyAlignment="1" applyProtection="1">
      <alignment vertical="top"/>
    </xf>
    <xf numFmtId="3" fontId="9" fillId="0" borderId="30" xfId="0" applyNumberFormat="1" applyFont="1" applyFill="1" applyBorder="1" applyAlignment="1" applyProtection="1">
      <alignment vertical="center"/>
    </xf>
    <xf numFmtId="3" fontId="9" fillId="4" borderId="30" xfId="0" applyNumberFormat="1" applyFont="1" applyFill="1" applyBorder="1" applyAlignment="1" applyProtection="1">
      <alignment vertical="center"/>
    </xf>
    <xf numFmtId="3" fontId="13" fillId="6" borderId="30" xfId="0" applyNumberFormat="1" applyFont="1" applyFill="1" applyBorder="1" applyAlignment="1" applyProtection="1">
      <alignment vertical="center"/>
    </xf>
    <xf numFmtId="3" fontId="13" fillId="3" borderId="30" xfId="0" applyNumberFormat="1" applyFont="1" applyFill="1" applyBorder="1" applyAlignment="1" applyProtection="1">
      <alignment vertical="center"/>
    </xf>
    <xf numFmtId="4" fontId="13" fillId="3" borderId="7" xfId="0" applyNumberFormat="1" applyFont="1" applyFill="1" applyBorder="1" applyAlignment="1" applyProtection="1">
      <alignment vertical="center"/>
    </xf>
    <xf numFmtId="4" fontId="13" fillId="3" borderId="31" xfId="0" applyNumberFormat="1" applyFont="1" applyFill="1" applyBorder="1" applyAlignment="1" applyProtection="1">
      <alignment vertical="center"/>
    </xf>
    <xf numFmtId="3" fontId="8" fillId="0" borderId="7" xfId="0" applyNumberFormat="1" applyFont="1" applyFill="1" applyBorder="1" applyAlignment="1" applyProtection="1"/>
    <xf numFmtId="3" fontId="8" fillId="0" borderId="5" xfId="0" applyNumberFormat="1" applyFont="1" applyFill="1" applyBorder="1" applyAlignment="1" applyProtection="1"/>
    <xf numFmtId="3" fontId="8" fillId="0" borderId="7" xfId="0" applyNumberFormat="1" applyFont="1" applyFill="1" applyBorder="1" applyAlignment="1" applyProtection="1">
      <alignment vertical="center"/>
    </xf>
    <xf numFmtId="3" fontId="2" fillId="0" borderId="7" xfId="0" applyNumberFormat="1" applyFont="1" applyFill="1" applyBorder="1" applyAlignment="1" applyProtection="1">
      <alignment vertical="center"/>
    </xf>
    <xf numFmtId="3" fontId="8" fillId="0" borderId="7" xfId="0" applyNumberFormat="1" applyFont="1" applyFill="1" applyBorder="1" applyAlignment="1" applyProtection="1">
      <alignment vertical="top"/>
    </xf>
    <xf numFmtId="3" fontId="8" fillId="0" borderId="5" xfId="0" applyNumberFormat="1" applyFont="1" applyFill="1" applyBorder="1" applyAlignment="1" applyProtection="1">
      <alignment vertical="center"/>
    </xf>
    <xf numFmtId="3" fontId="13" fillId="6" borderId="7" xfId="0" applyNumberFormat="1" applyFont="1" applyFill="1" applyBorder="1" applyAlignment="1" applyProtection="1">
      <alignment vertical="center"/>
    </xf>
    <xf numFmtId="3" fontId="13" fillId="6" borderId="5" xfId="0" applyNumberFormat="1" applyFont="1" applyFill="1" applyBorder="1" applyAlignment="1" applyProtection="1">
      <alignment vertical="center"/>
    </xf>
    <xf numFmtId="3" fontId="8" fillId="3" borderId="7" xfId="0" applyNumberFormat="1" applyFont="1" applyFill="1" applyBorder="1" applyAlignment="1" applyProtection="1">
      <alignment vertical="center"/>
    </xf>
    <xf numFmtId="3" fontId="8" fillId="3" borderId="5" xfId="0" applyNumberFormat="1" applyFont="1" applyFill="1" applyBorder="1" applyAlignment="1" applyProtection="1"/>
    <xf numFmtId="3" fontId="9" fillId="0" borderId="5" xfId="0" applyNumberFormat="1" applyFont="1" applyFill="1" applyBorder="1" applyAlignment="1" applyProtection="1">
      <alignment vertical="center"/>
    </xf>
    <xf numFmtId="3" fontId="9" fillId="4" borderId="5" xfId="0" applyNumberFormat="1" applyFont="1" applyFill="1" applyBorder="1" applyAlignment="1" applyProtection="1">
      <alignment vertical="center"/>
    </xf>
    <xf numFmtId="4" fontId="13" fillId="6" borderId="1" xfId="0" applyNumberFormat="1" applyFont="1" applyFill="1" applyBorder="1" applyAlignment="1" applyProtection="1">
      <alignment vertical="center"/>
    </xf>
    <xf numFmtId="4" fontId="13" fillId="6" borderId="29" xfId="0" applyNumberFormat="1" applyFont="1" applyFill="1" applyBorder="1" applyAlignment="1" applyProtection="1">
      <alignment vertical="center"/>
    </xf>
    <xf numFmtId="3" fontId="13" fillId="6" borderId="6" xfId="0" applyNumberFormat="1" applyFont="1" applyFill="1" applyBorder="1" applyAlignment="1" applyProtection="1">
      <alignment vertical="center"/>
    </xf>
    <xf numFmtId="3" fontId="13" fillId="6" borderId="32" xfId="0" applyNumberFormat="1" applyFont="1" applyFill="1" applyBorder="1" applyAlignment="1" applyProtection="1">
      <alignment vertical="center"/>
    </xf>
    <xf numFmtId="0" fontId="9" fillId="0" borderId="2" xfId="0" applyFont="1" applyFill="1" applyBorder="1"/>
    <xf numFmtId="4" fontId="9" fillId="0" borderId="6" xfId="0" applyNumberFormat="1" applyFont="1" applyFill="1" applyBorder="1" applyAlignment="1" applyProtection="1">
      <alignment horizontal="center" vertical="center" wrapText="1"/>
    </xf>
    <xf numFmtId="4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/>
    <xf numFmtId="4" fontId="13" fillId="3" borderId="33" xfId="0" applyNumberFormat="1" applyFont="1" applyFill="1" applyBorder="1" applyAlignment="1" applyProtection="1">
      <alignment vertical="center"/>
    </xf>
    <xf numFmtId="3" fontId="2" fillId="0" borderId="5" xfId="0" applyNumberFormat="1" applyFont="1" applyFill="1" applyBorder="1" applyAlignment="1" applyProtection="1">
      <alignment vertical="center"/>
    </xf>
    <xf numFmtId="3" fontId="8" fillId="0" borderId="5" xfId="0" applyNumberFormat="1" applyFont="1" applyFill="1" applyBorder="1" applyAlignment="1" applyProtection="1">
      <alignment vertical="top"/>
    </xf>
    <xf numFmtId="3" fontId="9" fillId="0" borderId="7" xfId="0" applyNumberFormat="1" applyFont="1" applyFill="1" applyBorder="1" applyAlignment="1" applyProtection="1">
      <alignment vertical="center"/>
    </xf>
    <xf numFmtId="3" fontId="9" fillId="4" borderId="7" xfId="0" applyNumberFormat="1" applyFont="1" applyFill="1" applyBorder="1" applyAlignment="1" applyProtection="1">
      <alignment vertical="center"/>
    </xf>
    <xf numFmtId="3" fontId="13" fillId="3" borderId="7" xfId="0" applyNumberFormat="1" applyFont="1" applyFill="1" applyBorder="1" applyAlignment="1" applyProtection="1">
      <alignment vertical="center"/>
    </xf>
    <xf numFmtId="3" fontId="13" fillId="3" borderId="5" xfId="0" applyNumberFormat="1" applyFont="1" applyFill="1" applyBorder="1" applyAlignment="1" applyProtection="1">
      <alignment vertical="center"/>
    </xf>
    <xf numFmtId="3" fontId="2" fillId="0" borderId="5" xfId="0" applyNumberFormat="1" applyFont="1" applyFill="1" applyBorder="1" applyAlignment="1" applyProtection="1"/>
    <xf numFmtId="3" fontId="13" fillId="6" borderId="34" xfId="0" applyNumberFormat="1" applyFont="1" applyFill="1" applyBorder="1" applyAlignment="1" applyProtection="1">
      <alignment vertical="center"/>
    </xf>
    <xf numFmtId="4" fontId="13" fillId="3" borderId="35" xfId="0" applyNumberFormat="1" applyFont="1" applyFill="1" applyBorder="1" applyAlignment="1" applyProtection="1">
      <alignment vertical="center"/>
    </xf>
    <xf numFmtId="4" fontId="9" fillId="0" borderId="36" xfId="0" applyNumberFormat="1" applyFont="1" applyFill="1" applyBorder="1" applyAlignment="1" applyProtection="1">
      <alignment horizontal="center" vertical="center" wrapText="1"/>
    </xf>
    <xf numFmtId="4" fontId="13" fillId="3" borderId="37" xfId="0" applyNumberFormat="1" applyFont="1" applyFill="1" applyBorder="1" applyAlignment="1" applyProtection="1">
      <alignment vertical="center"/>
    </xf>
    <xf numFmtId="3" fontId="8" fillId="0" borderId="29" xfId="0" applyNumberFormat="1" applyFont="1" applyFill="1" applyBorder="1" applyAlignment="1" applyProtection="1"/>
    <xf numFmtId="3" fontId="2" fillId="0" borderId="29" xfId="0" applyNumberFormat="1" applyFont="1" applyFill="1" applyBorder="1" applyAlignment="1" applyProtection="1">
      <alignment vertical="center"/>
    </xf>
    <xf numFmtId="3" fontId="8" fillId="0" borderId="29" xfId="0" applyNumberFormat="1" applyFont="1" applyFill="1" applyBorder="1" applyAlignment="1" applyProtection="1">
      <alignment vertical="center"/>
    </xf>
    <xf numFmtId="3" fontId="8" fillId="0" borderId="29" xfId="0" applyNumberFormat="1" applyFont="1" applyFill="1" applyBorder="1" applyAlignment="1" applyProtection="1">
      <alignment vertical="top"/>
    </xf>
    <xf numFmtId="3" fontId="9" fillId="0" borderId="29" xfId="0" applyNumberFormat="1" applyFont="1" applyFill="1" applyBorder="1" applyAlignment="1" applyProtection="1">
      <alignment vertical="center"/>
    </xf>
    <xf numFmtId="3" fontId="9" fillId="4" borderId="29" xfId="0" applyNumberFormat="1" applyFont="1" applyFill="1" applyBorder="1" applyAlignment="1" applyProtection="1">
      <alignment vertical="center"/>
    </xf>
    <xf numFmtId="3" fontId="13" fillId="6" borderId="29" xfId="0" applyNumberFormat="1" applyFont="1" applyFill="1" applyBorder="1" applyAlignment="1" applyProtection="1">
      <alignment vertical="center"/>
    </xf>
    <xf numFmtId="3" fontId="13" fillId="3" borderId="29" xfId="0" applyNumberFormat="1" applyFont="1" applyFill="1" applyBorder="1" applyAlignment="1" applyProtection="1">
      <alignment vertical="center"/>
    </xf>
    <xf numFmtId="4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13" fillId="6" borderId="38" xfId="0" applyNumberFormat="1" applyFont="1" applyFill="1" applyBorder="1" applyAlignment="1" applyProtection="1">
      <alignment vertical="center"/>
    </xf>
    <xf numFmtId="4" fontId="13" fillId="6" borderId="18" xfId="0" applyNumberFormat="1" applyFont="1" applyFill="1" applyBorder="1" applyAlignment="1" applyProtection="1">
      <alignment vertical="center"/>
    </xf>
    <xf numFmtId="4" fontId="13" fillId="6" borderId="39" xfId="0" applyNumberFormat="1" applyFont="1" applyFill="1" applyBorder="1" applyAlignment="1" applyProtection="1">
      <alignment vertical="center"/>
    </xf>
    <xf numFmtId="0" fontId="13" fillId="6" borderId="0" xfId="0" applyFont="1" applyFill="1" applyAlignment="1">
      <alignment vertical="center"/>
    </xf>
    <xf numFmtId="3" fontId="2" fillId="0" borderId="1" xfId="0" applyNumberFormat="1" applyFont="1" applyFill="1" applyBorder="1" applyAlignment="1" applyProtection="1">
      <alignment vertical="top"/>
    </xf>
    <xf numFmtId="3" fontId="9" fillId="3" borderId="1" xfId="0" applyNumberFormat="1" applyFont="1" applyFill="1" applyBorder="1" applyAlignment="1" applyProtection="1">
      <alignment vertical="center"/>
    </xf>
    <xf numFmtId="3" fontId="24" fillId="4" borderId="7" xfId="0" applyNumberFormat="1" applyFont="1" applyFill="1" applyBorder="1" applyAlignment="1" applyProtection="1">
      <alignment vertical="center"/>
    </xf>
    <xf numFmtId="3" fontId="9" fillId="4" borderId="40" xfId="0" applyNumberFormat="1" applyFont="1" applyFill="1" applyBorder="1" applyAlignment="1" applyProtection="1">
      <alignment vertical="center"/>
    </xf>
    <xf numFmtId="3" fontId="9" fillId="4" borderId="41" xfId="0" applyNumberFormat="1" applyFont="1" applyFill="1" applyBorder="1" applyAlignment="1" applyProtection="1">
      <alignment vertical="center"/>
    </xf>
    <xf numFmtId="0" fontId="9" fillId="4" borderId="42" xfId="0" applyFont="1" applyFill="1" applyBorder="1" applyAlignment="1" applyProtection="1">
      <alignment horizontal="left" vertical="center"/>
    </xf>
    <xf numFmtId="0" fontId="9" fillId="4" borderId="40" xfId="0" applyFont="1" applyFill="1" applyBorder="1" applyAlignment="1" applyProtection="1">
      <alignment vertical="center"/>
    </xf>
    <xf numFmtId="4" fontId="9" fillId="4" borderId="1" xfId="0" applyNumberFormat="1" applyFont="1" applyFill="1" applyBorder="1" applyAlignment="1" applyProtection="1">
      <alignment vertical="center"/>
    </xf>
    <xf numFmtId="4" fontId="9" fillId="4" borderId="29" xfId="0" applyNumberFormat="1" applyFont="1" applyFill="1" applyBorder="1" applyAlignment="1" applyProtection="1">
      <alignment vertical="center"/>
    </xf>
    <xf numFmtId="4" fontId="13" fillId="6" borderId="1" xfId="0" applyNumberFormat="1" applyFont="1" applyFill="1" applyBorder="1" applyAlignment="1" applyProtection="1">
      <alignment horizontal="left" vertical="center"/>
    </xf>
    <xf numFmtId="3" fontId="2" fillId="0" borderId="1" xfId="0" applyNumberFormat="1" applyFont="1" applyFill="1" applyBorder="1" applyAlignment="1" applyProtection="1">
      <alignment horizontal="right"/>
    </xf>
    <xf numFmtId="3" fontId="9" fillId="0" borderId="1" xfId="0" applyNumberFormat="1" applyFont="1" applyFill="1" applyBorder="1" applyAlignment="1" applyProtection="1">
      <alignment horizontal="right"/>
    </xf>
    <xf numFmtId="3" fontId="9" fillId="0" borderId="1" xfId="0" applyNumberFormat="1" applyFont="1" applyFill="1" applyBorder="1" applyAlignment="1" applyProtection="1"/>
    <xf numFmtId="3" fontId="9" fillId="0" borderId="7" xfId="0" applyNumberFormat="1" applyFont="1" applyFill="1" applyBorder="1" applyAlignment="1" applyProtection="1">
      <alignment vertical="top"/>
    </xf>
    <xf numFmtId="3" fontId="9" fillId="0" borderId="1" xfId="0" applyNumberFormat="1" applyFont="1" applyFill="1" applyBorder="1" applyAlignment="1" applyProtection="1">
      <alignment horizontal="right" vertical="top"/>
    </xf>
    <xf numFmtId="3" fontId="9" fillId="0" borderId="5" xfId="0" applyNumberFormat="1" applyFont="1" applyFill="1" applyBorder="1" applyAlignment="1" applyProtection="1">
      <alignment horizontal="right" vertical="top"/>
    </xf>
    <xf numFmtId="3" fontId="9" fillId="0" borderId="5" xfId="0" applyNumberFormat="1" applyFont="1" applyFill="1" applyBorder="1" applyAlignment="1" applyProtection="1">
      <alignment vertical="top"/>
    </xf>
    <xf numFmtId="3" fontId="9" fillId="0" borderId="30" xfId="0" applyNumberFormat="1" applyFont="1" applyFill="1" applyBorder="1" applyAlignment="1" applyProtection="1">
      <alignment vertical="top"/>
    </xf>
    <xf numFmtId="3" fontId="9" fillId="0" borderId="29" xfId="0" applyNumberFormat="1" applyFont="1" applyFill="1" applyBorder="1" applyAlignment="1" applyProtection="1">
      <alignment vertical="top"/>
    </xf>
    <xf numFmtId="0" fontId="9" fillId="0" borderId="1" xfId="0" applyFont="1" applyFill="1" applyBorder="1" applyAlignment="1">
      <alignment vertical="top"/>
    </xf>
    <xf numFmtId="3" fontId="24" fillId="0" borderId="1" xfId="0" applyNumberFormat="1" applyFont="1" applyFill="1" applyBorder="1" applyAlignment="1" applyProtection="1">
      <alignment vertical="center"/>
    </xf>
    <xf numFmtId="3" fontId="9" fillId="4" borderId="1" xfId="0" applyNumberFormat="1" applyFont="1" applyFill="1" applyBorder="1" applyAlignment="1" applyProtection="1">
      <alignment horizontal="right" vertical="center"/>
    </xf>
    <xf numFmtId="3" fontId="9" fillId="4" borderId="5" xfId="0" applyNumberFormat="1" applyFont="1" applyFill="1" applyBorder="1" applyAlignment="1" applyProtection="1">
      <alignment horizontal="right" vertical="center"/>
    </xf>
    <xf numFmtId="3" fontId="24" fillId="4" borderId="1" xfId="0" applyNumberFormat="1" applyFont="1" applyFill="1" applyBorder="1" applyAlignment="1" applyProtection="1">
      <alignment vertical="center"/>
    </xf>
    <xf numFmtId="3" fontId="13" fillId="6" borderId="6" xfId="0" applyNumberFormat="1" applyFont="1" applyFill="1" applyBorder="1" applyAlignment="1" applyProtection="1">
      <alignment horizontal="right" vertical="center"/>
    </xf>
    <xf numFmtId="3" fontId="13" fillId="6" borderId="43" xfId="0" applyNumberFormat="1" applyFont="1" applyFill="1" applyBorder="1" applyAlignment="1" applyProtection="1">
      <alignment vertical="center"/>
    </xf>
    <xf numFmtId="0" fontId="10" fillId="2" borderId="26" xfId="0" applyFont="1" applyFill="1" applyBorder="1" applyAlignment="1" applyProtection="1">
      <alignment horizontal="center" vertical="center"/>
    </xf>
    <xf numFmtId="0" fontId="10" fillId="2" borderId="48" xfId="0" applyFont="1" applyFill="1" applyBorder="1" applyAlignment="1" applyProtection="1">
      <alignment horizontal="center" vertical="center"/>
    </xf>
    <xf numFmtId="0" fontId="10" fillId="2" borderId="27" xfId="0" applyFont="1" applyFill="1" applyBorder="1" applyAlignment="1" applyProtection="1">
      <alignment horizontal="center" vertical="center"/>
    </xf>
    <xf numFmtId="0" fontId="10" fillId="2" borderId="26" xfId="0" applyFont="1" applyFill="1" applyBorder="1" applyAlignment="1" applyProtection="1">
      <alignment horizontal="center" vertical="center" wrapText="1"/>
    </xf>
    <xf numFmtId="0" fontId="10" fillId="2" borderId="48" xfId="0" applyFont="1" applyFill="1" applyBorder="1" applyAlignment="1" applyProtection="1">
      <alignment horizontal="center" vertical="center" wrapText="1"/>
    </xf>
    <xf numFmtId="0" fontId="10" fillId="2" borderId="2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38" xfId="0" applyFont="1" applyFill="1" applyBorder="1" applyAlignment="1" applyProtection="1">
      <alignment horizontal="center" vertical="center"/>
    </xf>
    <xf numFmtId="0" fontId="8" fillId="0" borderId="49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center" vertical="center"/>
    </xf>
    <xf numFmtId="4" fontId="8" fillId="0" borderId="44" xfId="0" applyNumberFormat="1" applyFont="1" applyFill="1" applyBorder="1" applyAlignment="1" applyProtection="1">
      <alignment horizontal="center" vertical="center" wrapText="1"/>
    </xf>
    <xf numFmtId="4" fontId="8" fillId="0" borderId="45" xfId="0" applyNumberFormat="1" applyFont="1" applyFill="1" applyBorder="1" applyAlignment="1" applyProtection="1">
      <alignment horizontal="center" vertical="center" wrapText="1"/>
    </xf>
    <xf numFmtId="0" fontId="8" fillId="0" borderId="44" xfId="0" applyFont="1" applyFill="1" applyBorder="1" applyAlignment="1" applyProtection="1">
      <alignment horizontal="center" vertical="center" wrapText="1"/>
    </xf>
    <xf numFmtId="0" fontId="8" fillId="0" borderId="45" xfId="0" applyFont="1" applyFill="1" applyBorder="1" applyAlignment="1" applyProtection="1">
      <alignment horizontal="center" vertical="center" wrapText="1"/>
    </xf>
    <xf numFmtId="4" fontId="8" fillId="0" borderId="46" xfId="0" applyNumberFormat="1" applyFont="1" applyFill="1" applyBorder="1" applyAlignment="1" applyProtection="1">
      <alignment horizontal="center" vertical="center" wrapText="1"/>
    </xf>
    <xf numFmtId="4" fontId="8" fillId="0" borderId="47" xfId="0" applyNumberFormat="1" applyFont="1" applyFill="1" applyBorder="1" applyAlignment="1" applyProtection="1">
      <alignment horizontal="center" vertical="center" wrapText="1"/>
    </xf>
    <xf numFmtId="4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6" xfId="0" applyFont="1" applyFill="1" applyBorder="1" applyAlignment="1" applyProtection="1">
      <alignment horizontal="center" vertical="center" wrapText="1"/>
    </xf>
    <xf numFmtId="0" fontId="8" fillId="0" borderId="47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horizontal="right" vertical="center"/>
    </xf>
    <xf numFmtId="0" fontId="13" fillId="3" borderId="50" xfId="0" applyFont="1" applyFill="1" applyBorder="1" applyAlignment="1" applyProtection="1">
      <alignment horizontal="center" vertical="center"/>
    </xf>
    <xf numFmtId="0" fontId="13" fillId="3" borderId="18" xfId="0" applyFont="1" applyFill="1" applyBorder="1" applyAlignment="1" applyProtection="1">
      <alignment horizontal="center" vertical="center"/>
    </xf>
    <xf numFmtId="0" fontId="13" fillId="3" borderId="5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9" fillId="4" borderId="7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vertical="center"/>
    </xf>
    <xf numFmtId="0" fontId="9" fillId="4" borderId="5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top"/>
    </xf>
    <xf numFmtId="0" fontId="9" fillId="0" borderId="5" xfId="0" applyFont="1" applyFill="1" applyBorder="1" applyAlignment="1" applyProtection="1">
      <alignment vertical="top"/>
    </xf>
    <xf numFmtId="0" fontId="8" fillId="0" borderId="1" xfId="0" applyFont="1" applyFill="1" applyBorder="1" applyAlignment="1" applyProtection="1"/>
    <xf numFmtId="0" fontId="8" fillId="0" borderId="5" xfId="0" applyFont="1" applyFill="1" applyBorder="1" applyAlignment="1" applyProtection="1"/>
    <xf numFmtId="4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4" fontId="8" fillId="0" borderId="8" xfId="0" applyNumberFormat="1" applyFont="1" applyFill="1" applyBorder="1" applyAlignment="1" applyProtection="1">
      <alignment horizontal="center" vertical="center"/>
    </xf>
    <xf numFmtId="4" fontId="8" fillId="0" borderId="2" xfId="0" applyNumberFormat="1" applyFont="1" applyFill="1" applyBorder="1" applyAlignment="1" applyProtection="1">
      <alignment horizontal="center" vertical="center"/>
    </xf>
    <xf numFmtId="4" fontId="8" fillId="0" borderId="3" xfId="0" applyNumberFormat="1" applyFont="1" applyFill="1" applyBorder="1" applyAlignment="1" applyProtection="1">
      <alignment horizontal="center" vertical="center"/>
    </xf>
    <xf numFmtId="4" fontId="8" fillId="0" borderId="38" xfId="0" applyNumberFormat="1" applyFont="1" applyFill="1" applyBorder="1" applyAlignment="1" applyProtection="1">
      <alignment horizontal="center" vertical="center"/>
    </xf>
    <xf numFmtId="4" fontId="8" fillId="0" borderId="49" xfId="0" applyNumberFormat="1" applyFont="1" applyFill="1" applyBorder="1" applyAlignment="1" applyProtection="1">
      <alignment horizontal="center" vertical="center"/>
    </xf>
    <xf numFmtId="4" fontId="8" fillId="0" borderId="39" xfId="0" applyNumberFormat="1" applyFont="1" applyFill="1" applyBorder="1" applyAlignment="1" applyProtection="1">
      <alignment horizontal="center" vertical="center"/>
    </xf>
    <xf numFmtId="4" fontId="8" fillId="0" borderId="8" xfId="0" applyNumberFormat="1" applyFont="1" applyFill="1" applyBorder="1" applyAlignment="1" applyProtection="1">
      <alignment horizontal="center" vertical="center" wrapText="1"/>
    </xf>
    <xf numFmtId="4" fontId="8" fillId="0" borderId="10" xfId="0" applyNumberFormat="1" applyFont="1" applyFill="1" applyBorder="1" applyAlignment="1" applyProtection="1">
      <alignment horizontal="center" vertical="center" wrapText="1"/>
    </xf>
    <xf numFmtId="4" fontId="10" fillId="2" borderId="26" xfId="0" applyNumberFormat="1" applyFont="1" applyFill="1" applyBorder="1" applyAlignment="1" applyProtection="1">
      <alignment horizontal="center" vertical="center" wrapText="1"/>
    </xf>
    <xf numFmtId="4" fontId="10" fillId="2" borderId="48" xfId="0" applyNumberFormat="1" applyFont="1" applyFill="1" applyBorder="1" applyAlignment="1" applyProtection="1">
      <alignment horizontal="center" vertical="center" wrapText="1"/>
    </xf>
    <xf numFmtId="4" fontId="10" fillId="2" borderId="27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Alignment="1">
      <alignment horizontal="center" wrapText="1"/>
    </xf>
    <xf numFmtId="4" fontId="10" fillId="0" borderId="0" xfId="0" applyNumberFormat="1" applyFont="1" applyFill="1" applyAlignment="1">
      <alignment horizontal="center"/>
    </xf>
    <xf numFmtId="4" fontId="10" fillId="2" borderId="26" xfId="0" applyNumberFormat="1" applyFont="1" applyFill="1" applyBorder="1" applyAlignment="1" applyProtection="1">
      <alignment horizontal="center" vertical="center"/>
    </xf>
    <xf numFmtId="4" fontId="10" fillId="2" borderId="48" xfId="0" applyNumberFormat="1" applyFont="1" applyFill="1" applyBorder="1" applyAlignment="1" applyProtection="1">
      <alignment horizontal="center" vertical="center"/>
    </xf>
    <xf numFmtId="4" fontId="10" fillId="2" borderId="27" xfId="0" applyNumberFormat="1" applyFont="1" applyFill="1" applyBorder="1" applyAlignment="1" applyProtection="1">
      <alignment horizontal="center" vertical="center"/>
    </xf>
    <xf numFmtId="4" fontId="13" fillId="3" borderId="34" xfId="0" applyNumberFormat="1" applyFont="1" applyFill="1" applyBorder="1" applyAlignment="1" applyProtection="1">
      <alignment vertical="center"/>
    </xf>
    <xf numFmtId="4" fontId="13" fillId="3" borderId="6" xfId="0" applyNumberFormat="1" applyFont="1" applyFill="1" applyBorder="1" applyAlignment="1" applyProtection="1">
      <alignment vertical="center"/>
    </xf>
    <xf numFmtId="4" fontId="13" fillId="3" borderId="32" xfId="0" applyNumberFormat="1" applyFont="1" applyFill="1" applyBorder="1" applyAlignment="1" applyProtection="1">
      <alignment vertical="center"/>
    </xf>
    <xf numFmtId="4" fontId="13" fillId="6" borderId="7" xfId="0" applyNumberFormat="1" applyFont="1" applyFill="1" applyBorder="1" applyAlignment="1" applyProtection="1">
      <alignment horizontal="center" vertical="center"/>
    </xf>
    <xf numFmtId="4" fontId="13" fillId="6" borderId="1" xfId="0" applyNumberFormat="1" applyFont="1" applyFill="1" applyBorder="1" applyAlignment="1" applyProtection="1">
      <alignment horizontal="center" vertical="center"/>
    </xf>
    <xf numFmtId="4" fontId="13" fillId="6" borderId="5" xfId="0" applyNumberFormat="1" applyFont="1" applyFill="1" applyBorder="1" applyAlignment="1" applyProtection="1">
      <alignment horizontal="center" vertical="center"/>
    </xf>
    <xf numFmtId="4" fontId="9" fillId="0" borderId="1" xfId="0" applyNumberFormat="1" applyFont="1" applyFill="1" applyBorder="1" applyAlignment="1" applyProtection="1">
      <alignment vertical="top"/>
    </xf>
    <xf numFmtId="4" fontId="9" fillId="0" borderId="5" xfId="0" applyNumberFormat="1" applyFont="1" applyFill="1" applyBorder="1" applyAlignment="1" applyProtection="1">
      <alignment vertical="top"/>
    </xf>
    <xf numFmtId="4" fontId="9" fillId="0" borderId="52" xfId="0" applyNumberFormat="1" applyFont="1" applyFill="1" applyBorder="1" applyAlignment="1" applyProtection="1">
      <alignment horizontal="center" vertical="center" wrapText="1"/>
    </xf>
    <xf numFmtId="4" fontId="9" fillId="0" borderId="53" xfId="0" applyNumberFormat="1" applyFont="1" applyFill="1" applyBorder="1" applyAlignment="1" applyProtection="1">
      <alignment horizontal="center" vertical="center" wrapText="1"/>
    </xf>
    <xf numFmtId="4" fontId="9" fillId="0" borderId="44" xfId="0" applyNumberFormat="1" applyFont="1" applyFill="1" applyBorder="1" applyAlignment="1" applyProtection="1">
      <alignment horizontal="center" vertical="center" wrapText="1"/>
    </xf>
    <xf numFmtId="4" fontId="9" fillId="0" borderId="45" xfId="0" applyNumberFormat="1" applyFont="1" applyFill="1" applyBorder="1" applyAlignment="1" applyProtection="1">
      <alignment horizontal="center" vertical="center" wrapText="1"/>
    </xf>
    <xf numFmtId="4" fontId="9" fillId="0" borderId="46" xfId="0" applyNumberFormat="1" applyFont="1" applyFill="1" applyBorder="1" applyAlignment="1" applyProtection="1">
      <alignment horizontal="center" vertical="center" wrapText="1"/>
    </xf>
    <xf numFmtId="4" fontId="9" fillId="0" borderId="47" xfId="0" applyNumberFormat="1" applyFont="1" applyFill="1" applyBorder="1" applyAlignment="1" applyProtection="1">
      <alignment horizontal="center" vertical="center" wrapText="1"/>
    </xf>
    <xf numFmtId="4" fontId="9" fillId="0" borderId="19" xfId="0" applyNumberFormat="1" applyFont="1" applyFill="1" applyBorder="1" applyAlignment="1" applyProtection="1">
      <alignment horizontal="center" vertical="center" wrapText="1"/>
    </xf>
    <xf numFmtId="4" fontId="9" fillId="0" borderId="54" xfId="0" applyNumberFormat="1" applyFont="1" applyFill="1" applyBorder="1" applyAlignment="1" applyProtection="1">
      <alignment horizontal="center" vertical="center" wrapText="1"/>
    </xf>
    <xf numFmtId="4" fontId="9" fillId="0" borderId="55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 wrapText="1"/>
    </xf>
    <xf numFmtId="4" fontId="9" fillId="0" borderId="10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/>
    </xf>
    <xf numFmtId="4" fontId="9" fillId="0" borderId="2" xfId="0" applyNumberFormat="1" applyFont="1" applyFill="1" applyBorder="1" applyAlignment="1" applyProtection="1">
      <alignment horizontal="center" vertical="center"/>
    </xf>
    <xf numFmtId="4" fontId="9" fillId="0" borderId="38" xfId="0" applyNumberFormat="1" applyFont="1" applyFill="1" applyBorder="1" applyAlignment="1" applyProtection="1">
      <alignment horizontal="center" vertical="center"/>
    </xf>
    <xf numFmtId="4" fontId="9" fillId="0" borderId="49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 applyProtection="1">
      <alignment vertical="center"/>
    </xf>
    <xf numFmtId="4" fontId="8" fillId="0" borderId="29" xfId="0" applyNumberFormat="1" applyFont="1" applyFill="1" applyBorder="1" applyAlignment="1" applyProtection="1">
      <alignment vertical="center"/>
    </xf>
    <xf numFmtId="4" fontId="9" fillId="0" borderId="1" xfId="0" applyNumberFormat="1" applyFont="1" applyFill="1" applyBorder="1" applyAlignment="1" applyProtection="1">
      <alignment vertical="center"/>
    </xf>
    <xf numFmtId="4" fontId="9" fillId="0" borderId="29" xfId="0" applyNumberFormat="1" applyFont="1" applyFill="1" applyBorder="1" applyAlignment="1" applyProtection="1">
      <alignment vertical="center"/>
    </xf>
    <xf numFmtId="4" fontId="9" fillId="4" borderId="1" xfId="0" applyNumberFormat="1" applyFont="1" applyFill="1" applyBorder="1" applyAlignment="1" applyProtection="1">
      <alignment vertical="center"/>
    </xf>
    <xf numFmtId="4" fontId="9" fillId="4" borderId="5" xfId="0" applyNumberFormat="1" applyFont="1" applyFill="1" applyBorder="1" applyAlignment="1" applyProtection="1">
      <alignment vertical="center"/>
    </xf>
    <xf numFmtId="4" fontId="13" fillId="6" borderId="1" xfId="0" applyNumberFormat="1" applyFont="1" applyFill="1" applyBorder="1" applyAlignment="1" applyProtection="1">
      <alignment horizontal="left" vertical="center"/>
    </xf>
    <xf numFmtId="4" fontId="13" fillId="6" borderId="29" xfId="0" applyNumberFormat="1" applyFont="1" applyFill="1" applyBorder="1" applyAlignment="1" applyProtection="1">
      <alignment horizontal="left" vertical="center"/>
    </xf>
    <xf numFmtId="4" fontId="13" fillId="3" borderId="1" xfId="0" applyNumberFormat="1" applyFont="1" applyFill="1" applyBorder="1" applyAlignment="1" applyProtection="1">
      <alignment horizontal="center" vertical="center"/>
    </xf>
    <xf numFmtId="4" fontId="13" fillId="3" borderId="29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 applyProtection="1"/>
    <xf numFmtId="4" fontId="8" fillId="0" borderId="29" xfId="0" applyNumberFormat="1" applyFont="1" applyFill="1" applyBorder="1" applyAlignment="1" applyProtection="1"/>
    <xf numFmtId="4" fontId="8" fillId="2" borderId="26" xfId="0" applyNumberFormat="1" applyFont="1" applyFill="1" applyBorder="1" applyAlignment="1" applyProtection="1">
      <alignment horizontal="center" vertical="center"/>
    </xf>
    <xf numFmtId="4" fontId="8" fillId="2" borderId="48" xfId="0" applyNumberFormat="1" applyFont="1" applyFill="1" applyBorder="1" applyAlignment="1" applyProtection="1">
      <alignment horizontal="center" vertical="center"/>
    </xf>
    <xf numFmtId="4" fontId="8" fillId="2" borderId="27" xfId="0" applyNumberFormat="1" applyFont="1" applyFill="1" applyBorder="1" applyAlignment="1" applyProtection="1">
      <alignment horizontal="center" vertical="center"/>
    </xf>
    <xf numFmtId="4" fontId="9" fillId="0" borderId="29" xfId="0" applyNumberFormat="1" applyFont="1" applyFill="1" applyBorder="1" applyAlignment="1" applyProtection="1">
      <alignment vertical="top"/>
    </xf>
    <xf numFmtId="4" fontId="23" fillId="0" borderId="53" xfId="0" applyNumberFormat="1" applyFont="1" applyBorder="1" applyAlignment="1">
      <alignment horizontal="center" vertical="center" wrapText="1"/>
    </xf>
    <xf numFmtId="4" fontId="0" fillId="0" borderId="48" xfId="0" applyNumberFormat="1" applyBorder="1" applyAlignment="1">
      <alignment vertical="center" wrapText="1"/>
    </xf>
    <xf numFmtId="4" fontId="0" fillId="0" borderId="27" xfId="0" applyNumberFormat="1" applyBorder="1" applyAlignment="1">
      <alignment vertical="center" wrapText="1"/>
    </xf>
  </cellXfs>
  <cellStyles count="482">
    <cellStyle name=" 1" xfId="1"/>
    <cellStyle name=" 10" xfId="2"/>
    <cellStyle name=" 11" xfId="3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9" xfId="11"/>
    <cellStyle name=" 2" xfId="12"/>
    <cellStyle name=" 20" xfId="13"/>
    <cellStyle name=" 21" xfId="14"/>
    <cellStyle name=" 22" xfId="15"/>
    <cellStyle name=" 23" xfId="16"/>
    <cellStyle name=" 3" xfId="17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3" xfId="27"/>
    <cellStyle name="_0434BESZ_1 4" xfId="28"/>
    <cellStyle name="_0434BESZ_1 5" xfId="29"/>
    <cellStyle name="_04FELBEV" xfId="30"/>
    <cellStyle name="_04FELBEV_1" xfId="31"/>
    <cellStyle name="_04FELBEV_1 2" xfId="32"/>
    <cellStyle name="_04FELBEV_1 3" xfId="33"/>
    <cellStyle name="_04FELBEV_1 4" xfId="34"/>
    <cellStyle name="_04FELBEV_1 5" xfId="35"/>
    <cellStyle name="_04FELBEV_2" xfId="36"/>
    <cellStyle name="_04FELBEV_2_PH KVI 2014 KV 2014 02 20 elfogadott TEST2" xfId="37"/>
    <cellStyle name="_05FELBE" xfId="38"/>
    <cellStyle name="_05FELBE_1" xfId="39"/>
    <cellStyle name="_05FELBE_1 2" xfId="40"/>
    <cellStyle name="_05FELBE_1 3" xfId="41"/>
    <cellStyle name="_05FELBE_1 4" xfId="42"/>
    <cellStyle name="_05FELBE_1 5" xfId="43"/>
    <cellStyle name="_05FELBE_PH KVI 2014 KV 2014 02 20 elfogadott TEST2" xfId="44"/>
    <cellStyle name="_06FELBE" xfId="45"/>
    <cellStyle name="_06FELBE 2" xfId="46"/>
    <cellStyle name="_06FELBE 3" xfId="47"/>
    <cellStyle name="_06FELBE_1" xfId="48"/>
    <cellStyle name="_06FELBEküld" xfId="49"/>
    <cellStyle name="_06FELBEküld_1" xfId="50"/>
    <cellStyle name="_06FELBEküld_PH KVI 2014 KV 2014 02 20 elfogadott TEST2" xfId="51"/>
    <cellStyle name="_07háromnegyedBesz" xfId="52"/>
    <cellStyle name="_07háromnegyedBesz 2" xfId="53"/>
    <cellStyle name="_07háromnegyedBesz 3" xfId="54"/>
    <cellStyle name="_07háromnegyedBesz 4" xfId="55"/>
    <cellStyle name="_07háromnegyedBesz 5" xfId="56"/>
    <cellStyle name="_07háromnegyedBesz_1" xfId="57"/>
    <cellStyle name="_08FELBE" xfId="58"/>
    <cellStyle name="_08FELBE 2" xfId="59"/>
    <cellStyle name="_08FELBE 3" xfId="60"/>
    <cellStyle name="_08FELBE 4" xfId="61"/>
    <cellStyle name="_08FELBE 5" xfId="62"/>
    <cellStyle name="_08FELBE_1" xfId="63"/>
    <cellStyle name="_09FELBE" xfId="64"/>
    <cellStyle name="_09FELBE_1" xfId="65"/>
    <cellStyle name="_09FELBE_1 2" xfId="66"/>
    <cellStyle name="_09FELBE_1 3" xfId="67"/>
    <cellStyle name="_09FELBEküld" xfId="68"/>
    <cellStyle name="_09FELBEküld 2" xfId="69"/>
    <cellStyle name="_09FELBEküld 3" xfId="70"/>
    <cellStyle name="_09FELBEküld_1" xfId="71"/>
    <cellStyle name="_09FELBEotthoni" xfId="72"/>
    <cellStyle name="_09FELBEotthoni 2" xfId="73"/>
    <cellStyle name="_09FELBEotthoni 3" xfId="74"/>
    <cellStyle name="_09FELBEotthoni_1" xfId="75"/>
    <cellStyle name="_09FELBEotthoni_2" xfId="76"/>
    <cellStyle name="_09háromnegyedBESZ" xfId="77"/>
    <cellStyle name="_09háromnegyedBESZ_1" xfId="78"/>
    <cellStyle name="_09háromnegyedBESZ_1 2" xfId="79"/>
    <cellStyle name="_09háromnegyedBESZ_1 3" xfId="80"/>
    <cellStyle name="_2006.évi első rendelet-módosítás" xfId="81"/>
    <cellStyle name="_2006.évi első rendelet-módosítás 2" xfId="82"/>
    <cellStyle name="_2006.évi első rendelet-módosítás 3" xfId="83"/>
    <cellStyle name="_2006.évi első rendelet-módosítás_1" xfId="84"/>
    <cellStyle name="_2006.évi első rendelet-módosítás_2" xfId="85"/>
    <cellStyle name="_2006.évi első rendelet-módosítás_3" xfId="86"/>
    <cellStyle name="_2006.évi első rendelet-módosítás_4" xfId="87"/>
    <cellStyle name="_2006.évi hatodik rendelet-módosítás" xfId="88"/>
    <cellStyle name="_2006.évi hatodik rendelet-módosítás_1" xfId="89"/>
    <cellStyle name="_2006.évi hatodik rendelet-módosítás_2" xfId="90"/>
    <cellStyle name="_2006.évi hatodik rendelet-módosítás_3" xfId="91"/>
    <cellStyle name="_2006.évi hatodik rendelet-módosítás_4" xfId="92"/>
    <cellStyle name="_2006.évi hatodik rendelet-módosítás_4 2" xfId="93"/>
    <cellStyle name="_2006.évi hatodik rendelet-módosítás_4 3" xfId="94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3" xfId="98"/>
    <cellStyle name="_2006.évi második rendelet-módosítás_2" xfId="99"/>
    <cellStyle name="_2006.évi második rendelet-módosítás_3" xfId="100"/>
    <cellStyle name="_2006.évi ötödik rendelet-módosítás" xfId="101"/>
    <cellStyle name="_2006.évi ötödik rendelet-módosítás_1" xfId="102"/>
    <cellStyle name="_2006.évi ötödik rendelet-módosítás_2" xfId="103"/>
    <cellStyle name="_2006.évi ötödik rendelet-módosítás_3" xfId="104"/>
    <cellStyle name="_2006KVI0307" xfId="105"/>
    <cellStyle name="_2006KVI0307_PH KVI 2014 KV 2014 02 20 elfogadott TEST2" xfId="106"/>
    <cellStyle name="_2006KVI0307alapokÚJ" xfId="107"/>
    <cellStyle name="_2006KVI0307alapokÚJ_ÖNK FORRÁS JELENLEGI 2013 02 11" xfId="108"/>
    <cellStyle name="_2006KVI0307alapokÚJ_ÖNK FORRÁS JELENLEGI 2013 02 11_PH KVI 2014 KV 2014 02 20 elfogadott TEST2" xfId="109"/>
    <cellStyle name="_2007.évi második rendelet-módosítás" xfId="110"/>
    <cellStyle name="_2007.évi második rendelet-módosítás 2" xfId="111"/>
    <cellStyle name="_2007.évi második rendelet-módosítás 3" xfId="112"/>
    <cellStyle name="_2007.évi második rendelet-módosítás_1" xfId="113"/>
    <cellStyle name="_2007.évi második rendelet-módosítás_2" xfId="114"/>
    <cellStyle name="_2007.évi második rendelet-módosítás_3" xfId="115"/>
    <cellStyle name="_2007.évi negyedik rendelet-módosítás" xfId="116"/>
    <cellStyle name="_2007.évi negyedik rendelet-módosítás 2" xfId="117"/>
    <cellStyle name="_2007.évi negyedik rendelet-módosítás 3" xfId="118"/>
    <cellStyle name="_2007.évi negyedik rendelet-módosítás_1" xfId="119"/>
    <cellStyle name="_2007.évi negyedik rendelet-módosítás_2" xfId="120"/>
    <cellStyle name="_2007.évi negyedik rendelet-módosítás_3" xfId="121"/>
    <cellStyle name="_2007.évi ötödik rendelet-módosítás" xfId="122"/>
    <cellStyle name="_2007.évi ötödik rendelet-módosítás_1" xfId="123"/>
    <cellStyle name="_2007.évi ötödik rendelet-módosítás_2" xfId="124"/>
    <cellStyle name="_2007.évi ötödik rendelet-módosítás_2 2" xfId="125"/>
    <cellStyle name="_2007.évi ötödik rendelet-módosítás_2 3" xfId="126"/>
    <cellStyle name="_2007.évi ötödik rendelet-módosítás_3" xfId="127"/>
    <cellStyle name="_2007KVI2" xfId="128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8.évi első rendelet-módosítás" xfId="132"/>
    <cellStyle name="_2008.évi első rendelet-módosítás_1" xfId="133"/>
    <cellStyle name="_2008.évi első rendelet-módosítás_2" xfId="134"/>
    <cellStyle name="_2008.évi első rendelet-módosítás_2 2" xfId="135"/>
    <cellStyle name="_2008.évi első rendelet-módosítás_2 3" xfId="136"/>
    <cellStyle name="_2008.évi első rendelet-módosítás_3" xfId="137"/>
    <cellStyle name="_2008.évi első rendelet-módosításküld" xfId="138"/>
    <cellStyle name="_2008.évi első rendelet-módosításküld_1" xfId="139"/>
    <cellStyle name="_2008.évi első rendelet-módosításküld_2" xfId="140"/>
    <cellStyle name="_2008.évi első rendelet-módosításküld_2 2" xfId="141"/>
    <cellStyle name="_2008.évi első rendelet-módosításküld_2 3" xfId="142"/>
    <cellStyle name="_2008.évi első rendelet-módosításküld_3" xfId="143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3" xfId="147"/>
    <cellStyle name="_2008.évi harmadik rendelet-módosítás intézményi_2" xfId="148"/>
    <cellStyle name="_2008.évi harmadik rendelet-módosítás intézményi_3" xfId="149"/>
    <cellStyle name="_2008.évi harmadik rendelet-módosítás intézményi_4" xfId="150"/>
    <cellStyle name="_2008.évi második rendelet-módosítás" xfId="151"/>
    <cellStyle name="_2008.évi második rendelet-módosítás_1" xfId="152"/>
    <cellStyle name="_2008.évi második rendelet-módosítás_1_2009besz" xfId="153"/>
    <cellStyle name="_2008.évi második rendelet-módosítás_1_2010FELBEküld" xfId="154"/>
    <cellStyle name="_2008.évi második rendelet-módosítás_1_2011. évi második rendelet-módosítás" xfId="155"/>
    <cellStyle name="_2008.évi második rendelet-módosítás_1_futamidős törlesztés alakulása" xfId="156"/>
    <cellStyle name="_2008.évi második rendelet-módosítás_1_kötvénylekötés és kamatbevétel" xfId="157"/>
    <cellStyle name="_2008.évi második rendelet-módosítás_1_TaralékKötvényLekötésEgyebek2011" xfId="158"/>
    <cellStyle name="_2008.évi második rendelet-módosítás_1_TartalékKötvényLekötésEgyebek2011" xfId="159"/>
    <cellStyle name="_2008.évi második rendelet-módosítás_1_TartalékKötvényLekötésekEgyebek2011" xfId="160"/>
    <cellStyle name="_2008.évi második rendelet-módosítás_1_TartalékKötvényLekötésekEgyebek2012" xfId="161"/>
    <cellStyle name="_2008.évi második rendelet-módosítás_2" xfId="162"/>
    <cellStyle name="_2008.évi második rendelet-módosítás_2 2" xfId="163"/>
    <cellStyle name="_2008.évi második rendelet-módosítás_2 3" xfId="164"/>
    <cellStyle name="_2008.évi második rendelet-módosítás_2_2009besz" xfId="165"/>
    <cellStyle name="_2008.évi második rendelet-módosítás_2_2009besz 2" xfId="166"/>
    <cellStyle name="_2008.évi második rendelet-módosítás_2_2009besz 3" xfId="167"/>
    <cellStyle name="_2008.évi második rendelet-módosítás_2_2010FELBEküld" xfId="168"/>
    <cellStyle name="_2008.évi második rendelet-módosítás_2_2010FELBEküld 2" xfId="169"/>
    <cellStyle name="_2008.évi második rendelet-módosítás_2_2010FELBEküld 3" xfId="170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3" xfId="173"/>
    <cellStyle name="_2008.évi második rendelet-módosítás_2_futamidős törlesztés alakulása" xfId="174"/>
    <cellStyle name="_2008.évi második rendelet-módosítás_2_kötvénylekötés és kamatbevétel" xfId="175"/>
    <cellStyle name="_2008.évi második rendelet-módosítás_2_TaralékKötvényLekötésEgyebek2011" xfId="176"/>
    <cellStyle name="_2008.évi második rendelet-módosítás_2_TartalékKötvényLekötésEgyebek2011" xfId="177"/>
    <cellStyle name="_2008.évi második rendelet-módosítás_2_TartalékKötvényLekötésekEgyebek2011" xfId="178"/>
    <cellStyle name="_2008.évi második rendelet-módosítás_2_TartalékKötvényLekötésekEgyebek2012" xfId="179"/>
    <cellStyle name="_2008.évi második rendelet-módosítás_2009besz" xfId="180"/>
    <cellStyle name="_2008.évi második rendelet-módosítás_2010FELBEküld" xfId="181"/>
    <cellStyle name="_2008.évi második rendelet-módosítás_2011. évi második rendelet-módosítás" xfId="182"/>
    <cellStyle name="_2008.évi második rendelet-módosítás_3" xfId="183"/>
    <cellStyle name="_2008.évi második rendelet-módosítás_3_2009besz" xfId="184"/>
    <cellStyle name="_2008.évi második rendelet-módosítás_3_2010FELBEküld" xfId="185"/>
    <cellStyle name="_2008.évi második rendelet-módosítás_3_2011. évi második rendelet-módosítás" xfId="186"/>
    <cellStyle name="_2008.évi második rendelet-módosítás_3_futamidős törlesztés alakulása" xfId="187"/>
    <cellStyle name="_2008.évi második rendelet-módosítás_3_kötvénylekötés és kamatbevétel" xfId="188"/>
    <cellStyle name="_2008.évi második rendelet-módosítás_3_TaralékKötvényLekötésEgyebek2011" xfId="189"/>
    <cellStyle name="_2008.évi második rendelet-módosítás_3_TartalékKötvényLekötésEgyebek2011" xfId="190"/>
    <cellStyle name="_2008.évi második rendelet-módosítás_3_TartalékKötvényLekötésekEgyebek2011" xfId="191"/>
    <cellStyle name="_2008.évi második rendelet-módosítás_3_TartalékKötvényLekötésekEgyebek2012" xfId="192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3" xfId="195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3" xfId="198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3" xfId="201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3" xfId="204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3" xfId="207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3" xfId="210"/>
    <cellStyle name="_2008.évi negyedik rendelet-módosítás" xfId="211"/>
    <cellStyle name="_2008.évi negyedik rendelet-módosítás 2" xfId="212"/>
    <cellStyle name="_2008.évi negyedik rendelet-módosítás 3" xfId="213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3" xfId="217"/>
    <cellStyle name="_2008.évi negyedik rendelet-módosítás intézményi_2" xfId="218"/>
    <cellStyle name="_2008.évi negyedik rendelet-módosítás intézményi_3" xfId="219"/>
    <cellStyle name="_2008.évi negyedik rendelet-módosítás_1" xfId="220"/>
    <cellStyle name="_2008.évi negyedik rendelet-módosítás_2" xfId="221"/>
    <cellStyle name="_2008.évi negyedik rendelet-módosítás_3" xfId="222"/>
    <cellStyle name="_2008.évi negyedik rendelet-módosítás_4" xfId="223"/>
    <cellStyle name="_2008.évi negyedik rendelet-módosítás_4_PH KVI 2014 KV 2014 02 20 elfogadott TEST2" xfId="224"/>
    <cellStyle name="_2008KVIvégleges20080306alapok" xfId="225"/>
    <cellStyle name="_2008KVIvégleges20080306alapok_PH KVI 2014 KV 2014 02 20 elfogadott TEST2" xfId="226"/>
    <cellStyle name="_2009.évi első rendelet-módosítás" xfId="227"/>
    <cellStyle name="_2009.évi első rendelet-módosítás 2" xfId="228"/>
    <cellStyle name="_2009.évi első rendelet-módosítás 3" xfId="229"/>
    <cellStyle name="_2009.évi első rendelet-módosítás_1" xfId="230"/>
    <cellStyle name="_2009.évi első rendelet-módosítás_2" xfId="231"/>
    <cellStyle name="_2009.évi első rendelet-módosítás_3" xfId="232"/>
    <cellStyle name="_2009.évi első rendelet-módosítás_4" xfId="233"/>
    <cellStyle name="_2009.évi harmadik rendelet-módosítás" xfId="234"/>
    <cellStyle name="_2009.évi harmadik rendelet-módosítás_1" xfId="235"/>
    <cellStyle name="_2009.évi harmadik rendelet-módosítás_2" xfId="236"/>
    <cellStyle name="_2009.évi harmadik rendelet-módosítás_3" xfId="237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3" xfId="241"/>
    <cellStyle name="_2009.évi második rendelet-módosítás intézményi_1" xfId="242"/>
    <cellStyle name="_2009.évi második rendelet-módosítás intézményi_2" xfId="243"/>
    <cellStyle name="_2009.évi második rendelet-módosítás intézményi_3" xfId="244"/>
    <cellStyle name="_2009.évi második rendelet-módosítás_1" xfId="245"/>
    <cellStyle name="_2009.évi második rendelet-módosítás_2" xfId="246"/>
    <cellStyle name="_2009.évi második rendelet-módosítás_2 2" xfId="247"/>
    <cellStyle name="_2009.évi második rendelet-módosítás_2 3" xfId="248"/>
    <cellStyle name="_2009.évi második rendelet-módosítás_3" xfId="249"/>
    <cellStyle name="_2009.évi második rendelet-módosítás_4" xfId="250"/>
    <cellStyle name="_2009KVIvéglegesküld" xfId="251"/>
    <cellStyle name="_2010. évi ötödik rendelet-módosítás küld" xfId="252"/>
    <cellStyle name="_2010. évi ötödik rendelet-módosítás küld 2" xfId="253"/>
    <cellStyle name="_2010. évi ötödik rendelet-módosítás küld 3" xfId="254"/>
    <cellStyle name="_2010. évi ötödik rendelet-módosítás küld_1" xfId="255"/>
    <cellStyle name="_2010. évi ötödik rendelet-módosítás küld_2" xfId="256"/>
    <cellStyle name="_2010. évi ötödik rendelet-módosítás küld_3" xfId="257"/>
    <cellStyle name="_2010. évi ötödik rendelet-módosítás küld_4" xfId="258"/>
    <cellStyle name="_2010.évi első rendelet-módosítás" xfId="259"/>
    <cellStyle name="_2010.évi első rendelet-módosítás 2" xfId="260"/>
    <cellStyle name="_2010.évi első rendelet-módosítás 3" xfId="261"/>
    <cellStyle name="_2010.évi első rendelet-módosítás_1" xfId="262"/>
    <cellStyle name="_2010.évi első rendelet-módosítás_2" xfId="263"/>
    <cellStyle name="_2010.évi első rendelet-módosítás_3" xfId="264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3" xfId="268"/>
    <cellStyle name="_2010.évi harmadik rendelet-módosítás_2" xfId="269"/>
    <cellStyle name="_2010.évi harmadik rendelet-módosítás_3" xfId="270"/>
    <cellStyle name="_2010.évi második rendelet-módosítás küld" xfId="271"/>
    <cellStyle name="_2010.évi második rendelet-módosítás küld_1" xfId="272"/>
    <cellStyle name="_2010.évi második rendelet-módosítás küld_2" xfId="273"/>
    <cellStyle name="_2010.évi második rendelet-módosítás küld_3" xfId="274"/>
    <cellStyle name="_2010FELBE" xfId="275"/>
    <cellStyle name="_2010FELBE 2" xfId="276"/>
    <cellStyle name="_2010FELBE 3" xfId="277"/>
    <cellStyle name="_2010FELBE_1" xfId="278"/>
    <cellStyle name="_2010FELBEküld" xfId="279"/>
    <cellStyle name="_2010FELBEküld 2" xfId="280"/>
    <cellStyle name="_2010FELBEküld 3" xfId="281"/>
    <cellStyle name="_2010FELBEküld_1" xfId="282"/>
    <cellStyle name="_2010háromnegyedBesz küld" xfId="283"/>
    <cellStyle name="_2010háromnegyedBesz küld 2" xfId="284"/>
    <cellStyle name="_2010háromnegyedBesz küld 3" xfId="285"/>
    <cellStyle name="_2010háromnegyedBesz küld_1" xfId="286"/>
    <cellStyle name="_2010KVI_végleges küld" xfId="287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3" xfId="295"/>
    <cellStyle name="_2011. évi második rendelet-módosítás_1 4" xfId="296"/>
    <cellStyle name="_2011. évi második rendelet-módosítás_2" xfId="297"/>
    <cellStyle name="_2011. évi második rendelet-módosítás_3" xfId="298"/>
    <cellStyle name="_2011. évi ötödik rendelet-módosítás" xfId="299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3" xfId="311"/>
    <cellStyle name="_2011FELBEküld_1" xfId="312"/>
    <cellStyle name="_2011KVI     2011 03 10" xfId="313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3" xfId="341"/>
    <cellStyle name="_34BESZ2005_1 4" xfId="342"/>
    <cellStyle name="_34BESZ2005_1 5" xfId="343"/>
    <cellStyle name="_34BESZ2006" xfId="344"/>
    <cellStyle name="_34BESZ2006 2" xfId="345"/>
    <cellStyle name="_34BESZ2006 3" xfId="346"/>
    <cellStyle name="_34BESZ2006 4" xfId="347"/>
    <cellStyle name="_34BESZ2006 5" xfId="348"/>
    <cellStyle name="_34BESZ2006_1" xfId="349"/>
    <cellStyle name="_34BESZ2006_2" xfId="350"/>
    <cellStyle name="_34BESZ2006_2_PH KVI 2014 KV 2014 02 20 elfogadott TEST2" xfId="351"/>
    <cellStyle name="_34BESZ2006bőv" xfId="352"/>
    <cellStyle name="_34BESZ2006bőv_1" xfId="353"/>
    <cellStyle name="_34BESZ2006bőv_1_PH KVI 2014 KV 2014 02 20 elfogadott TEST2" xfId="354"/>
    <cellStyle name="_34BESZ2006bőv1" xfId="355"/>
    <cellStyle name="_34BESZ2006bőv1_1" xfId="356"/>
    <cellStyle name="_34BESZ2006bőv1_1 2" xfId="357"/>
    <cellStyle name="_34BESZ2006bőv1_1 3" xfId="358"/>
    <cellStyle name="_34BESZ2006bőv1_1 4" xfId="359"/>
    <cellStyle name="_34BESZ2006bőv1_1 5" xfId="360"/>
    <cellStyle name="_34BESZ2006bőv1_1_Munkafüzet2" xfId="361"/>
    <cellStyle name="_34BESZ2006bőv1_1_Munkafüzet2_PH KVI 2014 KV 2014 02 20 elfogadott TEST2" xfId="362"/>
    <cellStyle name="_34BESZ2006otthon" xfId="363"/>
    <cellStyle name="_34BESZ2006otthon 2" xfId="364"/>
    <cellStyle name="_34BESZ2006otthon 3" xfId="365"/>
    <cellStyle name="_34BESZ2006otthon 4" xfId="366"/>
    <cellStyle name="_34BESZ2006otthon 5" xfId="367"/>
    <cellStyle name="_34BESZ2006otthon_1" xfId="368"/>
    <cellStyle name="_alapokmányok" xfId="369"/>
    <cellStyle name="_alapokmányok_PH KVI 2014 KV 2014 02 20 elfogadott TEST2" xfId="370"/>
    <cellStyle name="_EUs pályázatok intézmények felé" xfId="371"/>
    <cellStyle name="_költségvetési ALAPtábla rendelet módosításhoz" xfId="372"/>
    <cellStyle name="_költségvetési ALAPtábla rendelet módosításhoz_1" xfId="373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lekötés és kamatbevétel" xfId="378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3" xfId="382"/>
    <cellStyle name="_Másolat eredetije2006.évi harmadik rendelet-módosításO_2" xfId="383"/>
    <cellStyle name="_Másolat eredetije2006.évi harmadik rendelet-módosításO_3" xfId="384"/>
    <cellStyle name="_Másolat eredetije2006.évi harmadik rendelet-módosításO_4" xfId="385"/>
    <cellStyle name="_Munkafüzet2" xfId="386"/>
    <cellStyle name="_TÁMOP félévesGesz" xfId="387"/>
    <cellStyle name="_TartalékKötvényLekötésekEgyebek2011" xfId="388"/>
    <cellStyle name="_TEST1" xfId="389"/>
    <cellStyle name="_TEST1 2" xfId="390"/>
    <cellStyle name="_TEST1 3" xfId="391"/>
    <cellStyle name="_TEST1 4" xfId="392"/>
    <cellStyle name="_TEST1 5" xfId="393"/>
    <cellStyle name="_TEST1_1" xfId="394"/>
    <cellStyle name="_TEST2" xfId="395"/>
    <cellStyle name="_TEST2 2" xfId="396"/>
    <cellStyle name="_TEST2 3" xfId="397"/>
    <cellStyle name="_TEST2 4" xfId="398"/>
    <cellStyle name="_TEST2 5" xfId="399"/>
    <cellStyle name="_TEST2_1" xfId="400"/>
    <cellStyle name="_TEST2_2" xfId="401"/>
    <cellStyle name="_TEST2_2_PH KVI 2014 KV 2014 02 20 elfogadott TEST2" xfId="402"/>
    <cellStyle name="_TEST3" xfId="403"/>
    <cellStyle name="_TEST3 2" xfId="404"/>
    <cellStyle name="_TEST3 3" xfId="405"/>
    <cellStyle name="_TEST3 4" xfId="406"/>
    <cellStyle name="_TEST3 5" xfId="407"/>
    <cellStyle name="_TEST3_1" xfId="408"/>
    <cellStyle name="_TEST3V" xfId="409"/>
    <cellStyle name="_TEST3V_1" xfId="410"/>
    <cellStyle name="_TEST3V_2" xfId="411"/>
    <cellStyle name="_TEST3V_2_PH KVI 2014 KV 2014 02 20 elfogadott TEST2" xfId="412"/>
    <cellStyle name="_TEST3V_3" xfId="413"/>
    <cellStyle name="_TEST3V_4" xfId="414"/>
    <cellStyle name="_TEST3V_4 2" xfId="415"/>
    <cellStyle name="_TEST3V_4 3" xfId="416"/>
    <cellStyle name="_TEST3V_4 4" xfId="417"/>
    <cellStyle name="_TEST3V_4 5" xfId="418"/>
    <cellStyle name="_test4" xfId="419"/>
    <cellStyle name="_test4 2" xfId="420"/>
    <cellStyle name="_test4 3" xfId="421"/>
    <cellStyle name="_test4_1" xfId="422"/>
    <cellStyle name="_test4_2" xfId="423"/>
    <cellStyle name="_test4_3" xfId="424"/>
    <cellStyle name="_test4_4" xfId="425"/>
    <cellStyle name="_TEST5" xfId="426"/>
    <cellStyle name="_TEST5_1" xfId="427"/>
    <cellStyle name="_TEST5_2" xfId="428"/>
    <cellStyle name="_TEST5_2 2" xfId="429"/>
    <cellStyle name="_TEST5_2 3" xfId="430"/>
    <cellStyle name="_TEST5_2 4" xfId="431"/>
    <cellStyle name="_TEST5_2 5" xfId="432"/>
    <cellStyle name="_TEST5_3" xfId="433"/>
    <cellStyle name="Ezres" xfId="434" builtinId="3"/>
    <cellStyle name="Ezres 2" xfId="435"/>
    <cellStyle name="Ezres 2 2" xfId="436"/>
    <cellStyle name="Ezres 2 3" xfId="437"/>
    <cellStyle name="Ezres 3" xfId="438"/>
    <cellStyle name="Ezres 3 2" xfId="439"/>
    <cellStyle name="Ezres 4" xfId="440"/>
    <cellStyle name="Ezres 4 2" xfId="441"/>
    <cellStyle name="Ezres 5" xfId="442"/>
    <cellStyle name="Ezres 6" xfId="443"/>
    <cellStyle name="Ezres 7" xfId="444"/>
    <cellStyle name="Ezres 8" xfId="445"/>
    <cellStyle name="Normál" xfId="0" builtinId="0"/>
    <cellStyle name="Normál 2" xfId="446"/>
    <cellStyle name="Normál 2 2" xfId="447"/>
    <cellStyle name="Normál 2 2 2" xfId="448"/>
    <cellStyle name="Normál 2 3" xfId="449"/>
    <cellStyle name="Normál 2_melléklet_3_kiadás_9000_121221_penzugy" xfId="450"/>
    <cellStyle name="Normál 3" xfId="451"/>
    <cellStyle name="Normál 3 2" xfId="452"/>
    <cellStyle name="Normál 4" xfId="453"/>
    <cellStyle name="Normál 4 2" xfId="454"/>
    <cellStyle name="Normál 4 3" xfId="455"/>
    <cellStyle name="Normál 5" xfId="456"/>
    <cellStyle name="Normál 5 2" xfId="457"/>
    <cellStyle name="Normál 6" xfId="458"/>
    <cellStyle name="Normál 6 2" xfId="459"/>
    <cellStyle name="Normál 7" xfId="460"/>
    <cellStyle name="Normál 7 2" xfId="461"/>
    <cellStyle name="Normál 8" xfId="462"/>
    <cellStyle name="Normál 8 2" xfId="463"/>
    <cellStyle name="Normal_APUT202" xfId="464"/>
    <cellStyle name="Pénznem 2" xfId="465"/>
    <cellStyle name="Pénznem 2 2" xfId="466"/>
    <cellStyle name="Pénznem 3" xfId="467"/>
    <cellStyle name="Pénznem 4" xfId="468"/>
    <cellStyle name="Pénznem 4 2" xfId="469"/>
    <cellStyle name="Pénznem 5" xfId="470"/>
    <cellStyle name="Pénznem 6" xfId="471"/>
    <cellStyle name="Stílus 1" xfId="472"/>
    <cellStyle name="Stílus 4" xfId="473"/>
    <cellStyle name="Stílus 4 2" xfId="474"/>
    <cellStyle name="Stílus 4 3" xfId="475"/>
    <cellStyle name="Százalék 2" xfId="476"/>
    <cellStyle name="Százalék 3" xfId="477"/>
    <cellStyle name="Százalék 3 2" xfId="478"/>
    <cellStyle name="Százalék 3 3" xfId="479"/>
    <cellStyle name="Százalék 4" xfId="480"/>
    <cellStyle name="Százalék 5" xfId="4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topLeftCell="A27" zoomScale="120" zoomScaleNormal="120" zoomScaleSheetLayoutView="120" workbookViewId="0">
      <selection activeCell="H48" sqref="H48"/>
    </sheetView>
  </sheetViews>
  <sheetFormatPr defaultColWidth="11.42578125" defaultRowHeight="11.25" x14ac:dyDescent="0.2"/>
  <cols>
    <col min="1" max="1" width="2.5703125" style="21" customWidth="1"/>
    <col min="2" max="2" width="2.7109375" style="20" customWidth="1"/>
    <col min="3" max="3" width="66.140625" style="20" customWidth="1"/>
    <col min="4" max="4" width="10.7109375" style="20" bestFit="1" customWidth="1"/>
    <col min="5" max="5" width="11" style="20" hidden="1" customWidth="1"/>
    <col min="6" max="6" width="14.140625" style="20" customWidth="1"/>
    <col min="7" max="7" width="13.85546875" style="20" bestFit="1" customWidth="1"/>
    <col min="8" max="8" width="13.85546875" style="20" customWidth="1"/>
    <col min="9" max="11" width="17.140625" style="20" customWidth="1"/>
    <col min="12" max="12" width="15.7109375" style="20" customWidth="1"/>
    <col min="13" max="16384" width="11.42578125" style="20"/>
  </cols>
  <sheetData>
    <row r="1" spans="1:12" ht="15.75" x14ac:dyDescent="0.25">
      <c r="A1" s="69"/>
      <c r="B1" s="68"/>
      <c r="C1" s="68"/>
      <c r="D1" s="68"/>
      <c r="E1" s="68"/>
      <c r="F1" s="68"/>
      <c r="G1" s="68"/>
      <c r="H1" s="68"/>
      <c r="I1" s="68"/>
      <c r="J1" s="68"/>
      <c r="K1" s="68"/>
      <c r="L1" s="19"/>
    </row>
    <row r="2" spans="1:12" s="18" customFormat="1" ht="17.25" customHeight="1" x14ac:dyDescent="0.25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  <c r="L2" s="162" t="s">
        <v>150</v>
      </c>
    </row>
    <row r="3" spans="1:12" ht="43.5" customHeight="1" x14ac:dyDescent="0.3">
      <c r="A3" s="296" t="s">
        <v>153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</row>
    <row r="4" spans="1:12" ht="15" customHeight="1" x14ac:dyDescent="0.2">
      <c r="A4" s="309" t="s">
        <v>143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</row>
    <row r="5" spans="1:12" ht="25.5" customHeight="1" thickBot="1" x14ac:dyDescent="0.25">
      <c r="A5" s="69"/>
      <c r="B5" s="68"/>
      <c r="C5" s="68"/>
      <c r="D5" s="68"/>
      <c r="E5" s="68"/>
      <c r="F5" s="68"/>
      <c r="G5" s="68"/>
      <c r="H5" s="68"/>
      <c r="I5" s="68"/>
      <c r="J5" s="68"/>
      <c r="K5" s="68"/>
      <c r="L5" s="226" t="s">
        <v>42</v>
      </c>
    </row>
    <row r="6" spans="1:12" s="23" customFormat="1" ht="15" thickBot="1" x14ac:dyDescent="0.2">
      <c r="A6" s="96"/>
      <c r="B6" s="71"/>
      <c r="C6" s="72"/>
      <c r="D6" s="306" t="s">
        <v>79</v>
      </c>
      <c r="E6" s="307"/>
      <c r="F6" s="307"/>
      <c r="G6" s="307"/>
      <c r="H6" s="307"/>
      <c r="I6" s="307"/>
      <c r="J6" s="307"/>
      <c r="K6" s="307"/>
      <c r="L6" s="308"/>
    </row>
    <row r="7" spans="1:12" s="24" customFormat="1" ht="47.25" customHeight="1" thickBot="1" x14ac:dyDescent="0.25">
      <c r="A7" s="311" t="s">
        <v>144</v>
      </c>
      <c r="B7" s="312"/>
      <c r="C7" s="313"/>
      <c r="D7" s="306" t="s">
        <v>37</v>
      </c>
      <c r="E7" s="307"/>
      <c r="F7" s="307"/>
      <c r="G7" s="307"/>
      <c r="H7" s="307"/>
      <c r="I7" s="307"/>
      <c r="J7" s="307"/>
      <c r="K7" s="307"/>
      <c r="L7" s="308"/>
    </row>
    <row r="8" spans="1:12" s="25" customFormat="1" ht="25.5" customHeight="1" x14ac:dyDescent="0.2">
      <c r="A8" s="298" t="s">
        <v>35</v>
      </c>
      <c r="B8" s="299"/>
      <c r="C8" s="300"/>
      <c r="D8" s="304" t="s">
        <v>145</v>
      </c>
      <c r="E8" s="271" t="s">
        <v>110</v>
      </c>
      <c r="F8" s="271" t="s">
        <v>146</v>
      </c>
      <c r="G8" s="271" t="s">
        <v>172</v>
      </c>
      <c r="H8" s="271" t="s">
        <v>177</v>
      </c>
      <c r="I8" s="271" t="s">
        <v>148</v>
      </c>
      <c r="J8" s="275" t="s">
        <v>148</v>
      </c>
      <c r="K8" s="276"/>
      <c r="L8" s="277"/>
    </row>
    <row r="9" spans="1:12" s="22" customFormat="1" ht="24.75" customHeight="1" thickBot="1" x14ac:dyDescent="0.2">
      <c r="A9" s="301"/>
      <c r="B9" s="302"/>
      <c r="C9" s="303"/>
      <c r="D9" s="305"/>
      <c r="E9" s="272"/>
      <c r="F9" s="272"/>
      <c r="G9" s="272"/>
      <c r="H9" s="272"/>
      <c r="I9" s="272"/>
      <c r="J9" s="76" t="s">
        <v>41</v>
      </c>
      <c r="K9" s="76" t="s">
        <v>101</v>
      </c>
      <c r="L9" s="77" t="s">
        <v>102</v>
      </c>
    </row>
    <row r="10" spans="1:12" s="232" customFormat="1" ht="26.25" customHeight="1" x14ac:dyDescent="0.2">
      <c r="A10" s="317" t="s">
        <v>2</v>
      </c>
      <c r="B10" s="318"/>
      <c r="C10" s="319"/>
      <c r="D10" s="229"/>
      <c r="E10" s="230"/>
      <c r="F10" s="230"/>
      <c r="G10" s="230"/>
      <c r="H10" s="230"/>
      <c r="I10" s="230"/>
      <c r="J10" s="230"/>
      <c r="K10" s="230"/>
      <c r="L10" s="231"/>
    </row>
    <row r="11" spans="1:12" s="27" customFormat="1" ht="10.5" x14ac:dyDescent="0.15">
      <c r="A11" s="78" t="s">
        <v>84</v>
      </c>
      <c r="B11" s="79" t="s">
        <v>107</v>
      </c>
      <c r="C11" s="80"/>
      <c r="D11" s="104">
        <f>+'KIADÁSOK_BEVÉTELEK intézményenk'!D10</f>
        <v>15465205</v>
      </c>
      <c r="E11" s="104">
        <f>SUM(E12:E15)</f>
        <v>0</v>
      </c>
      <c r="F11" s="104">
        <f>+'KIADÁSOK_BEVÉTELEK intézményenk'!F10</f>
        <v>146531</v>
      </c>
      <c r="G11" s="104">
        <f>+'KIADÁSOK_BEVÉTELEK intézményenk'!G10</f>
        <v>709920</v>
      </c>
      <c r="H11" s="104">
        <f>+'KIADÁSOK_BEVÉTELEK intézményenk'!H10</f>
        <v>-6389798</v>
      </c>
      <c r="I11" s="104">
        <f>+'KIADÁSOK_BEVÉTELEK intézményenk'!I10</f>
        <v>9931858</v>
      </c>
      <c r="J11" s="104">
        <f>SUM(J12:J15)</f>
        <v>9112909</v>
      </c>
      <c r="K11" s="104">
        <f>SUM(K12:K15)</f>
        <v>818949</v>
      </c>
      <c r="L11" s="105">
        <f>SUM(L12:L15)</f>
        <v>0</v>
      </c>
    </row>
    <row r="12" spans="1:12" s="28" customFormat="1" x14ac:dyDescent="0.2">
      <c r="A12" s="81"/>
      <c r="B12" s="82" t="s">
        <v>95</v>
      </c>
      <c r="C12" s="83" t="s">
        <v>26</v>
      </c>
      <c r="D12" s="106">
        <f>'KIADÁSOK_BEVÉTELEK intézményenk'!D11</f>
        <v>6084980</v>
      </c>
      <c r="E12" s="107">
        <f>'KIADÁSOK_BEVÉTELEK intézményenk'!E11</f>
        <v>0</v>
      </c>
      <c r="F12" s="108">
        <f>+'KIADÁSOK_BEVÉTELEK intézményenk'!F11</f>
        <v>146531</v>
      </c>
      <c r="G12" s="108">
        <f>+'KIADÁSOK_BEVÉTELEK intézményenk'!G11</f>
        <v>326752</v>
      </c>
      <c r="H12" s="108">
        <f>+'KIADÁSOK_BEVÉTELEK intézményenk'!H11</f>
        <v>-14202</v>
      </c>
      <c r="I12" s="108">
        <f>+'KIADÁSOK_BEVÉTELEK intézményenk'!I11</f>
        <v>6544061</v>
      </c>
      <c r="J12" s="107">
        <f>'KIADÁSOK_BEVÉTELEK intézményenk'!J11</f>
        <v>6544061</v>
      </c>
      <c r="K12" s="107">
        <f>'KIADÁSOK_BEVÉTELEK intézményenk'!K11</f>
        <v>0</v>
      </c>
      <c r="L12" s="109">
        <f>'KIADÁSOK_BEVÉTELEK intézményenk'!L11</f>
        <v>0</v>
      </c>
    </row>
    <row r="13" spans="1:12" s="28" customFormat="1" x14ac:dyDescent="0.2">
      <c r="A13" s="81"/>
      <c r="B13" s="82" t="s">
        <v>96</v>
      </c>
      <c r="C13" s="83" t="s">
        <v>15</v>
      </c>
      <c r="D13" s="106">
        <f>'KIADÁSOK_BEVÉTELEK intézményenk'!D12</f>
        <v>0</v>
      </c>
      <c r="E13" s="107">
        <f>'KIADÁSOK_BEVÉTELEK intézményenk'!E12</f>
        <v>0</v>
      </c>
      <c r="F13" s="108">
        <f>+'KIADÁSOK_BEVÉTELEK intézményenk'!F12</f>
        <v>0</v>
      </c>
      <c r="G13" s="108">
        <f>+'KIADÁSOK_BEVÉTELEK intézményenk'!G12</f>
        <v>343168</v>
      </c>
      <c r="H13" s="108">
        <f>+'KIADÁSOK_BEVÉTELEK intézményenk'!H12</f>
        <v>-171584</v>
      </c>
      <c r="I13" s="108">
        <f>+'KIADÁSOK_BEVÉTELEK intézményenk'!I12</f>
        <v>171584</v>
      </c>
      <c r="J13" s="107">
        <f>'KIADÁSOK_BEVÉTELEK intézményenk'!J12</f>
        <v>171584</v>
      </c>
      <c r="K13" s="107">
        <f>'KIADÁSOK_BEVÉTELEK intézményenk'!K12</f>
        <v>0</v>
      </c>
      <c r="L13" s="109">
        <f>'KIADÁSOK_BEVÉTELEK intézményenk'!L12</f>
        <v>0</v>
      </c>
    </row>
    <row r="14" spans="1:12" s="28" customFormat="1" x14ac:dyDescent="0.2">
      <c r="A14" s="81"/>
      <c r="B14" s="82" t="s">
        <v>97</v>
      </c>
      <c r="C14" s="8" t="s">
        <v>154</v>
      </c>
      <c r="D14" s="106">
        <f>'KIADÁSOK_BEVÉTELEK intézményenk'!D13</f>
        <v>0</v>
      </c>
      <c r="E14" s="107">
        <f>'KIADÁSOK_BEVÉTELEK intézményenk'!E13</f>
        <v>0</v>
      </c>
      <c r="F14" s="108">
        <f>+'KIADÁSOK_BEVÉTELEK intézményenk'!F13</f>
        <v>0</v>
      </c>
      <c r="G14" s="108">
        <f>+'KIADÁSOK_BEVÉTELEK intézményenk'!G13</f>
        <v>0</v>
      </c>
      <c r="H14" s="108">
        <f>+'KIADÁSOK_BEVÉTELEK intézményenk'!H13</f>
        <v>0</v>
      </c>
      <c r="I14" s="108">
        <f>+'KIADÁSOK_BEVÉTELEK intézményenk'!I13</f>
        <v>0</v>
      </c>
      <c r="J14" s="107">
        <f>'KIADÁSOK_BEVÉTELEK intézményenk'!J13</f>
        <v>0</v>
      </c>
      <c r="K14" s="107">
        <f>'KIADÁSOK_BEVÉTELEK intézményenk'!K13</f>
        <v>0</v>
      </c>
      <c r="L14" s="109">
        <f>'KIADÁSOK_BEVÉTELEK intézményenk'!L13</f>
        <v>0</v>
      </c>
    </row>
    <row r="15" spans="1:12" s="28" customFormat="1" x14ac:dyDescent="0.2">
      <c r="A15" s="81"/>
      <c r="B15" s="82" t="s">
        <v>98</v>
      </c>
      <c r="C15" s="83" t="s">
        <v>166</v>
      </c>
      <c r="D15" s="106">
        <f>'KIADÁSOK_BEVÉTELEK intézményenk'!D14</f>
        <v>9380225</v>
      </c>
      <c r="E15" s="107">
        <f>'KIADÁSOK_BEVÉTELEK intézményenk'!E14</f>
        <v>0</v>
      </c>
      <c r="F15" s="108">
        <f>+'KIADÁSOK_BEVÉTELEK intézményenk'!F14</f>
        <v>0</v>
      </c>
      <c r="G15" s="108">
        <f>+'KIADÁSOK_BEVÉTELEK intézményenk'!G14</f>
        <v>40000</v>
      </c>
      <c r="H15" s="108">
        <f>+'KIADÁSOK_BEVÉTELEK intézményenk'!H14</f>
        <v>-6204012</v>
      </c>
      <c r="I15" s="108">
        <f>+'KIADÁSOK_BEVÉTELEK intézményenk'!I14</f>
        <v>3216213</v>
      </c>
      <c r="J15" s="107">
        <f>'KIADÁSOK_BEVÉTELEK intézményenk'!J14</f>
        <v>2397264</v>
      </c>
      <c r="K15" s="107">
        <f>'KIADÁSOK_BEVÉTELEK intézményenk'!K14</f>
        <v>818949</v>
      </c>
      <c r="L15" s="109">
        <f>'KIADÁSOK_BEVÉTELEK intézményenk'!L14</f>
        <v>0</v>
      </c>
    </row>
    <row r="16" spans="1:12" s="29" customFormat="1" ht="10.5" x14ac:dyDescent="0.15">
      <c r="A16" s="85" t="s">
        <v>85</v>
      </c>
      <c r="B16" s="84" t="s">
        <v>16</v>
      </c>
      <c r="C16" s="86"/>
      <c r="D16" s="104">
        <f>+'KIADÁSOK_BEVÉTELEK intézményenk'!D15</f>
        <v>11318219</v>
      </c>
      <c r="E16" s="111">
        <f t="shared" ref="E16:L16" si="0">SUM(E17:E18)</f>
        <v>0</v>
      </c>
      <c r="F16" s="104">
        <f>+'KIADÁSOK_BEVÉTELEK intézményenk'!F15</f>
        <v>0</v>
      </c>
      <c r="G16" s="104">
        <f>+'KIADÁSOK_BEVÉTELEK intézményenk'!G15</f>
        <v>0</v>
      </c>
      <c r="H16" s="104">
        <f>+'KIADÁSOK_BEVÉTELEK intézményenk'!H15</f>
        <v>129000</v>
      </c>
      <c r="I16" s="104">
        <f>+'KIADÁSOK_BEVÉTELEK intézményenk'!I15</f>
        <v>11447219</v>
      </c>
      <c r="J16" s="111">
        <f t="shared" si="0"/>
        <v>8695219</v>
      </c>
      <c r="K16" s="111">
        <f t="shared" si="0"/>
        <v>2752000</v>
      </c>
      <c r="L16" s="112">
        <f t="shared" si="0"/>
        <v>0</v>
      </c>
    </row>
    <row r="17" spans="1:12" s="28" customFormat="1" x14ac:dyDescent="0.2">
      <c r="A17" s="81"/>
      <c r="B17" s="82" t="s">
        <v>95</v>
      </c>
      <c r="C17" s="8" t="s">
        <v>155</v>
      </c>
      <c r="D17" s="106">
        <f>'KIADÁSOK_BEVÉTELEK intézményenk'!D16</f>
        <v>11084019</v>
      </c>
      <c r="E17" s="107">
        <f>'KIADÁSOK_BEVÉTELEK intézményenk'!E16</f>
        <v>0</v>
      </c>
      <c r="F17" s="108">
        <f>+'KIADÁSOK_BEVÉTELEK intézményenk'!F16</f>
        <v>0</v>
      </c>
      <c r="G17" s="108">
        <f>+'KIADÁSOK_BEVÉTELEK intézményenk'!G16</f>
        <v>0</v>
      </c>
      <c r="H17" s="108">
        <f>+'KIADÁSOK_BEVÉTELEK intézményenk'!H16</f>
        <v>129000</v>
      </c>
      <c r="I17" s="108">
        <f>+'KIADÁSOK_BEVÉTELEK intézményenk'!I16</f>
        <v>11213019</v>
      </c>
      <c r="J17" s="107">
        <f>'KIADÁSOK_BEVÉTELEK intézményenk'!J16</f>
        <v>8491019</v>
      </c>
      <c r="K17" s="107">
        <f>'KIADÁSOK_BEVÉTELEK intézményenk'!K16</f>
        <v>2722000</v>
      </c>
      <c r="L17" s="109">
        <f>'KIADÁSOK_BEVÉTELEK intézményenk'!L16</f>
        <v>0</v>
      </c>
    </row>
    <row r="18" spans="1:12" s="28" customFormat="1" x14ac:dyDescent="0.2">
      <c r="A18" s="81"/>
      <c r="B18" s="82" t="s">
        <v>96</v>
      </c>
      <c r="C18" s="8" t="s">
        <v>156</v>
      </c>
      <c r="D18" s="106">
        <f>'KIADÁSOK_BEVÉTELEK intézményenk'!D17</f>
        <v>234200</v>
      </c>
      <c r="E18" s="107">
        <f>'KIADÁSOK_BEVÉTELEK intézményenk'!E17</f>
        <v>0</v>
      </c>
      <c r="F18" s="108">
        <f>+'KIADÁSOK_BEVÉTELEK intézményenk'!F17</f>
        <v>0</v>
      </c>
      <c r="G18" s="108">
        <f>+'KIADÁSOK_BEVÉTELEK intézményenk'!G17</f>
        <v>0</v>
      </c>
      <c r="H18" s="108">
        <f>+'KIADÁSOK_BEVÉTELEK intézményenk'!H17</f>
        <v>0</v>
      </c>
      <c r="I18" s="108">
        <f>+'KIADÁSOK_BEVÉTELEK intézményenk'!I17</f>
        <v>234200</v>
      </c>
      <c r="J18" s="107">
        <f>'KIADÁSOK_BEVÉTELEK intézményenk'!J17</f>
        <v>204200</v>
      </c>
      <c r="K18" s="107">
        <f>'KIADÁSOK_BEVÉTELEK intézményenk'!K17</f>
        <v>30000</v>
      </c>
      <c r="L18" s="109">
        <f>'KIADÁSOK_BEVÉTELEK intézményenk'!L17</f>
        <v>0</v>
      </c>
    </row>
    <row r="19" spans="1:12" s="30" customFormat="1" ht="10.5" x14ac:dyDescent="0.15">
      <c r="A19" s="87" t="s">
        <v>86</v>
      </c>
      <c r="B19" s="88" t="s">
        <v>17</v>
      </c>
      <c r="C19" s="89"/>
      <c r="D19" s="110">
        <f>'KIADÁSOK_BEVÉTELEK intézményenk'!D18</f>
        <v>5261733</v>
      </c>
      <c r="E19" s="111">
        <f>'KIADÁSOK_BEVÉTELEK intézményenk'!E18</f>
        <v>0</v>
      </c>
      <c r="F19" s="104">
        <f>+'KIADÁSOK_BEVÉTELEK intézményenk'!F18</f>
        <v>350423</v>
      </c>
      <c r="G19" s="104">
        <f>+'KIADÁSOK_BEVÉTELEK intézményenk'!G18</f>
        <v>276366</v>
      </c>
      <c r="H19" s="104">
        <f>+'KIADÁSOK_BEVÉTELEK intézményenk'!H18</f>
        <v>-282363</v>
      </c>
      <c r="I19" s="104">
        <f>+'KIADÁSOK_BEVÉTELEK intézményenk'!I18</f>
        <v>5606159</v>
      </c>
      <c r="J19" s="111">
        <f>'KIADÁSOK_BEVÉTELEK intézményenk'!J18</f>
        <v>3018488</v>
      </c>
      <c r="K19" s="111">
        <f>'KIADÁSOK_BEVÉTELEK intézményenk'!K18</f>
        <v>2568288</v>
      </c>
      <c r="L19" s="112">
        <f>'KIADÁSOK_BEVÉTELEK intézményenk'!L18</f>
        <v>19383</v>
      </c>
    </row>
    <row r="20" spans="1:12" s="29" customFormat="1" ht="10.5" x14ac:dyDescent="0.15">
      <c r="A20" s="85" t="s">
        <v>87</v>
      </c>
      <c r="B20" s="84" t="s">
        <v>19</v>
      </c>
      <c r="C20" s="86"/>
      <c r="D20" s="104">
        <f>+'KIADÁSOK_BEVÉTELEK intézményenk'!D19</f>
        <v>118532</v>
      </c>
      <c r="E20" s="111">
        <f t="shared" ref="E20:L20" si="1">SUM(E21:E22)</f>
        <v>0</v>
      </c>
      <c r="F20" s="104">
        <f>+'KIADÁSOK_BEVÉTELEK intézményenk'!F19</f>
        <v>0</v>
      </c>
      <c r="G20" s="104">
        <f>+'KIADÁSOK_BEVÉTELEK intézményenk'!G19</f>
        <v>0</v>
      </c>
      <c r="H20" s="104">
        <f>+'KIADÁSOK_BEVÉTELEK intézményenk'!H19</f>
        <v>0</v>
      </c>
      <c r="I20" s="104">
        <f>+'KIADÁSOK_BEVÉTELEK intézményenk'!I19</f>
        <v>118532</v>
      </c>
      <c r="J20" s="111">
        <f t="shared" si="1"/>
        <v>0</v>
      </c>
      <c r="K20" s="111">
        <f t="shared" si="1"/>
        <v>118532</v>
      </c>
      <c r="L20" s="112">
        <f t="shared" si="1"/>
        <v>0</v>
      </c>
    </row>
    <row r="21" spans="1:12" s="28" customFormat="1" x14ac:dyDescent="0.2">
      <c r="A21" s="81"/>
      <c r="B21" s="82" t="s">
        <v>95</v>
      </c>
      <c r="C21" s="8" t="s">
        <v>157</v>
      </c>
      <c r="D21" s="106">
        <f>'KIADÁSOK_BEVÉTELEK intézményenk'!D20</f>
        <v>2000</v>
      </c>
      <c r="E21" s="107">
        <f>'KIADÁSOK_BEVÉTELEK intézményenk'!E20</f>
        <v>0</v>
      </c>
      <c r="F21" s="108">
        <f>+'KIADÁSOK_BEVÉTELEK intézményenk'!F20</f>
        <v>0</v>
      </c>
      <c r="G21" s="108">
        <f>+'KIADÁSOK_BEVÉTELEK intézményenk'!G20</f>
        <v>0</v>
      </c>
      <c r="H21" s="108">
        <f>+'KIADÁSOK_BEVÉTELEK intézményenk'!H20</f>
        <v>0</v>
      </c>
      <c r="I21" s="108">
        <f>+'KIADÁSOK_BEVÉTELEK intézményenk'!I20</f>
        <v>2000</v>
      </c>
      <c r="J21" s="107">
        <f>'KIADÁSOK_BEVÉTELEK intézményenk'!J20</f>
        <v>0</v>
      </c>
      <c r="K21" s="107">
        <f>'KIADÁSOK_BEVÉTELEK intézményenk'!K20</f>
        <v>2000</v>
      </c>
      <c r="L21" s="109">
        <f>'KIADÁSOK_BEVÉTELEK intézményenk'!L20</f>
        <v>0</v>
      </c>
    </row>
    <row r="22" spans="1:12" s="28" customFormat="1" x14ac:dyDescent="0.2">
      <c r="A22" s="81"/>
      <c r="B22" s="82" t="s">
        <v>96</v>
      </c>
      <c r="C22" s="83" t="s">
        <v>168</v>
      </c>
      <c r="D22" s="106">
        <f>'KIADÁSOK_BEVÉTELEK intézményenk'!D21</f>
        <v>116532</v>
      </c>
      <c r="E22" s="107">
        <f>'KIADÁSOK_BEVÉTELEK intézményenk'!E21</f>
        <v>0</v>
      </c>
      <c r="F22" s="108">
        <f>+'KIADÁSOK_BEVÉTELEK intézményenk'!F21</f>
        <v>0</v>
      </c>
      <c r="G22" s="108">
        <f>+'KIADÁSOK_BEVÉTELEK intézményenk'!G21</f>
        <v>0</v>
      </c>
      <c r="H22" s="108">
        <f>+'KIADÁSOK_BEVÉTELEK intézményenk'!H21</f>
        <v>0</v>
      </c>
      <c r="I22" s="108">
        <f>+'KIADÁSOK_BEVÉTELEK intézményenk'!I21</f>
        <v>116532</v>
      </c>
      <c r="J22" s="107">
        <f>'KIADÁSOK_BEVÉTELEK intézményenk'!J21</f>
        <v>0</v>
      </c>
      <c r="K22" s="107">
        <f>'KIADÁSOK_BEVÉTELEK intézményenk'!K21</f>
        <v>116532</v>
      </c>
      <c r="L22" s="109">
        <f>'KIADÁSOK_BEVÉTELEK intézményenk'!L21</f>
        <v>0</v>
      </c>
    </row>
    <row r="23" spans="1:12" s="31" customFormat="1" ht="12" x14ac:dyDescent="0.2">
      <c r="A23" s="90" t="s">
        <v>88</v>
      </c>
      <c r="B23" s="320" t="s">
        <v>103</v>
      </c>
      <c r="C23" s="321"/>
      <c r="D23" s="113">
        <f>D11+D16+D19+D20</f>
        <v>32163689</v>
      </c>
      <c r="E23" s="114">
        <f>E11+E16+E19+E20</f>
        <v>0</v>
      </c>
      <c r="F23" s="116">
        <f>+'KIADÁSOK_BEVÉTELEK intézményenk'!F22</f>
        <v>496954</v>
      </c>
      <c r="G23" s="116">
        <f>+'KIADÁSOK_BEVÉTELEK intézményenk'!G22</f>
        <v>986286</v>
      </c>
      <c r="H23" s="116">
        <f>+'KIADÁSOK_BEVÉTELEK intézményenk'!H22</f>
        <v>-6543161</v>
      </c>
      <c r="I23" s="116">
        <f>+'KIADÁSOK_BEVÉTELEK intézményenk'!I22</f>
        <v>27103768</v>
      </c>
      <c r="J23" s="116">
        <f>J11+J16+J19+J20</f>
        <v>20826616</v>
      </c>
      <c r="K23" s="116">
        <f>K11+K16+K19+K20</f>
        <v>6257769</v>
      </c>
      <c r="L23" s="118">
        <f>L11+L16+L19+L20</f>
        <v>19383</v>
      </c>
    </row>
    <row r="24" spans="1:12" s="29" customFormat="1" ht="10.5" x14ac:dyDescent="0.15">
      <c r="A24" s="85" t="s">
        <v>89</v>
      </c>
      <c r="B24" s="84" t="s">
        <v>167</v>
      </c>
      <c r="C24" s="86"/>
      <c r="D24" s="110">
        <f>SUM(D25:D27)</f>
        <v>313931</v>
      </c>
      <c r="E24" s="111">
        <f t="shared" ref="E24:L24" si="2">SUM(E25:E27)</f>
        <v>0</v>
      </c>
      <c r="F24" s="104">
        <f>+'KIADÁSOK_BEVÉTELEK intézményenk'!F23</f>
        <v>0</v>
      </c>
      <c r="G24" s="104">
        <f>+'KIADÁSOK_BEVÉTELEK intézményenk'!G23</f>
        <v>283272.5</v>
      </c>
      <c r="H24" s="104">
        <f>+'KIADÁSOK_BEVÉTELEK intézményenk'!H23</f>
        <v>300364</v>
      </c>
      <c r="I24" s="104">
        <f>+'KIADÁSOK_BEVÉTELEK intézményenk'!I23</f>
        <v>897567.5</v>
      </c>
      <c r="J24" s="111">
        <f t="shared" si="2"/>
        <v>54108.5</v>
      </c>
      <c r="K24" s="111">
        <f t="shared" si="2"/>
        <v>843459</v>
      </c>
      <c r="L24" s="112">
        <f t="shared" si="2"/>
        <v>0</v>
      </c>
    </row>
    <row r="25" spans="1:12" s="28" customFormat="1" x14ac:dyDescent="0.2">
      <c r="A25" s="81"/>
      <c r="B25" s="82" t="s">
        <v>95</v>
      </c>
      <c r="C25" s="83" t="s">
        <v>27</v>
      </c>
      <c r="D25" s="106">
        <f>'KIADÁSOK_BEVÉTELEK intézményenk'!D24</f>
        <v>0</v>
      </c>
      <c r="E25" s="107">
        <f>'KIADÁSOK_BEVÉTELEK intézményenk'!E24</f>
        <v>0</v>
      </c>
      <c r="F25" s="108">
        <f>+'KIADÁSOK_BEVÉTELEK intézményenk'!F24</f>
        <v>0</v>
      </c>
      <c r="G25" s="108">
        <f>+'KIADÁSOK_BEVÉTELEK intézményenk'!G24</f>
        <v>0</v>
      </c>
      <c r="H25" s="108">
        <f>+'KIADÁSOK_BEVÉTELEK intézményenk'!H24</f>
        <v>0</v>
      </c>
      <c r="I25" s="108">
        <f>+'KIADÁSOK_BEVÉTELEK intézményenk'!I24</f>
        <v>0</v>
      </c>
      <c r="J25" s="107">
        <f>'KIADÁSOK_BEVÉTELEK intézményenk'!J24</f>
        <v>0</v>
      </c>
      <c r="K25" s="107">
        <f>'KIADÁSOK_BEVÉTELEK intézményenk'!K24</f>
        <v>0</v>
      </c>
      <c r="L25" s="109">
        <f>'KIADÁSOK_BEVÉTELEK intézményenk'!L24</f>
        <v>0</v>
      </c>
    </row>
    <row r="26" spans="1:12" s="28" customFormat="1" x14ac:dyDescent="0.2">
      <c r="A26" s="81"/>
      <c r="B26" s="82" t="s">
        <v>96</v>
      </c>
      <c r="C26" s="8" t="s">
        <v>154</v>
      </c>
      <c r="D26" s="106">
        <f>'KIADÁSOK_BEVÉTELEK intézményenk'!D25</f>
        <v>0</v>
      </c>
      <c r="E26" s="107">
        <f>'KIADÁSOK_BEVÉTELEK intézményenk'!E25</f>
        <v>0</v>
      </c>
      <c r="F26" s="108">
        <f>+'KIADÁSOK_BEVÉTELEK intézményenk'!F25</f>
        <v>0</v>
      </c>
      <c r="G26" s="108">
        <f>+'KIADÁSOK_BEVÉTELEK intézményenk'!G25</f>
        <v>0</v>
      </c>
      <c r="H26" s="108">
        <f>+'KIADÁSOK_BEVÉTELEK intézményenk'!H25</f>
        <v>0</v>
      </c>
      <c r="I26" s="108">
        <f>+'KIADÁSOK_BEVÉTELEK intézményenk'!I25</f>
        <v>0</v>
      </c>
      <c r="J26" s="107">
        <f>'KIADÁSOK_BEVÉTELEK intézményenk'!J25</f>
        <v>0</v>
      </c>
      <c r="K26" s="107">
        <f>'KIADÁSOK_BEVÉTELEK intézményenk'!K25</f>
        <v>0</v>
      </c>
      <c r="L26" s="109">
        <f>'KIADÁSOK_BEVÉTELEK intézményenk'!L25</f>
        <v>0</v>
      </c>
    </row>
    <row r="27" spans="1:12" s="28" customFormat="1" x14ac:dyDescent="0.2">
      <c r="A27" s="81"/>
      <c r="B27" s="82" t="s">
        <v>97</v>
      </c>
      <c r="C27" s="83" t="s">
        <v>166</v>
      </c>
      <c r="D27" s="106">
        <f>'KIADÁSOK_BEVÉTELEK intézményenk'!D26</f>
        <v>313931</v>
      </c>
      <c r="E27" s="107">
        <f>'KIADÁSOK_BEVÉTELEK intézményenk'!E26</f>
        <v>0</v>
      </c>
      <c r="F27" s="108">
        <f>+'KIADÁSOK_BEVÉTELEK intézményenk'!F26</f>
        <v>0</v>
      </c>
      <c r="G27" s="108">
        <f>+'KIADÁSOK_BEVÉTELEK intézményenk'!G26</f>
        <v>283272.5</v>
      </c>
      <c r="H27" s="108">
        <f>+'KIADÁSOK_BEVÉTELEK intézményenk'!H26</f>
        <v>300364</v>
      </c>
      <c r="I27" s="108">
        <f>+'KIADÁSOK_BEVÉTELEK intézményenk'!I26</f>
        <v>897567.5</v>
      </c>
      <c r="J27" s="107">
        <f>'KIADÁSOK_BEVÉTELEK intézményenk'!J26</f>
        <v>54108.5</v>
      </c>
      <c r="K27" s="107">
        <f>'KIADÁSOK_BEVÉTELEK intézményenk'!K26</f>
        <v>843459</v>
      </c>
      <c r="L27" s="109">
        <f>'KIADÁSOK_BEVÉTELEK intézményenk'!L26</f>
        <v>0</v>
      </c>
    </row>
    <row r="28" spans="1:12" s="29" customFormat="1" ht="10.5" x14ac:dyDescent="0.15">
      <c r="A28" s="85" t="s">
        <v>90</v>
      </c>
      <c r="B28" s="84" t="s">
        <v>18</v>
      </c>
      <c r="C28" s="86"/>
      <c r="D28" s="110">
        <f>'KIADÁSOK_BEVÉTELEK intézményenk'!D27</f>
        <v>1838999</v>
      </c>
      <c r="E28" s="111">
        <f>'KIADÁSOK_BEVÉTELEK intézményenk'!E27</f>
        <v>0</v>
      </c>
      <c r="F28" s="104">
        <f>+'KIADÁSOK_BEVÉTELEK intézményenk'!F27</f>
        <v>0</v>
      </c>
      <c r="G28" s="104">
        <f>+'KIADÁSOK_BEVÉTELEK intézményenk'!G27</f>
        <v>0</v>
      </c>
      <c r="H28" s="104">
        <f>+'KIADÁSOK_BEVÉTELEK intézményenk'!H27</f>
        <v>-566836</v>
      </c>
      <c r="I28" s="104">
        <f>+'KIADÁSOK_BEVÉTELEK intézményenk'!I27</f>
        <v>1272163</v>
      </c>
      <c r="J28" s="111">
        <f>'KIADÁSOK_BEVÉTELEK intézményenk'!J27</f>
        <v>1500</v>
      </c>
      <c r="K28" s="111">
        <f>'KIADÁSOK_BEVÉTELEK intézményenk'!K27</f>
        <v>1270663</v>
      </c>
      <c r="L28" s="112">
        <f>'KIADÁSOK_BEVÉTELEK intézményenk'!L27</f>
        <v>0</v>
      </c>
    </row>
    <row r="29" spans="1:12" s="29" customFormat="1" ht="10.5" x14ac:dyDescent="0.15">
      <c r="A29" s="85" t="s">
        <v>91</v>
      </c>
      <c r="B29" s="84" t="s">
        <v>20</v>
      </c>
      <c r="C29" s="86"/>
      <c r="D29" s="110">
        <f>SUM(D30:D31)</f>
        <v>542370</v>
      </c>
      <c r="E29" s="111">
        <f t="shared" ref="E29:L29" si="3">SUM(E30:E31)</f>
        <v>0</v>
      </c>
      <c r="F29" s="104">
        <f>+'KIADÁSOK_BEVÉTELEK intézményenk'!F28</f>
        <v>0</v>
      </c>
      <c r="G29" s="104">
        <f>+'KIADÁSOK_BEVÉTELEK intézményenk'!G28</f>
        <v>0</v>
      </c>
      <c r="H29" s="104">
        <f>+'KIADÁSOK_BEVÉTELEK intézményenk'!H28</f>
        <v>-226357</v>
      </c>
      <c r="I29" s="104">
        <f>+'KIADÁSOK_BEVÉTELEK intézményenk'!I28</f>
        <v>316013</v>
      </c>
      <c r="J29" s="111">
        <f t="shared" si="3"/>
        <v>0</v>
      </c>
      <c r="K29" s="111">
        <f t="shared" si="3"/>
        <v>316013</v>
      </c>
      <c r="L29" s="112">
        <f t="shared" si="3"/>
        <v>0</v>
      </c>
    </row>
    <row r="30" spans="1:12" s="28" customFormat="1" x14ac:dyDescent="0.2">
      <c r="A30" s="81"/>
      <c r="B30" s="82" t="s">
        <v>95</v>
      </c>
      <c r="C30" s="8" t="s">
        <v>157</v>
      </c>
      <c r="D30" s="106">
        <f>'KIADÁSOK_BEVÉTELEK intézményenk'!D29</f>
        <v>3000</v>
      </c>
      <c r="E30" s="107">
        <f>'KIADÁSOK_BEVÉTELEK intézményenk'!E29</f>
        <v>0</v>
      </c>
      <c r="F30" s="108">
        <f>+'KIADÁSOK_BEVÉTELEK intézményenk'!F29</f>
        <v>0</v>
      </c>
      <c r="G30" s="108">
        <f>+'KIADÁSOK_BEVÉTELEK intézményenk'!G29</f>
        <v>0</v>
      </c>
      <c r="H30" s="108">
        <f>+'KIADÁSOK_BEVÉTELEK intézményenk'!H29</f>
        <v>0</v>
      </c>
      <c r="I30" s="108">
        <f>+'KIADÁSOK_BEVÉTELEK intézményenk'!I29</f>
        <v>3000</v>
      </c>
      <c r="J30" s="107">
        <f>'KIADÁSOK_BEVÉTELEK intézményenk'!J29</f>
        <v>0</v>
      </c>
      <c r="K30" s="107">
        <f>'KIADÁSOK_BEVÉTELEK intézményenk'!K29</f>
        <v>3000</v>
      </c>
      <c r="L30" s="109">
        <f>'KIADÁSOK_BEVÉTELEK intézményenk'!L29</f>
        <v>0</v>
      </c>
    </row>
    <row r="31" spans="1:12" s="28" customFormat="1" x14ac:dyDescent="0.2">
      <c r="A31" s="81"/>
      <c r="B31" s="82" t="s">
        <v>96</v>
      </c>
      <c r="C31" s="83" t="s">
        <v>168</v>
      </c>
      <c r="D31" s="106">
        <f>'KIADÁSOK_BEVÉTELEK intézményenk'!D30</f>
        <v>539370</v>
      </c>
      <c r="E31" s="107">
        <f>'KIADÁSOK_BEVÉTELEK intézményenk'!E30</f>
        <v>0</v>
      </c>
      <c r="F31" s="108">
        <f>+'KIADÁSOK_BEVÉTELEK intézményenk'!F30</f>
        <v>0</v>
      </c>
      <c r="G31" s="108">
        <f>+'KIADÁSOK_BEVÉTELEK intézményenk'!G30</f>
        <v>0</v>
      </c>
      <c r="H31" s="108">
        <f>+'KIADÁSOK_BEVÉTELEK intézményenk'!H30</f>
        <v>-226357</v>
      </c>
      <c r="I31" s="108">
        <f>+'KIADÁSOK_BEVÉTELEK intézményenk'!I30</f>
        <v>313013</v>
      </c>
      <c r="J31" s="107">
        <f>'KIADÁSOK_BEVÉTELEK intézményenk'!J30</f>
        <v>0</v>
      </c>
      <c r="K31" s="107">
        <f>'KIADÁSOK_BEVÉTELEK intézményenk'!K30</f>
        <v>313013</v>
      </c>
      <c r="L31" s="109">
        <f>'KIADÁSOK_BEVÉTELEK intézményenk'!L30</f>
        <v>0</v>
      </c>
    </row>
    <row r="32" spans="1:12" s="31" customFormat="1" ht="12" x14ac:dyDescent="0.2">
      <c r="A32" s="90" t="s">
        <v>92</v>
      </c>
      <c r="B32" s="91" t="s">
        <v>104</v>
      </c>
      <c r="C32" s="92"/>
      <c r="D32" s="115">
        <f t="shared" ref="D32:L32" si="4">D24+D28+D29</f>
        <v>2695300</v>
      </c>
      <c r="E32" s="114">
        <f t="shared" si="4"/>
        <v>0</v>
      </c>
      <c r="F32" s="116">
        <f>+'KIADÁSOK_BEVÉTELEK intézményenk'!F31</f>
        <v>0</v>
      </c>
      <c r="G32" s="116">
        <f>+'KIADÁSOK_BEVÉTELEK intézményenk'!G31</f>
        <v>283272.5</v>
      </c>
      <c r="H32" s="116">
        <f>+'KIADÁSOK_BEVÉTELEK intézményenk'!H31</f>
        <v>-492829</v>
      </c>
      <c r="I32" s="116">
        <f>+'KIADÁSOK_BEVÉTELEK intézményenk'!I31</f>
        <v>2485743.5</v>
      </c>
      <c r="J32" s="116">
        <f t="shared" si="4"/>
        <v>55608.5</v>
      </c>
      <c r="K32" s="116">
        <f t="shared" si="4"/>
        <v>2430135</v>
      </c>
      <c r="L32" s="118">
        <f t="shared" si="4"/>
        <v>0</v>
      </c>
    </row>
    <row r="33" spans="1:12" s="32" customFormat="1" ht="21" customHeight="1" x14ac:dyDescent="0.2">
      <c r="A33" s="95" t="s">
        <v>32</v>
      </c>
      <c r="B33" s="240"/>
      <c r="C33" s="97"/>
      <c r="D33" s="119">
        <f>D23+D32</f>
        <v>34858989</v>
      </c>
      <c r="E33" s="120">
        <f>E23+E32</f>
        <v>0</v>
      </c>
      <c r="F33" s="120">
        <f>+'KIADÁSOK_BEVÉTELEK intézményenk'!F32</f>
        <v>496954</v>
      </c>
      <c r="G33" s="120">
        <f>+'KIADÁSOK_BEVÉTELEK intézményenk'!G32</f>
        <v>1269558.5</v>
      </c>
      <c r="H33" s="120">
        <f>+'KIADÁSOK_BEVÉTELEK intézményenk'!H32</f>
        <v>-7035990</v>
      </c>
      <c r="I33" s="120">
        <f>+'KIADÁSOK_BEVÉTELEK intézményenk'!I32</f>
        <v>29589511.5</v>
      </c>
      <c r="J33" s="120">
        <f>J23+J32</f>
        <v>20882224.5</v>
      </c>
      <c r="K33" s="120">
        <f>K23+K32</f>
        <v>8687904</v>
      </c>
      <c r="L33" s="121">
        <f>L23+L32</f>
        <v>19383</v>
      </c>
    </row>
    <row r="34" spans="1:12" s="27" customFormat="1" ht="10.5" x14ac:dyDescent="0.15">
      <c r="A34" s="78" t="s">
        <v>94</v>
      </c>
      <c r="B34" s="79" t="s">
        <v>21</v>
      </c>
      <c r="C34" s="80"/>
      <c r="D34" s="103"/>
      <c r="E34" s="104"/>
      <c r="F34" s="104">
        <f>+'KIADÁSOK_BEVÉTELEK intézményenk'!F33</f>
        <v>0</v>
      </c>
      <c r="G34" s="104">
        <f>+'KIADÁSOK_BEVÉTELEK intézményenk'!G33</f>
        <v>0</v>
      </c>
      <c r="H34" s="104">
        <f>+'KIADÁSOK_BEVÉTELEK intézményenk'!H33</f>
        <v>0</v>
      </c>
      <c r="I34" s="104">
        <f>+'KIADÁSOK_BEVÉTELEK intézményenk'!I33</f>
        <v>0</v>
      </c>
      <c r="J34" s="104"/>
      <c r="K34" s="104"/>
      <c r="L34" s="105"/>
    </row>
    <row r="35" spans="1:12" s="28" customFormat="1" x14ac:dyDescent="0.2">
      <c r="A35" s="81"/>
      <c r="B35" s="94" t="s">
        <v>95</v>
      </c>
      <c r="C35" s="8" t="s">
        <v>158</v>
      </c>
      <c r="D35" s="106">
        <f>'KIADÁSOK_BEVÉTELEK intézményenk'!D34</f>
        <v>2000000</v>
      </c>
      <c r="E35" s="107">
        <f>'KIADÁSOK_BEVÉTELEK intézményenk'!E34</f>
        <v>0</v>
      </c>
      <c r="F35" s="108">
        <f>+'KIADÁSOK_BEVÉTELEK intézményenk'!F34</f>
        <v>0</v>
      </c>
      <c r="G35" s="108">
        <f>+'KIADÁSOK_BEVÉTELEK intézményenk'!G34</f>
        <v>0</v>
      </c>
      <c r="H35" s="108">
        <f>+'KIADÁSOK_BEVÉTELEK intézményenk'!H34</f>
        <v>0</v>
      </c>
      <c r="I35" s="108">
        <f>+'KIADÁSOK_BEVÉTELEK intézményenk'!I34</f>
        <v>2000000</v>
      </c>
      <c r="J35" s="107">
        <f>'KIADÁSOK_BEVÉTELEK intézményenk'!J34</f>
        <v>0</v>
      </c>
      <c r="K35" s="107">
        <f>'KIADÁSOK_BEVÉTELEK intézményenk'!K34</f>
        <v>2000000</v>
      </c>
      <c r="L35" s="109">
        <f>'KIADÁSOK_BEVÉTELEK intézményenk'!L34</f>
        <v>0</v>
      </c>
    </row>
    <row r="36" spans="1:12" s="28" customFormat="1" x14ac:dyDescent="0.2">
      <c r="A36" s="81"/>
      <c r="B36" s="94" t="s">
        <v>96</v>
      </c>
      <c r="C36" s="83" t="s">
        <v>30</v>
      </c>
      <c r="D36" s="106">
        <f>'KIADÁSOK_BEVÉTELEK intézményenk'!D35</f>
        <v>259</v>
      </c>
      <c r="E36" s="107">
        <f>'KIADÁSOK_BEVÉTELEK intézményenk'!E35</f>
        <v>0</v>
      </c>
      <c r="F36" s="108">
        <f>+'KIADÁSOK_BEVÉTELEK intézményenk'!F35</f>
        <v>0</v>
      </c>
      <c r="G36" s="108">
        <f>+'KIADÁSOK_BEVÉTELEK intézményenk'!G35</f>
        <v>0</v>
      </c>
      <c r="H36" s="108">
        <f>+'KIADÁSOK_BEVÉTELEK intézményenk'!H35</f>
        <v>0</v>
      </c>
      <c r="I36" s="108">
        <f>+'KIADÁSOK_BEVÉTELEK intézményenk'!I35</f>
        <v>259</v>
      </c>
      <c r="J36" s="107">
        <f>'KIADÁSOK_BEVÉTELEK intézményenk'!J35</f>
        <v>0</v>
      </c>
      <c r="K36" s="107">
        <f>'KIADÁSOK_BEVÉTELEK intézményenk'!K35</f>
        <v>259</v>
      </c>
      <c r="L36" s="109">
        <f>'KIADÁSOK_BEVÉTELEK intézményenk'!L35</f>
        <v>0</v>
      </c>
    </row>
    <row r="37" spans="1:12" s="28" customFormat="1" x14ac:dyDescent="0.2">
      <c r="A37" s="81"/>
      <c r="B37" s="94" t="s">
        <v>97</v>
      </c>
      <c r="C37" s="83" t="s">
        <v>33</v>
      </c>
      <c r="D37" s="106">
        <f>'KIADÁSOK_BEVÉTELEK intézményenk'!D36</f>
        <v>0</v>
      </c>
      <c r="E37" s="107">
        <f>'KIADÁSOK_BEVÉTELEK intézményenk'!E36</f>
        <v>0</v>
      </c>
      <c r="F37" s="108">
        <f>+'KIADÁSOK_BEVÉTELEK intézményenk'!F36</f>
        <v>1000000</v>
      </c>
      <c r="G37" s="108">
        <f>+'KIADÁSOK_BEVÉTELEK intézményenk'!G36</f>
        <v>0</v>
      </c>
      <c r="H37" s="108">
        <f>+'KIADÁSOK_BEVÉTELEK intézményenk'!H36</f>
        <v>0</v>
      </c>
      <c r="I37" s="108">
        <f>+'KIADÁSOK_BEVÉTELEK intézményenk'!I36</f>
        <v>1000000</v>
      </c>
      <c r="J37" s="107">
        <f>'KIADÁSOK_BEVÉTELEK intézményenk'!J36</f>
        <v>0</v>
      </c>
      <c r="K37" s="107">
        <f>'KIADÁSOK_BEVÉTELEK intézményenk'!K36</f>
        <v>1000000</v>
      </c>
      <c r="L37" s="109">
        <f>'KIADÁSOK_BEVÉTELEK intézményenk'!L36</f>
        <v>0</v>
      </c>
    </row>
    <row r="38" spans="1:12" s="28" customFormat="1" x14ac:dyDescent="0.2">
      <c r="A38" s="81"/>
      <c r="B38" s="94" t="s">
        <v>98</v>
      </c>
      <c r="C38" s="8" t="s">
        <v>159</v>
      </c>
      <c r="D38" s="106">
        <f>'KIADÁSOK_BEVÉTELEK intézményenk'!D37</f>
        <v>3741589</v>
      </c>
      <c r="E38" s="107">
        <f>'KIADÁSOK_BEVÉTELEK intézményenk'!E37</f>
        <v>0</v>
      </c>
      <c r="F38" s="108">
        <f>+'KIADÁSOK_BEVÉTELEK intézményenk'!F37</f>
        <v>-1188498</v>
      </c>
      <c r="G38" s="108">
        <f>+'KIADÁSOK_BEVÉTELEK intézményenk'!G37</f>
        <v>0.5</v>
      </c>
      <c r="H38" s="108">
        <f>+'KIADÁSOK_BEVÉTELEK intézményenk'!H37</f>
        <v>0</v>
      </c>
      <c r="I38" s="108">
        <f>+'KIADÁSOK_BEVÉTELEK intézményenk'!I37</f>
        <v>2553090.5</v>
      </c>
      <c r="J38" s="107">
        <f>'KIADÁSOK_BEVÉTELEK intézményenk'!J37</f>
        <v>2553090.5</v>
      </c>
      <c r="K38" s="107">
        <f>'KIADÁSOK_BEVÉTELEK intézményenk'!K37</f>
        <v>0</v>
      </c>
      <c r="L38" s="109">
        <f>'KIADÁSOK_BEVÉTELEK intézményenk'!L37</f>
        <v>0</v>
      </c>
    </row>
    <row r="39" spans="1:12" s="28" customFormat="1" x14ac:dyDescent="0.2">
      <c r="A39" s="81"/>
      <c r="B39" s="94" t="s">
        <v>99</v>
      </c>
      <c r="C39" s="83" t="s">
        <v>109</v>
      </c>
      <c r="D39" s="106">
        <f>'KIADÁSOK_BEVÉTELEK intézményenk'!D38</f>
        <v>199820</v>
      </c>
      <c r="E39" s="107">
        <f>'KIADÁSOK_BEVÉTELEK intézményenk'!E38</f>
        <v>0</v>
      </c>
      <c r="F39" s="108">
        <f>+'KIADÁSOK_BEVÉTELEK intézményenk'!F38</f>
        <v>0</v>
      </c>
      <c r="G39" s="108">
        <f>+'KIADÁSOK_BEVÉTELEK intézményenk'!G38</f>
        <v>0</v>
      </c>
      <c r="H39" s="108">
        <f>+'KIADÁSOK_BEVÉTELEK intézményenk'!H38</f>
        <v>0</v>
      </c>
      <c r="I39" s="108">
        <f>+'KIADÁSOK_BEVÉTELEK intézményenk'!I38</f>
        <v>199820</v>
      </c>
      <c r="J39" s="107">
        <f>'KIADÁSOK_BEVÉTELEK intézményenk'!J38</f>
        <v>199820</v>
      </c>
      <c r="K39" s="107">
        <f>'KIADÁSOK_BEVÉTELEK intézményenk'!K38</f>
        <v>0</v>
      </c>
      <c r="L39" s="109">
        <f>'KIADÁSOK_BEVÉTELEK intézményenk'!L38</f>
        <v>0</v>
      </c>
    </row>
    <row r="40" spans="1:12" s="28" customFormat="1" x14ac:dyDescent="0.2">
      <c r="A40" s="81"/>
      <c r="B40" s="94" t="s">
        <v>100</v>
      </c>
      <c r="C40" s="83" t="s">
        <v>39</v>
      </c>
      <c r="D40" s="106"/>
      <c r="E40" s="107"/>
      <c r="F40" s="108"/>
      <c r="G40" s="108"/>
      <c r="H40" s="108"/>
      <c r="I40" s="108"/>
      <c r="J40" s="107"/>
      <c r="K40" s="107"/>
      <c r="L40" s="109"/>
    </row>
    <row r="41" spans="1:12" s="32" customFormat="1" ht="23.25" customHeight="1" x14ac:dyDescent="0.2">
      <c r="A41" s="95" t="s">
        <v>31</v>
      </c>
      <c r="B41" s="240"/>
      <c r="C41" s="97"/>
      <c r="D41" s="119">
        <f>SUM(D35:D40)</f>
        <v>5941668</v>
      </c>
      <c r="E41" s="120">
        <f>SUM(E35:E40)</f>
        <v>0</v>
      </c>
      <c r="F41" s="120">
        <f>+'KIADÁSOK_BEVÉTELEK intézményenk'!F40</f>
        <v>-188498</v>
      </c>
      <c r="G41" s="120">
        <f>+G36+G38</f>
        <v>0.5</v>
      </c>
      <c r="H41" s="120">
        <f>+H36+H38</f>
        <v>0</v>
      </c>
      <c r="I41" s="120">
        <f>+'KIADÁSOK_BEVÉTELEK intézményenk'!I40</f>
        <v>5753169.5</v>
      </c>
      <c r="J41" s="120">
        <f>SUM(J35:J40)</f>
        <v>2752910.5</v>
      </c>
      <c r="K41" s="120">
        <f>SUM(K35:K40)</f>
        <v>3000259</v>
      </c>
      <c r="L41" s="121">
        <f>SUM(L35:L40)</f>
        <v>0</v>
      </c>
    </row>
    <row r="42" spans="1:12" s="34" customFormat="1" ht="30" customHeight="1" thickBot="1" x14ac:dyDescent="0.25">
      <c r="A42" s="314" t="s">
        <v>4</v>
      </c>
      <c r="B42" s="315"/>
      <c r="C42" s="316"/>
      <c r="D42" s="122">
        <f>D33+D41</f>
        <v>40800657</v>
      </c>
      <c r="E42" s="123">
        <f t="shared" ref="E42:L42" si="5">E33+E41</f>
        <v>0</v>
      </c>
      <c r="F42" s="123">
        <f>+'KIADÁSOK_BEVÉTELEK intézményenk'!F41</f>
        <v>308456</v>
      </c>
      <c r="G42" s="123">
        <f>+'KIADÁSOK_BEVÉTELEK intézményenk'!G41</f>
        <v>1269559</v>
      </c>
      <c r="H42" s="123">
        <f>+'KIADÁSOK_BEVÉTELEK intézményenk'!H41</f>
        <v>-7035990</v>
      </c>
      <c r="I42" s="123">
        <f>+'KIADÁSOK_BEVÉTELEK intézményenk'!I41</f>
        <v>35342682</v>
      </c>
      <c r="J42" s="123">
        <f t="shared" si="5"/>
        <v>23635135</v>
      </c>
      <c r="K42" s="123">
        <f t="shared" si="5"/>
        <v>11688163</v>
      </c>
      <c r="L42" s="125">
        <f t="shared" si="5"/>
        <v>19383</v>
      </c>
    </row>
    <row r="43" spans="1:12" s="26" customFormat="1" ht="12.75" x14ac:dyDescent="0.2">
      <c r="A43" s="16"/>
      <c r="B43" s="11"/>
      <c r="C43" s="11"/>
      <c r="D43" s="3"/>
      <c r="E43" s="3"/>
      <c r="F43" s="3"/>
      <c r="G43" s="3"/>
      <c r="H43" s="3"/>
      <c r="I43" s="3"/>
      <c r="J43" s="3"/>
      <c r="K43" s="3"/>
      <c r="L43" s="3"/>
    </row>
    <row r="44" spans="1:12" s="26" customFormat="1" ht="12.75" x14ac:dyDescent="0.2">
      <c r="A44" s="16"/>
      <c r="B44" s="11"/>
      <c r="C44" s="100" t="s">
        <v>44</v>
      </c>
      <c r="D44" s="130">
        <f t="shared" ref="D44:I44" si="6">D33-D77</f>
        <v>-3744228</v>
      </c>
      <c r="E44" s="130">
        <f t="shared" si="6"/>
        <v>0</v>
      </c>
      <c r="F44" s="130">
        <f t="shared" si="6"/>
        <v>188497.80000000005</v>
      </c>
      <c r="G44" s="130">
        <f t="shared" si="6"/>
        <v>46004.5</v>
      </c>
      <c r="H44" s="130">
        <f t="shared" si="6"/>
        <v>-0.40000000037252903</v>
      </c>
      <c r="I44" s="130">
        <f t="shared" si="6"/>
        <v>-3509725.1000000015</v>
      </c>
      <c r="J44" s="130"/>
      <c r="K44" s="3"/>
      <c r="L44" s="3"/>
    </row>
    <row r="45" spans="1:12" s="26" customFormat="1" ht="12.75" x14ac:dyDescent="0.2">
      <c r="A45" s="16"/>
      <c r="B45" s="11"/>
      <c r="C45" s="100" t="s">
        <v>45</v>
      </c>
      <c r="D45" s="130">
        <f>D23-D68+D41-D84</f>
        <v>2681607</v>
      </c>
      <c r="E45" s="130">
        <f>E23-E68+E41-E84</f>
        <v>0</v>
      </c>
      <c r="F45" s="130">
        <f>F23-F68+F41-F84</f>
        <v>15092.800000000047</v>
      </c>
      <c r="G45" s="130">
        <f>G23-G68+G41-G84</f>
        <v>295717.5</v>
      </c>
      <c r="H45" s="130">
        <f>H23-H68+H41-H84-2</f>
        <v>-1592917.4000000004</v>
      </c>
      <c r="I45" s="130">
        <f>I23-I68+I41-I84+1-1</f>
        <v>1399500.8999999985</v>
      </c>
      <c r="J45" s="130"/>
      <c r="K45" s="3"/>
      <c r="L45" s="3"/>
    </row>
    <row r="46" spans="1:12" s="26" customFormat="1" ht="12.75" x14ac:dyDescent="0.2">
      <c r="A46" s="16"/>
      <c r="B46" s="11"/>
      <c r="C46" s="100" t="s">
        <v>46</v>
      </c>
      <c r="D46" s="130">
        <f>D32-D76</f>
        <v>-2681607</v>
      </c>
      <c r="E46" s="130">
        <f>E32-E76</f>
        <v>0</v>
      </c>
      <c r="F46" s="130">
        <f>F32-F76</f>
        <v>-15093</v>
      </c>
      <c r="G46" s="130">
        <f>G32-G76</f>
        <v>-295717.5</v>
      </c>
      <c r="H46" s="130">
        <f>H32-H76+1</f>
        <v>1592917</v>
      </c>
      <c r="I46" s="130">
        <f>I32-I76+1</f>
        <v>-1399500.5</v>
      </c>
      <c r="J46" s="130"/>
      <c r="K46" s="3"/>
      <c r="L46" s="3"/>
    </row>
    <row r="47" spans="1:12" s="26" customFormat="1" ht="12.75" x14ac:dyDescent="0.2">
      <c r="A47" s="16"/>
      <c r="B47" s="11"/>
      <c r="C47" s="11"/>
      <c r="D47" s="3"/>
      <c r="E47" s="3"/>
      <c r="F47" s="3"/>
      <c r="G47" s="3"/>
      <c r="H47" s="3"/>
      <c r="I47" s="3"/>
      <c r="J47" s="3"/>
      <c r="K47" s="3"/>
      <c r="L47" s="3"/>
    </row>
    <row r="48" spans="1:12" s="35" customFormat="1" ht="21.75" customHeight="1" x14ac:dyDescent="0.25">
      <c r="A48" s="16"/>
      <c r="B48" s="11"/>
      <c r="C48" s="11"/>
      <c r="D48" s="3"/>
      <c r="E48" s="3"/>
      <c r="F48" s="3"/>
      <c r="G48" s="3"/>
      <c r="H48" s="3"/>
      <c r="I48" s="3"/>
      <c r="J48" s="3"/>
      <c r="K48" s="3"/>
      <c r="L48" s="19"/>
    </row>
    <row r="49" spans="1:12" s="35" customFormat="1" ht="12.75" x14ac:dyDescent="0.2">
      <c r="A49" s="16"/>
      <c r="B49" s="11"/>
      <c r="C49" s="11"/>
      <c r="D49" s="3"/>
      <c r="E49" s="3"/>
      <c r="F49" s="3"/>
      <c r="G49" s="3"/>
      <c r="H49" s="3"/>
      <c r="I49" s="3"/>
      <c r="J49" s="3"/>
      <c r="K49" s="3"/>
      <c r="L49" s="162" t="s">
        <v>152</v>
      </c>
    </row>
    <row r="50" spans="1:12" s="35" customFormat="1" ht="39" customHeight="1" x14ac:dyDescent="0.3">
      <c r="A50" s="297" t="s">
        <v>151</v>
      </c>
      <c r="B50" s="297"/>
      <c r="C50" s="297"/>
      <c r="D50" s="297"/>
      <c r="E50" s="297"/>
      <c r="F50" s="297"/>
      <c r="G50" s="297"/>
      <c r="H50" s="297"/>
      <c r="I50" s="297"/>
      <c r="J50" s="297"/>
      <c r="K50" s="297"/>
      <c r="L50" s="297"/>
    </row>
    <row r="51" spans="1:12" s="35" customFormat="1" ht="27.75" customHeight="1" thickBot="1" x14ac:dyDescent="0.2">
      <c r="A51" s="16"/>
      <c r="B51" s="11"/>
      <c r="C51" s="11"/>
      <c r="D51" s="3"/>
      <c r="E51" s="3"/>
      <c r="F51" s="3"/>
      <c r="G51" s="3"/>
      <c r="H51" s="3"/>
      <c r="I51" s="3"/>
      <c r="J51" s="3"/>
      <c r="K51" s="3"/>
      <c r="L51" s="227" t="s">
        <v>42</v>
      </c>
    </row>
    <row r="52" spans="1:12" s="23" customFormat="1" ht="15" thickBot="1" x14ac:dyDescent="0.2">
      <c r="A52" s="17"/>
      <c r="B52" s="5"/>
      <c r="C52" s="6"/>
      <c r="D52" s="262" t="s">
        <v>79</v>
      </c>
      <c r="E52" s="263"/>
      <c r="F52" s="263"/>
      <c r="G52" s="263"/>
      <c r="H52" s="263"/>
      <c r="I52" s="263"/>
      <c r="J52" s="263"/>
      <c r="K52" s="263"/>
      <c r="L52" s="264"/>
    </row>
    <row r="53" spans="1:12" s="24" customFormat="1" ht="47.25" customHeight="1" thickBot="1" x14ac:dyDescent="0.25">
      <c r="A53" s="259" t="s">
        <v>144</v>
      </c>
      <c r="B53" s="260"/>
      <c r="C53" s="261"/>
      <c r="D53" s="262" t="s">
        <v>37</v>
      </c>
      <c r="E53" s="263"/>
      <c r="F53" s="263"/>
      <c r="G53" s="263"/>
      <c r="H53" s="263"/>
      <c r="I53" s="263"/>
      <c r="J53" s="263"/>
      <c r="K53" s="263"/>
      <c r="L53" s="264"/>
    </row>
    <row r="54" spans="1:12" s="25" customFormat="1" ht="27" customHeight="1" x14ac:dyDescent="0.2">
      <c r="A54" s="265" t="s">
        <v>35</v>
      </c>
      <c r="B54" s="266"/>
      <c r="C54" s="267"/>
      <c r="D54" s="278" t="s">
        <v>145</v>
      </c>
      <c r="E54" s="273" t="s">
        <v>110</v>
      </c>
      <c r="F54" s="271" t="s">
        <v>146</v>
      </c>
      <c r="G54" s="271" t="s">
        <v>174</v>
      </c>
      <c r="H54" s="271" t="s">
        <v>179</v>
      </c>
      <c r="I54" s="271" t="s">
        <v>148</v>
      </c>
      <c r="J54" s="280" t="s">
        <v>148</v>
      </c>
      <c r="K54" s="281"/>
      <c r="L54" s="282"/>
    </row>
    <row r="55" spans="1:12" s="22" customFormat="1" ht="24.75" customHeight="1" thickBot="1" x14ac:dyDescent="0.2">
      <c r="A55" s="268"/>
      <c r="B55" s="269"/>
      <c r="C55" s="270"/>
      <c r="D55" s="279"/>
      <c r="E55" s="274"/>
      <c r="F55" s="272"/>
      <c r="G55" s="272"/>
      <c r="H55" s="272"/>
      <c r="I55" s="272"/>
      <c r="J55" s="10" t="s">
        <v>41</v>
      </c>
      <c r="K55" s="10" t="s">
        <v>101</v>
      </c>
      <c r="L55" s="7" t="s">
        <v>102</v>
      </c>
    </row>
    <row r="56" spans="1:12" s="26" customFormat="1" ht="28.5" customHeight="1" x14ac:dyDescent="0.2">
      <c r="A56" s="284" t="s">
        <v>1</v>
      </c>
      <c r="B56" s="285"/>
      <c r="C56" s="286"/>
      <c r="D56" s="129"/>
      <c r="E56" s="127"/>
      <c r="F56" s="127"/>
      <c r="G56" s="127"/>
      <c r="H56" s="127"/>
      <c r="I56" s="127"/>
      <c r="J56" s="127"/>
      <c r="K56" s="127"/>
      <c r="L56" s="128"/>
    </row>
    <row r="57" spans="1:12" s="29" customFormat="1" ht="10.5" x14ac:dyDescent="0.2">
      <c r="A57" s="14" t="s">
        <v>84</v>
      </c>
      <c r="B57" s="287" t="s">
        <v>7</v>
      </c>
      <c r="C57" s="288"/>
      <c r="D57" s="110">
        <f>'KIADÁSOK_BEVÉTELEK intézményenk'!D43</f>
        <v>9163783</v>
      </c>
      <c r="E57" s="111">
        <f>'KIADÁSOK_BEVÉTELEK intézményenk'!E43</f>
        <v>0</v>
      </c>
      <c r="F57" s="111">
        <f>+'KIADÁSOK_BEVÉTELEK intézményenk'!F43</f>
        <v>80947</v>
      </c>
      <c r="G57" s="111">
        <f>+'KIADÁSOK_BEVÉTELEK intézményenk'!G43</f>
        <v>220521</v>
      </c>
      <c r="H57" s="111">
        <f>+'KIADÁSOK_BEVÉTELEK intézményenk'!H43</f>
        <v>672868</v>
      </c>
      <c r="I57" s="111">
        <f>+'KIADÁSOK_BEVÉTELEK intézményenk'!I43</f>
        <v>10138119</v>
      </c>
      <c r="J57" s="111">
        <f>'KIADÁSOK_BEVÉTELEK intézményenk'!J43</f>
        <v>7942791</v>
      </c>
      <c r="K57" s="111">
        <f>'KIADÁSOK_BEVÉTELEK intézményenk'!K43</f>
        <v>2195328</v>
      </c>
      <c r="L57" s="112">
        <f>'KIADÁSOK_BEVÉTELEK intézményenk'!L43</f>
        <v>0</v>
      </c>
    </row>
    <row r="58" spans="1:12" s="29" customFormat="1" ht="10.5" x14ac:dyDescent="0.2">
      <c r="A58" s="14" t="s">
        <v>85</v>
      </c>
      <c r="B58" s="287" t="s">
        <v>160</v>
      </c>
      <c r="C58" s="288"/>
      <c r="D58" s="110">
        <f>'KIADÁSOK_BEVÉTELEK intézményenk'!D44</f>
        <v>1632140</v>
      </c>
      <c r="E58" s="111">
        <f>'KIADÁSOK_BEVÉTELEK intézményenk'!E44</f>
        <v>0</v>
      </c>
      <c r="F58" s="111">
        <f>+'KIADÁSOK_BEVÉTELEK intézményenk'!F44</f>
        <v>14832.5</v>
      </c>
      <c r="G58" s="111">
        <f>+'KIADÁSOK_BEVÉTELEK intézményenk'!G44</f>
        <v>32194</v>
      </c>
      <c r="H58" s="111">
        <f>+'KIADÁSOK_BEVÉTELEK intézményenk'!H44</f>
        <v>-67191</v>
      </c>
      <c r="I58" s="111">
        <f>+'KIADÁSOK_BEVÉTELEK intézményenk'!I44</f>
        <v>1611975.5</v>
      </c>
      <c r="J58" s="111">
        <f>'KIADÁSOK_BEVÉTELEK intézményenk'!J44</f>
        <v>1251624.5</v>
      </c>
      <c r="K58" s="111">
        <f>'KIADÁSOK_BEVÉTELEK intézményenk'!K44</f>
        <v>360351</v>
      </c>
      <c r="L58" s="112">
        <f>'KIADÁSOK_BEVÉTELEK intézményenk'!L44</f>
        <v>0</v>
      </c>
    </row>
    <row r="59" spans="1:12" s="29" customFormat="1" ht="10.5" x14ac:dyDescent="0.2">
      <c r="A59" s="14" t="s">
        <v>86</v>
      </c>
      <c r="B59" s="287" t="s">
        <v>0</v>
      </c>
      <c r="C59" s="288"/>
      <c r="D59" s="110">
        <f>'KIADÁSOK_BEVÉTELEK intézményenk'!D45</f>
        <v>10633273</v>
      </c>
      <c r="E59" s="111">
        <f>'KIADÁSOK_BEVÉTELEK intézményenk'!E45</f>
        <v>0</v>
      </c>
      <c r="F59" s="111">
        <f>+'KIADÁSOK_BEVÉTELEK intézményenk'!F45</f>
        <v>186515.9</v>
      </c>
      <c r="G59" s="111">
        <f>+'KIADÁSOK_BEVÉTELEK intézményenk'!G45</f>
        <v>-196512</v>
      </c>
      <c r="H59" s="111">
        <f>+'KIADÁSOK_BEVÉTELEK intézményenk'!H45</f>
        <v>-540409</v>
      </c>
      <c r="I59" s="111">
        <f>+'KIADÁSOK_BEVÉTELEK intézményenk'!I45</f>
        <v>10082867.9</v>
      </c>
      <c r="J59" s="111">
        <f>'KIADÁSOK_BEVÉTELEK intézményenk'!J45</f>
        <v>7839124.9000000004</v>
      </c>
      <c r="K59" s="111">
        <f>'KIADÁSOK_BEVÉTELEK intézményenk'!K45</f>
        <v>2239231</v>
      </c>
      <c r="L59" s="112">
        <f>'KIADÁSOK_BEVÉTELEK intézményenk'!L45</f>
        <v>4512</v>
      </c>
    </row>
    <row r="60" spans="1:12" s="29" customFormat="1" ht="10.5" x14ac:dyDescent="0.2">
      <c r="A60" s="14" t="s">
        <v>87</v>
      </c>
      <c r="B60" s="287" t="s">
        <v>3</v>
      </c>
      <c r="C60" s="288"/>
      <c r="D60" s="110">
        <f>'KIADÁSOK_BEVÉTELEK intézményenk'!D46</f>
        <v>398080</v>
      </c>
      <c r="E60" s="111">
        <f>'KIADÁSOK_BEVÉTELEK intézményenk'!E46</f>
        <v>0</v>
      </c>
      <c r="F60" s="111">
        <f>+'KIADÁSOK_BEVÉTELEK intézményenk'!F46</f>
        <v>203</v>
      </c>
      <c r="G60" s="111">
        <f>+'KIADÁSOK_BEVÉTELEK intézményenk'!G46</f>
        <v>0</v>
      </c>
      <c r="H60" s="111">
        <f>+'KIADÁSOK_BEVÉTELEK intézményenk'!H46</f>
        <v>-19238</v>
      </c>
      <c r="I60" s="111">
        <f>+'KIADÁSOK_BEVÉTELEK intézményenk'!I46</f>
        <v>379045</v>
      </c>
      <c r="J60" s="111">
        <f>'KIADÁSOK_BEVÉTELEK intézményenk'!J46</f>
        <v>110333</v>
      </c>
      <c r="K60" s="111">
        <f>'KIADÁSOK_BEVÉTELEK intézményenk'!K46</f>
        <v>268512</v>
      </c>
      <c r="L60" s="112">
        <f>'KIADÁSOK_BEVÉTELEK intézményenk'!L46</f>
        <v>200</v>
      </c>
    </row>
    <row r="61" spans="1:12" s="27" customFormat="1" ht="10.5" x14ac:dyDescent="0.15">
      <c r="A61" s="12" t="s">
        <v>88</v>
      </c>
      <c r="B61" s="294" t="s">
        <v>5</v>
      </c>
      <c r="C61" s="295"/>
      <c r="D61" s="110">
        <f>SUM(D62:D67)</f>
        <v>11399034</v>
      </c>
      <c r="E61" s="111">
        <f>SUM(E62:E67)</f>
        <v>0</v>
      </c>
      <c r="F61" s="104">
        <f>+'KIADÁSOK_BEVÉTELEK intézményenk'!F47</f>
        <v>10864.8</v>
      </c>
      <c r="G61" s="104">
        <f>+'KIADÁSOK_BEVÉTELEK intézményenk'!G47</f>
        <v>588361</v>
      </c>
      <c r="H61" s="104">
        <f>+'KIADÁSOK_BEVÉTELEK intézményenk'!H47</f>
        <v>-4996275.5999999996</v>
      </c>
      <c r="I61" s="104">
        <f>+'KIADÁSOK_BEVÉTELEK intézményenk'!I47</f>
        <v>7001984.2000000011</v>
      </c>
      <c r="J61" s="104">
        <f>SUM(J62:J67)</f>
        <v>4133309.1999999997</v>
      </c>
      <c r="K61" s="104">
        <f>SUM(K62:K67)</f>
        <v>2868675</v>
      </c>
      <c r="L61" s="105">
        <f>SUM(L62:L67)</f>
        <v>0</v>
      </c>
    </row>
    <row r="62" spans="1:12" s="28" customFormat="1" x14ac:dyDescent="0.2">
      <c r="A62" s="13"/>
      <c r="B62" s="1" t="s">
        <v>95</v>
      </c>
      <c r="C62" s="8" t="s">
        <v>9</v>
      </c>
      <c r="D62" s="106">
        <f>'KIADÁSOK_BEVÉTELEK intézményenk'!D48</f>
        <v>1964154</v>
      </c>
      <c r="E62" s="107">
        <f>'KIADÁSOK_BEVÉTELEK intézményenk'!E48</f>
        <v>0</v>
      </c>
      <c r="F62" s="107">
        <f>+'KIADÁSOK_BEVÉTELEK intézményenk'!F48</f>
        <v>33175</v>
      </c>
      <c r="G62" s="107">
        <f>+'KIADÁSOK_BEVÉTELEK intézményenk'!G48</f>
        <v>416541</v>
      </c>
      <c r="H62" s="107">
        <f>+'KIADÁSOK_BEVÉTELEK intézményenk'!H48</f>
        <v>-295391</v>
      </c>
      <c r="I62" s="107">
        <f>+'KIADÁSOK_BEVÉTELEK intézményenk'!I48</f>
        <v>2118479</v>
      </c>
      <c r="J62" s="107">
        <f>'KIADÁSOK_BEVÉTELEK intézményenk'!J48</f>
        <v>2117329</v>
      </c>
      <c r="K62" s="107">
        <f>'KIADÁSOK_BEVÉTELEK intézményenk'!K48</f>
        <v>1150</v>
      </c>
      <c r="L62" s="109">
        <f>'KIADÁSOK_BEVÉTELEK intézményenk'!L48</f>
        <v>0</v>
      </c>
    </row>
    <row r="63" spans="1:12" s="28" customFormat="1" x14ac:dyDescent="0.2">
      <c r="A63" s="13"/>
      <c r="B63" s="1" t="s">
        <v>96</v>
      </c>
      <c r="C63" s="8" t="s">
        <v>161</v>
      </c>
      <c r="D63" s="106">
        <f>'KIADÁSOK_BEVÉTELEK intézményenk'!D50</f>
        <v>0</v>
      </c>
      <c r="E63" s="107">
        <f>'KIADÁSOK_BEVÉTELEK intézményenk'!E50</f>
        <v>0</v>
      </c>
      <c r="F63" s="107">
        <f>+'KIADÁSOK_BEVÉTELEK intézményenk'!F50</f>
        <v>0</v>
      </c>
      <c r="G63" s="107">
        <f>+'KIADÁSOK_BEVÉTELEK intézményenk'!G50</f>
        <v>0</v>
      </c>
      <c r="H63" s="107">
        <f>+'KIADÁSOK_BEVÉTELEK intézményenk'!H50</f>
        <v>0</v>
      </c>
      <c r="I63" s="107">
        <f>+'KIADÁSOK_BEVÉTELEK intézményenk'!I50</f>
        <v>0</v>
      </c>
      <c r="J63" s="107">
        <f>'KIADÁSOK_BEVÉTELEK intézményenk'!J50</f>
        <v>0</v>
      </c>
      <c r="K63" s="107">
        <f>'KIADÁSOK_BEVÉTELEK intézményenk'!K50</f>
        <v>0</v>
      </c>
      <c r="L63" s="109">
        <f>'KIADÁSOK_BEVÉTELEK intézményenk'!L50</f>
        <v>0</v>
      </c>
    </row>
    <row r="64" spans="1:12" s="28" customFormat="1" x14ac:dyDescent="0.2">
      <c r="A64" s="13"/>
      <c r="B64" s="1" t="s">
        <v>97</v>
      </c>
      <c r="C64" s="8" t="s">
        <v>165</v>
      </c>
      <c r="D64" s="106">
        <f>'KIADÁSOK_BEVÉTELEK intézményenk'!D51</f>
        <v>55600</v>
      </c>
      <c r="E64" s="107">
        <f>'KIADÁSOK_BEVÉTELEK intézményenk'!E51</f>
        <v>0</v>
      </c>
      <c r="F64" s="107">
        <f>+'KIADÁSOK_BEVÉTELEK intézményenk'!F51</f>
        <v>0</v>
      </c>
      <c r="G64" s="107">
        <f>+'KIADÁSOK_BEVÉTELEK intézményenk'!G51</f>
        <v>101915</v>
      </c>
      <c r="H64" s="107">
        <f>+'KIADÁSOK_BEVÉTELEK intézményenk'!H51</f>
        <v>5950</v>
      </c>
      <c r="I64" s="107">
        <f>+'KIADÁSOK_BEVÉTELEK intézményenk'!I51</f>
        <v>163465</v>
      </c>
      <c r="J64" s="107">
        <f>'KIADÁSOK_BEVÉTELEK intézményenk'!J51</f>
        <v>99915</v>
      </c>
      <c r="K64" s="107">
        <f>'KIADÁSOK_BEVÉTELEK intézményenk'!K51</f>
        <v>63550</v>
      </c>
      <c r="L64" s="109">
        <f>'KIADÁSOK_BEVÉTELEK intézményenk'!L51</f>
        <v>0</v>
      </c>
    </row>
    <row r="65" spans="1:12" s="28" customFormat="1" x14ac:dyDescent="0.2">
      <c r="A65" s="13"/>
      <c r="B65" s="1" t="s">
        <v>98</v>
      </c>
      <c r="C65" s="8" t="s">
        <v>162</v>
      </c>
      <c r="D65" s="106">
        <f>'KIADÁSOK_BEVÉTELEK intézményenk'!D52</f>
        <v>2000</v>
      </c>
      <c r="E65" s="107">
        <f>'KIADÁSOK_BEVÉTELEK intézményenk'!E52</f>
        <v>0</v>
      </c>
      <c r="F65" s="107">
        <f>+'KIADÁSOK_BEVÉTELEK intézményenk'!F52</f>
        <v>0</v>
      </c>
      <c r="G65" s="107">
        <f>+'KIADÁSOK_BEVÉTELEK intézményenk'!G52</f>
        <v>0</v>
      </c>
      <c r="H65" s="107">
        <f>+'KIADÁSOK_BEVÉTELEK intézményenk'!H52</f>
        <v>0</v>
      </c>
      <c r="I65" s="107">
        <f>+'KIADÁSOK_BEVÉTELEK intézményenk'!I52</f>
        <v>2000</v>
      </c>
      <c r="J65" s="107">
        <f>'KIADÁSOK_BEVÉTELEK intézményenk'!J52</f>
        <v>0</v>
      </c>
      <c r="K65" s="107">
        <f>'KIADÁSOK_BEVÉTELEK intézményenk'!K52</f>
        <v>2000</v>
      </c>
      <c r="L65" s="109">
        <f>'KIADÁSOK_BEVÉTELEK intézményenk'!L52</f>
        <v>0</v>
      </c>
    </row>
    <row r="66" spans="1:12" s="28" customFormat="1" x14ac:dyDescent="0.2">
      <c r="A66" s="13"/>
      <c r="B66" s="1" t="s">
        <v>99</v>
      </c>
      <c r="C66" s="8" t="s">
        <v>163</v>
      </c>
      <c r="D66" s="106">
        <f>'KIADÁSOK_BEVÉTELEK intézményenk'!D53</f>
        <v>1914388</v>
      </c>
      <c r="E66" s="107">
        <f>'KIADÁSOK_BEVÉTELEK intézményenk'!E53</f>
        <v>0</v>
      </c>
      <c r="F66" s="107">
        <f>+'KIADÁSOK_BEVÉTELEK intézményenk'!F53</f>
        <v>0</v>
      </c>
      <c r="G66" s="107">
        <f>+'KIADÁSOK_BEVÉTELEK intézményenk'!G53</f>
        <v>53534</v>
      </c>
      <c r="H66" s="107">
        <f>+'KIADÁSOK_BEVÉTELEK intézményenk'!H53</f>
        <v>2544.4</v>
      </c>
      <c r="I66" s="107">
        <f>+'KIADÁSOK_BEVÉTELEK intézményenk'!I53</f>
        <v>1970466.4</v>
      </c>
      <c r="J66" s="107">
        <f>'KIADÁSOK_BEVÉTELEK intézményenk'!J53</f>
        <v>1872605.4</v>
      </c>
      <c r="K66" s="107">
        <f>'KIADÁSOK_BEVÉTELEK intézményenk'!K53</f>
        <v>97861</v>
      </c>
      <c r="L66" s="109">
        <f>'KIADÁSOK_BEVÉTELEK intézményenk'!L53</f>
        <v>0</v>
      </c>
    </row>
    <row r="67" spans="1:12" s="28" customFormat="1" x14ac:dyDescent="0.2">
      <c r="A67" s="13"/>
      <c r="B67" s="1" t="s">
        <v>100</v>
      </c>
      <c r="C67" s="8" t="s">
        <v>10</v>
      </c>
      <c r="D67" s="106">
        <f>'KIADÁSOK_BEVÉTELEK intézményenk'!D54</f>
        <v>7462892</v>
      </c>
      <c r="E67" s="107">
        <f>'KIADÁSOK_BEVÉTELEK intézményenk'!E54</f>
        <v>0</v>
      </c>
      <c r="F67" s="107">
        <f>+'KIADÁSOK_BEVÉTELEK intézményenk'!F54</f>
        <v>-22310.2</v>
      </c>
      <c r="G67" s="107">
        <f>+'KIADÁSOK_BEVÉTELEK intézményenk'!G54</f>
        <v>16371</v>
      </c>
      <c r="H67" s="107">
        <f>+'KIADÁSOK_BEVÉTELEK intézményenk'!H54</f>
        <v>-4709379</v>
      </c>
      <c r="I67" s="107">
        <f>+'KIADÁSOK_BEVÉTELEK intézményenk'!I54</f>
        <v>2747573.8</v>
      </c>
      <c r="J67" s="107">
        <f>'KIADÁSOK_BEVÉTELEK intézményenk'!J54</f>
        <v>43459.799999999814</v>
      </c>
      <c r="K67" s="107">
        <f>'KIADÁSOK_BEVÉTELEK intézményenk'!K54</f>
        <v>2704114</v>
      </c>
      <c r="L67" s="109">
        <f>'KIADÁSOK_BEVÉTELEK intézményenk'!L54</f>
        <v>0</v>
      </c>
    </row>
    <row r="68" spans="1:12" s="31" customFormat="1" ht="12" x14ac:dyDescent="0.2">
      <c r="A68" s="15" t="s">
        <v>89</v>
      </c>
      <c r="B68" s="292" t="s">
        <v>22</v>
      </c>
      <c r="C68" s="293"/>
      <c r="D68" s="115">
        <f>D57+D58+D59+D60+D61</f>
        <v>33226310</v>
      </c>
      <c r="E68" s="116">
        <f>E57+E58+E59+E60+E61</f>
        <v>0</v>
      </c>
      <c r="F68" s="116">
        <f>+'KIADÁSOK_BEVÉTELEK intézményenk'!F55</f>
        <v>293363.19999999995</v>
      </c>
      <c r="G68" s="116">
        <f>+'KIADÁSOK_BEVÉTELEK intézményenk'!G55</f>
        <v>644564</v>
      </c>
      <c r="H68" s="116">
        <f>+'KIADÁSOK_BEVÉTELEK intézményenk'!H55</f>
        <v>-4950245.5999999996</v>
      </c>
      <c r="I68" s="116">
        <f>+'KIADÁSOK_BEVÉTELEK intézményenk'!I55</f>
        <v>29213991.600000001</v>
      </c>
      <c r="J68" s="116">
        <f>J57+J58+J59+J60+J61</f>
        <v>21277182.599999998</v>
      </c>
      <c r="K68" s="116">
        <f>K57+K58+K59+K60+K61</f>
        <v>7932097</v>
      </c>
      <c r="L68" s="118">
        <f>L57+L58+L59+L60+L61</f>
        <v>4712</v>
      </c>
    </row>
    <row r="69" spans="1:12" s="29" customFormat="1" ht="12" x14ac:dyDescent="0.2">
      <c r="A69" s="14" t="s">
        <v>90</v>
      </c>
      <c r="B69" s="287" t="s">
        <v>11</v>
      </c>
      <c r="C69" s="288"/>
      <c r="D69" s="110">
        <f>'KIADÁSOK_BEVÉTELEK intézményenk'!D56</f>
        <v>1529140</v>
      </c>
      <c r="E69" s="111">
        <f>'KIADÁSOK_BEVÉTELEK intézményenk'!E56</f>
        <v>0</v>
      </c>
      <c r="F69" s="111">
        <f>+'KIADÁSOK_BEVÉTELEK intézményenk'!F56</f>
        <v>-5958</v>
      </c>
      <c r="G69" s="116">
        <f>+'KIADÁSOK_BEVÉTELEK intézményenk'!G56</f>
        <v>662698</v>
      </c>
      <c r="H69" s="116">
        <f>+'KIADÁSOK_BEVÉTELEK intézményenk'!H56</f>
        <v>145932</v>
      </c>
      <c r="I69" s="111">
        <f>+'KIADÁSOK_BEVÉTELEK intézményenk'!I56</f>
        <v>2331812</v>
      </c>
      <c r="J69" s="111">
        <f>'KIADÁSOK_BEVÉTELEK intézményenk'!J56</f>
        <v>409694</v>
      </c>
      <c r="K69" s="111">
        <f>'KIADÁSOK_BEVÉTELEK intézményenk'!K56</f>
        <v>1922118</v>
      </c>
      <c r="L69" s="112">
        <f>'KIADÁSOK_BEVÉTELEK intézményenk'!L56</f>
        <v>0</v>
      </c>
    </row>
    <row r="70" spans="1:12" s="29" customFormat="1" ht="12" x14ac:dyDescent="0.2">
      <c r="A70" s="14" t="s">
        <v>91</v>
      </c>
      <c r="B70" s="287" t="s">
        <v>12</v>
      </c>
      <c r="C70" s="288"/>
      <c r="D70" s="110">
        <f>'KIADÁSOK_BEVÉTELEK intézményenk'!D57</f>
        <v>3516709</v>
      </c>
      <c r="E70" s="111">
        <f>'KIADÁSOK_BEVÉTELEK intézményenk'!E57</f>
        <v>0</v>
      </c>
      <c r="F70" s="111">
        <f>+'KIADÁSOK_BEVÉTELEK intézményenk'!F57</f>
        <v>21051</v>
      </c>
      <c r="G70" s="116">
        <f>+'KIADÁSOK_BEVÉTELEK intézményenk'!G57</f>
        <v>-83708</v>
      </c>
      <c r="H70" s="116">
        <f>+'KIADÁSOK_BEVÉTELEK intézményenk'!H57</f>
        <v>-2153615</v>
      </c>
      <c r="I70" s="111">
        <f>+'KIADÁSOK_BEVÉTELEK intézményenk'!I57</f>
        <v>1300437</v>
      </c>
      <c r="J70" s="111">
        <f>'KIADÁSOK_BEVÉTELEK intézményenk'!J57</f>
        <v>142031</v>
      </c>
      <c r="K70" s="111">
        <f>'KIADÁSOK_BEVÉTELEK intézményenk'!K57</f>
        <v>1158406</v>
      </c>
      <c r="L70" s="112">
        <f>'KIADÁSOK_BEVÉTELEK intézményenk'!L57</f>
        <v>0</v>
      </c>
    </row>
    <row r="71" spans="1:12" s="27" customFormat="1" ht="10.5" x14ac:dyDescent="0.15">
      <c r="A71" s="12" t="s">
        <v>92</v>
      </c>
      <c r="B71" s="2" t="s">
        <v>13</v>
      </c>
      <c r="C71" s="9"/>
      <c r="D71" s="110">
        <f t="shared" ref="D71:L71" si="7">SUM(D72:D75)</f>
        <v>331058</v>
      </c>
      <c r="E71" s="111">
        <f t="shared" si="7"/>
        <v>0</v>
      </c>
      <c r="F71" s="104">
        <f>+'KIADÁSOK_BEVÉTELEK intézményenk'!F58</f>
        <v>0</v>
      </c>
      <c r="G71" s="104">
        <f>+'KIADÁSOK_BEVÉTELEK intézményenk'!G58</f>
        <v>0</v>
      </c>
      <c r="H71" s="104">
        <f>+'KIADÁSOK_BEVÉTELEK intézményenk'!H58</f>
        <v>-78062</v>
      </c>
      <c r="I71" s="104">
        <f>+'KIADÁSOK_BEVÉTELEK intézményenk'!I58</f>
        <v>252996</v>
      </c>
      <c r="J71" s="104">
        <f t="shared" si="7"/>
        <v>650</v>
      </c>
      <c r="K71" s="104">
        <f t="shared" si="7"/>
        <v>252346</v>
      </c>
      <c r="L71" s="105">
        <f t="shared" si="7"/>
        <v>0</v>
      </c>
    </row>
    <row r="72" spans="1:12" s="28" customFormat="1" x14ac:dyDescent="0.2">
      <c r="A72" s="13"/>
      <c r="B72" s="1" t="s">
        <v>95</v>
      </c>
      <c r="C72" s="8" t="s">
        <v>164</v>
      </c>
      <c r="D72" s="106">
        <f>'KIADÁSOK_BEVÉTELEK intézményenk'!D59</f>
        <v>0</v>
      </c>
      <c r="E72" s="107">
        <f>'KIADÁSOK_BEVÉTELEK intézményenk'!E59</f>
        <v>0</v>
      </c>
      <c r="F72" s="107">
        <f>+'KIADÁSOK_BEVÉTELEK intézményenk'!F59</f>
        <v>0</v>
      </c>
      <c r="G72" s="107">
        <f>+'KIADÁSOK_BEVÉTELEK intézményenk'!G59</f>
        <v>0</v>
      </c>
      <c r="H72" s="107">
        <f>+'KIADÁSOK_BEVÉTELEK intézményenk'!H59</f>
        <v>0</v>
      </c>
      <c r="I72" s="107">
        <f>+'KIADÁSOK_BEVÉTELEK intézményenk'!I59</f>
        <v>0</v>
      </c>
      <c r="J72" s="107">
        <f>'KIADÁSOK_BEVÉTELEK intézményenk'!J59</f>
        <v>0</v>
      </c>
      <c r="K72" s="107">
        <f>'KIADÁSOK_BEVÉTELEK intézményenk'!K59</f>
        <v>0</v>
      </c>
      <c r="L72" s="109">
        <f>'KIADÁSOK_BEVÉTELEK intézményenk'!L59</f>
        <v>0</v>
      </c>
    </row>
    <row r="73" spans="1:12" s="28" customFormat="1" x14ac:dyDescent="0.2">
      <c r="A73" s="13"/>
      <c r="B73" s="1" t="s">
        <v>96</v>
      </c>
      <c r="C73" s="8" t="s">
        <v>165</v>
      </c>
      <c r="D73" s="106">
        <f>'KIADÁSOK_BEVÉTELEK intézményenk'!D60</f>
        <v>1950</v>
      </c>
      <c r="E73" s="107">
        <f>'KIADÁSOK_BEVÉTELEK intézményenk'!E60</f>
        <v>0</v>
      </c>
      <c r="F73" s="107">
        <f>+'KIADÁSOK_BEVÉTELEK intézményenk'!F60</f>
        <v>0</v>
      </c>
      <c r="G73" s="107">
        <f>+'KIADÁSOK_BEVÉTELEK intézményenk'!G60</f>
        <v>0</v>
      </c>
      <c r="H73" s="107">
        <f>+'KIADÁSOK_BEVÉTELEK intézményenk'!H60</f>
        <v>0</v>
      </c>
      <c r="I73" s="107">
        <f>+'KIADÁSOK_BEVÉTELEK intézményenk'!I60</f>
        <v>1950</v>
      </c>
      <c r="J73" s="107">
        <f>'KIADÁSOK_BEVÉTELEK intézményenk'!J60</f>
        <v>0</v>
      </c>
      <c r="K73" s="107">
        <f>'KIADÁSOK_BEVÉTELEK intézményenk'!K60</f>
        <v>1950</v>
      </c>
      <c r="L73" s="109">
        <f>'KIADÁSOK_BEVÉTELEK intézményenk'!L60</f>
        <v>0</v>
      </c>
    </row>
    <row r="74" spans="1:12" s="28" customFormat="1" x14ac:dyDescent="0.2">
      <c r="A74" s="13"/>
      <c r="B74" s="1" t="s">
        <v>97</v>
      </c>
      <c r="C74" s="8" t="s">
        <v>162</v>
      </c>
      <c r="D74" s="106">
        <f>'KIADÁSOK_BEVÉTELEK intézményenk'!D61</f>
        <v>118000</v>
      </c>
      <c r="E74" s="107">
        <f>'KIADÁSOK_BEVÉTELEK intézményenk'!E61</f>
        <v>0</v>
      </c>
      <c r="F74" s="107">
        <f>+'KIADÁSOK_BEVÉTELEK intézményenk'!F61</f>
        <v>0</v>
      </c>
      <c r="G74" s="107">
        <f>+'KIADÁSOK_BEVÉTELEK intézményenk'!G61</f>
        <v>0</v>
      </c>
      <c r="H74" s="107">
        <f>+'KIADÁSOK_BEVÉTELEK intézményenk'!H61</f>
        <v>-38599</v>
      </c>
      <c r="I74" s="107">
        <f>+'KIADÁSOK_BEVÉTELEK intézményenk'!I61</f>
        <v>79401</v>
      </c>
      <c r="J74" s="107">
        <f>'KIADÁSOK_BEVÉTELEK intézményenk'!J61</f>
        <v>0</v>
      </c>
      <c r="K74" s="107">
        <f>'KIADÁSOK_BEVÉTELEK intézményenk'!K61</f>
        <v>79401</v>
      </c>
      <c r="L74" s="109">
        <f>'KIADÁSOK_BEVÉTELEK intézményenk'!L61</f>
        <v>0</v>
      </c>
    </row>
    <row r="75" spans="1:12" s="28" customFormat="1" x14ac:dyDescent="0.2">
      <c r="A75" s="13"/>
      <c r="B75" s="1" t="s">
        <v>98</v>
      </c>
      <c r="C75" s="8" t="s">
        <v>163</v>
      </c>
      <c r="D75" s="106">
        <f>'KIADÁSOK_BEVÉTELEK intézményenk'!D62</f>
        <v>211108</v>
      </c>
      <c r="E75" s="107">
        <f>'KIADÁSOK_BEVÉTELEK intézményenk'!E62</f>
        <v>0</v>
      </c>
      <c r="F75" s="107">
        <f>+'KIADÁSOK_BEVÉTELEK intézményenk'!F62</f>
        <v>0</v>
      </c>
      <c r="G75" s="107">
        <f>+'KIADÁSOK_BEVÉTELEK intézményenk'!G62</f>
        <v>0</v>
      </c>
      <c r="H75" s="107">
        <f>+'KIADÁSOK_BEVÉTELEK intézményenk'!H62</f>
        <v>-39463</v>
      </c>
      <c r="I75" s="107">
        <f>+'KIADÁSOK_BEVÉTELEK intézményenk'!I62</f>
        <v>171645</v>
      </c>
      <c r="J75" s="107">
        <f>'KIADÁSOK_BEVÉTELEK intézményenk'!J62</f>
        <v>650</v>
      </c>
      <c r="K75" s="107">
        <f>'KIADÁSOK_BEVÉTELEK intézményenk'!K62</f>
        <v>170995</v>
      </c>
      <c r="L75" s="109">
        <f>'KIADÁSOK_BEVÉTELEK intézményenk'!L62</f>
        <v>0</v>
      </c>
    </row>
    <row r="76" spans="1:12" s="31" customFormat="1" ht="12" x14ac:dyDescent="0.2">
      <c r="A76" s="15" t="s">
        <v>94</v>
      </c>
      <c r="B76" s="292" t="s">
        <v>105</v>
      </c>
      <c r="C76" s="293"/>
      <c r="D76" s="113">
        <f t="shared" ref="D76:L76" si="8">D69+D70+D71</f>
        <v>5376907</v>
      </c>
      <c r="E76" s="114">
        <f t="shared" si="8"/>
        <v>0</v>
      </c>
      <c r="F76" s="116">
        <f>+'KIADÁSOK_BEVÉTELEK intézményenk'!F63</f>
        <v>15093</v>
      </c>
      <c r="G76" s="116">
        <f>+'KIADÁSOK_BEVÉTELEK intézményenk'!G63</f>
        <v>578990</v>
      </c>
      <c r="H76" s="116">
        <f>+'KIADÁSOK_BEVÉTELEK intézményenk'!H63</f>
        <v>-2085745</v>
      </c>
      <c r="I76" s="116">
        <f>+'KIADÁSOK_BEVÉTELEK intézményenk'!I63</f>
        <v>3885245</v>
      </c>
      <c r="J76" s="116">
        <f t="shared" si="8"/>
        <v>552375</v>
      </c>
      <c r="K76" s="116">
        <f t="shared" si="8"/>
        <v>3332870</v>
      </c>
      <c r="L76" s="118">
        <f t="shared" si="8"/>
        <v>0</v>
      </c>
    </row>
    <row r="77" spans="1:12" s="33" customFormat="1" ht="20.25" customHeight="1" x14ac:dyDescent="0.2">
      <c r="A77" s="289" t="s">
        <v>28</v>
      </c>
      <c r="B77" s="290"/>
      <c r="C77" s="291"/>
      <c r="D77" s="119">
        <f>D68+D76</f>
        <v>38603217</v>
      </c>
      <c r="E77" s="120">
        <f>E68+E76</f>
        <v>0</v>
      </c>
      <c r="F77" s="120">
        <f>+'KIADÁSOK_BEVÉTELEK intézményenk'!F64</f>
        <v>308456.19999999995</v>
      </c>
      <c r="G77" s="120">
        <f>+'KIADÁSOK_BEVÉTELEK intézményenk'!G64</f>
        <v>1223554</v>
      </c>
      <c r="H77" s="120">
        <f>+'KIADÁSOK_BEVÉTELEK intézményenk'!H64</f>
        <v>-7035989.5999999996</v>
      </c>
      <c r="I77" s="120">
        <f>+'KIADÁSOK_BEVÉTELEK intézményenk'!I64</f>
        <v>33099236.600000001</v>
      </c>
      <c r="J77" s="120">
        <f>+'KIADÁSOK_BEVÉTELEK intézményenk'!J64</f>
        <v>21829557.600000001</v>
      </c>
      <c r="K77" s="120">
        <f>+'KIADÁSOK_BEVÉTELEK intézményenk'!K64</f>
        <v>11264967</v>
      </c>
      <c r="L77" s="121">
        <f>+'KIADÁSOK_BEVÉTELEK intézményenk'!L64</f>
        <v>4712</v>
      </c>
    </row>
    <row r="78" spans="1:12" s="27" customFormat="1" ht="10.5" x14ac:dyDescent="0.15">
      <c r="A78" s="12" t="s">
        <v>93</v>
      </c>
      <c r="B78" s="2" t="s">
        <v>14</v>
      </c>
      <c r="C78" s="9"/>
      <c r="D78" s="103"/>
      <c r="E78" s="104"/>
      <c r="F78" s="104"/>
      <c r="G78" s="104"/>
      <c r="H78" s="104"/>
      <c r="I78" s="104"/>
      <c r="J78" s="104"/>
      <c r="K78" s="104"/>
      <c r="L78" s="105"/>
    </row>
    <row r="79" spans="1:12" s="28" customFormat="1" x14ac:dyDescent="0.2">
      <c r="A79" s="13"/>
      <c r="B79" s="1" t="s">
        <v>95</v>
      </c>
      <c r="C79" s="8" t="s">
        <v>23</v>
      </c>
      <c r="D79" s="106">
        <f>'KIADÁSOK_BEVÉTELEK intézményenk'!D66</f>
        <v>2000000</v>
      </c>
      <c r="E79" s="107">
        <f>'KIADÁSOK_BEVÉTELEK intézményenk'!E66</f>
        <v>0</v>
      </c>
      <c r="F79" s="107">
        <f>+'KIADÁSOK_BEVÉTELEK intézményenk'!F66</f>
        <v>0</v>
      </c>
      <c r="G79" s="107">
        <f>+'KIADÁSOK_BEVÉTELEK intézményenk'!G66</f>
        <v>0</v>
      </c>
      <c r="H79" s="107">
        <f>+'KIADÁSOK_BEVÉTELEK intézményenk'!H66</f>
        <v>0</v>
      </c>
      <c r="I79" s="107">
        <f>+'KIADÁSOK_BEVÉTELEK intézményenk'!I66</f>
        <v>2000000</v>
      </c>
      <c r="J79" s="107">
        <f>'KIADÁSOK_BEVÉTELEK intézményenk'!J66</f>
        <v>0</v>
      </c>
      <c r="K79" s="107">
        <f>'KIADÁSOK_BEVÉTELEK intézményenk'!K66</f>
        <v>2000000</v>
      </c>
      <c r="L79" s="109">
        <f>'KIADÁSOK_BEVÉTELEK intézményenk'!L66</f>
        <v>0</v>
      </c>
    </row>
    <row r="80" spans="1:12" s="28" customFormat="1" x14ac:dyDescent="0.2">
      <c r="A80" s="13"/>
      <c r="B80" s="1" t="s">
        <v>96</v>
      </c>
      <c r="C80" s="8" t="s">
        <v>24</v>
      </c>
      <c r="D80" s="106">
        <f>'KIADÁSOK_BEVÉTELEK intézményenk'!D67</f>
        <v>0</v>
      </c>
      <c r="E80" s="107">
        <f>'KIADÁSOK_BEVÉTELEK intézményenk'!E67</f>
        <v>0</v>
      </c>
      <c r="F80" s="107">
        <f>+'KIADÁSOK_BEVÉTELEK intézményenk'!F67</f>
        <v>0</v>
      </c>
      <c r="G80" s="107">
        <f>+'KIADÁSOK_BEVÉTELEK intézményenk'!G67</f>
        <v>0</v>
      </c>
      <c r="H80" s="107">
        <f>+'KIADÁSOK_BEVÉTELEK intézményenk'!H67</f>
        <v>0</v>
      </c>
      <c r="I80" s="107">
        <f>+'KIADÁSOK_BEVÉTELEK intézményenk'!I67</f>
        <v>0</v>
      </c>
      <c r="J80" s="107">
        <f>'KIADÁSOK_BEVÉTELEK intézményenk'!J67</f>
        <v>0</v>
      </c>
      <c r="K80" s="107">
        <f>'KIADÁSOK_BEVÉTELEK intézményenk'!K67</f>
        <v>0</v>
      </c>
      <c r="L80" s="109">
        <f>'KIADÁSOK_BEVÉTELEK intézményenk'!L67</f>
        <v>0</v>
      </c>
    </row>
    <row r="81" spans="1:12" s="28" customFormat="1" x14ac:dyDescent="0.2">
      <c r="A81" s="13"/>
      <c r="B81" s="1" t="s">
        <v>97</v>
      </c>
      <c r="C81" s="8" t="s">
        <v>34</v>
      </c>
      <c r="D81" s="106">
        <f>'KIADÁSOK_BEVÉTELEK intézményenk'!D68</f>
        <v>197440</v>
      </c>
      <c r="E81" s="107">
        <f>'KIADÁSOK_BEVÉTELEK intézményenk'!E68</f>
        <v>0</v>
      </c>
      <c r="F81" s="107">
        <f>+'KIADÁSOK_BEVÉTELEK intézményenk'!F68</f>
        <v>0</v>
      </c>
      <c r="G81" s="107">
        <f>+'KIADÁSOK_BEVÉTELEK intézményenk'!G68</f>
        <v>46005</v>
      </c>
      <c r="H81" s="107">
        <f>+'KIADÁSOK_BEVÉTELEK intézményenk'!H68</f>
        <v>0</v>
      </c>
      <c r="I81" s="107">
        <f>+'KIADÁSOK_BEVÉTELEK intézményenk'!I68</f>
        <v>243445</v>
      </c>
      <c r="J81" s="107">
        <f>'KIADÁSOK_BEVÉTELEK intézményenk'!J68</f>
        <v>243445</v>
      </c>
      <c r="K81" s="107">
        <f>'KIADÁSOK_BEVÉTELEK intézményenk'!K68</f>
        <v>0</v>
      </c>
      <c r="L81" s="109">
        <f>'KIADÁSOK_BEVÉTELEK intézményenk'!L68</f>
        <v>0</v>
      </c>
    </row>
    <row r="82" spans="1:12" s="28" customFormat="1" x14ac:dyDescent="0.2">
      <c r="A82" s="13"/>
      <c r="B82" s="1" t="s">
        <v>98</v>
      </c>
      <c r="C82" s="8" t="s">
        <v>25</v>
      </c>
      <c r="D82" s="106">
        <f>'KIADÁSOK_BEVÉTELEK intézményenk'!D69</f>
        <v>0</v>
      </c>
      <c r="E82" s="107">
        <f>'KIADÁSOK_BEVÉTELEK intézményenk'!E69</f>
        <v>0</v>
      </c>
      <c r="F82" s="107">
        <f>+'KIADÁSOK_BEVÉTELEK intézményenk'!F69</f>
        <v>0</v>
      </c>
      <c r="G82" s="107">
        <f>+'KIADÁSOK_BEVÉTELEK intézményenk'!G69</f>
        <v>0</v>
      </c>
      <c r="H82" s="107">
        <f>+'KIADÁSOK_BEVÉTELEK intézményenk'!H69</f>
        <v>0</v>
      </c>
      <c r="I82" s="107">
        <f>+'KIADÁSOK_BEVÉTELEK intézményenk'!I69</f>
        <v>0</v>
      </c>
      <c r="J82" s="107">
        <f>'KIADÁSOK_BEVÉTELEK intézményenk'!J69</f>
        <v>0</v>
      </c>
      <c r="K82" s="107">
        <f>'KIADÁSOK_BEVÉTELEK intézményenk'!K69</f>
        <v>0</v>
      </c>
      <c r="L82" s="109">
        <f>'KIADÁSOK_BEVÉTELEK intézményenk'!L69</f>
        <v>0</v>
      </c>
    </row>
    <row r="83" spans="1:12" s="28" customFormat="1" x14ac:dyDescent="0.2">
      <c r="A83" s="13"/>
      <c r="B83" s="1" t="s">
        <v>99</v>
      </c>
      <c r="C83" s="8" t="s">
        <v>38</v>
      </c>
      <c r="D83" s="106"/>
      <c r="E83" s="107"/>
      <c r="F83" s="107">
        <f>+'KIADÁSOK_BEVÉTELEK intézményenk'!F70</f>
        <v>91462.399999999994</v>
      </c>
      <c r="G83" s="107">
        <f>+'KIADÁSOK_BEVÉTELEK intézményenk'!G70</f>
        <v>241022</v>
      </c>
      <c r="H83" s="107">
        <f>+'KIADÁSOK_BEVÉTELEK intézményenk'!H70</f>
        <v>759498</v>
      </c>
      <c r="I83" s="107">
        <f>+'KIADÁSOK_BEVÉTELEK intézményenk'!I70</f>
        <v>11140510.4</v>
      </c>
      <c r="J83" s="107"/>
      <c r="K83" s="107"/>
      <c r="L83" s="109"/>
    </row>
    <row r="84" spans="1:12" s="33" customFormat="1" ht="20.25" customHeight="1" thickBot="1" x14ac:dyDescent="0.25">
      <c r="A84" s="238" t="s">
        <v>29</v>
      </c>
      <c r="B84" s="239"/>
      <c r="C84" s="152"/>
      <c r="D84" s="153">
        <f t="shared" ref="D84:L84" si="9">SUM(D79:D83)</f>
        <v>2197440</v>
      </c>
      <c r="E84" s="236">
        <f t="shared" si="9"/>
        <v>0</v>
      </c>
      <c r="F84" s="236">
        <f>+'KIADÁSOK_BEVÉTELEK intézményenk'!F71</f>
        <v>0</v>
      </c>
      <c r="G84" s="236">
        <f>+'KIADÁSOK_BEVÉTELEK intézményenk'!G71</f>
        <v>46005</v>
      </c>
      <c r="H84" s="236">
        <f>+'KIADÁSOK_BEVÉTELEK intézményenk'!H71</f>
        <v>0</v>
      </c>
      <c r="I84" s="236">
        <f>+'KIADÁSOK_BEVÉTELEK intézményenk'!I71</f>
        <v>2243445</v>
      </c>
      <c r="J84" s="236">
        <f t="shared" si="9"/>
        <v>243445</v>
      </c>
      <c r="K84" s="236">
        <f t="shared" si="9"/>
        <v>2000000</v>
      </c>
      <c r="L84" s="237">
        <f t="shared" si="9"/>
        <v>0</v>
      </c>
    </row>
    <row r="85" spans="1:12" s="34" customFormat="1" ht="37.5" customHeight="1" thickBot="1" x14ac:dyDescent="0.25">
      <c r="A85" s="154" t="s">
        <v>6</v>
      </c>
      <c r="B85" s="155"/>
      <c r="C85" s="156"/>
      <c r="D85" s="157">
        <f t="shared" ref="D85:L85" si="10">D77+D84</f>
        <v>40800657</v>
      </c>
      <c r="E85" s="158">
        <f t="shared" si="10"/>
        <v>0</v>
      </c>
      <c r="F85" s="158">
        <f>+'KIADÁSOK_BEVÉTELEK intézményenk'!F72</f>
        <v>308456.19999999995</v>
      </c>
      <c r="G85" s="158">
        <f>+'KIADÁSOK_BEVÉTELEK intézményenk'!G72</f>
        <v>1269559</v>
      </c>
      <c r="H85" s="158">
        <f>+'KIADÁSOK_BEVÉTELEK intézményenk'!H72</f>
        <v>-7035989.5999999996</v>
      </c>
      <c r="I85" s="158">
        <f>+'KIADÁSOK_BEVÉTELEK intézményenk'!I72</f>
        <v>35342681.600000001</v>
      </c>
      <c r="J85" s="158">
        <f>J77+J84</f>
        <v>22073002.600000001</v>
      </c>
      <c r="K85" s="158">
        <f t="shared" si="10"/>
        <v>13264967</v>
      </c>
      <c r="L85" s="159">
        <f t="shared" si="10"/>
        <v>4712</v>
      </c>
    </row>
    <row r="86" spans="1:12" x14ac:dyDescent="0.2">
      <c r="D86" s="68"/>
      <c r="E86" s="68"/>
      <c r="F86" s="68"/>
      <c r="G86" s="68"/>
      <c r="H86" s="68"/>
      <c r="I86" s="68"/>
      <c r="J86" s="68"/>
      <c r="K86" s="68"/>
      <c r="L86" s="68"/>
    </row>
    <row r="87" spans="1:12" x14ac:dyDescent="0.2">
      <c r="D87" s="68"/>
      <c r="E87" s="68"/>
      <c r="F87" s="68"/>
      <c r="G87" s="68"/>
      <c r="H87" s="68"/>
      <c r="I87" s="68"/>
      <c r="J87" s="68"/>
      <c r="K87" s="68"/>
      <c r="L87" s="68"/>
    </row>
    <row r="88" spans="1:12" ht="12.75" x14ac:dyDescent="0.2">
      <c r="C88" s="48" t="s">
        <v>80</v>
      </c>
      <c r="D88" s="101">
        <f>'KIADÁSOK_BEVÉTELEK intézményenk'!D74</f>
        <v>10048528</v>
      </c>
      <c r="E88" s="163">
        <f>'KIADÁSOK_BEVÉTELEK intézményenk'!E74</f>
        <v>6936518</v>
      </c>
      <c r="F88" s="163">
        <f>'KIADÁSOK_BEVÉTELEK intézményenk'!F74</f>
        <v>1683882</v>
      </c>
      <c r="G88" s="163">
        <f>'KIADÁSOK_BEVÉTELEK intézményenk'!G74</f>
        <v>-1179369</v>
      </c>
      <c r="H88" s="163"/>
      <c r="I88" s="163">
        <f>+F88+G88</f>
        <v>504513</v>
      </c>
      <c r="J88" s="68"/>
      <c r="K88" s="68"/>
      <c r="L88" s="68"/>
    </row>
    <row r="89" spans="1:12" ht="12.75" x14ac:dyDescent="0.2">
      <c r="C89" s="63" t="s">
        <v>81</v>
      </c>
      <c r="D89" s="102">
        <f>'KIADÁSOK_BEVÉTELEK intézményenk'!D75</f>
        <v>4653791</v>
      </c>
      <c r="E89" s="164">
        <f>'KIADÁSOK_BEVÉTELEK intézményenk'!E75</f>
        <v>448623</v>
      </c>
      <c r="F89" s="164">
        <f>+'KIADÁSOK_BEVÉTELEK intézményenk'!F75</f>
        <v>3878422</v>
      </c>
      <c r="G89" s="164">
        <f>'KIADÁSOK_BEVÉTELEK intézményenk'!G75</f>
        <v>448623</v>
      </c>
      <c r="H89" s="164"/>
      <c r="I89" s="163">
        <f>+F89+G89</f>
        <v>4327045</v>
      </c>
      <c r="J89" s="68"/>
      <c r="K89" s="68"/>
      <c r="L89" s="68"/>
    </row>
    <row r="90" spans="1:12" ht="12.75" x14ac:dyDescent="0.2">
      <c r="C90" s="51" t="s">
        <v>82</v>
      </c>
      <c r="D90" s="102">
        <f>'KIADÁSOK_BEVÉTELEK intézményenk'!D76</f>
        <v>5394737</v>
      </c>
      <c r="E90" s="164">
        <f>'KIADÁSOK_BEVÉTELEK intézményenk'!E76</f>
        <v>6487895</v>
      </c>
      <c r="F90" s="164">
        <f>+'KIADÁSOK_BEVÉTELEK intézményenk'!F76</f>
        <v>-2194540</v>
      </c>
      <c r="G90" s="164">
        <f>'KIADÁSOK_BEVÉTELEK intézményenk'!G76</f>
        <v>-1627992</v>
      </c>
      <c r="H90" s="164"/>
      <c r="I90" s="163">
        <f>+F90+G90</f>
        <v>-3822532</v>
      </c>
      <c r="J90" s="68"/>
      <c r="K90" s="68"/>
      <c r="L90" s="68"/>
    </row>
    <row r="91" spans="1:12" x14ac:dyDescent="0.2">
      <c r="D91" s="68"/>
      <c r="E91" s="36"/>
      <c r="F91" s="36"/>
      <c r="G91" s="36"/>
      <c r="H91" s="36"/>
      <c r="I91" s="36"/>
      <c r="J91" s="68"/>
      <c r="K91" s="68"/>
      <c r="L91" s="68"/>
    </row>
    <row r="94" spans="1:12" x14ac:dyDescent="0.2">
      <c r="E94" s="36"/>
      <c r="F94" s="36"/>
      <c r="G94" s="36"/>
      <c r="H94" s="36"/>
      <c r="I94" s="36"/>
      <c r="J94" s="36"/>
      <c r="K94" s="36"/>
      <c r="L94" s="36"/>
    </row>
    <row r="95" spans="1:12" x14ac:dyDescent="0.2">
      <c r="D95" s="36">
        <f>D42-D85</f>
        <v>0</v>
      </c>
      <c r="E95" s="36">
        <f>E42-E85</f>
        <v>0</v>
      </c>
      <c r="F95" s="36">
        <f>F42-F85</f>
        <v>-0.19999999995343387</v>
      </c>
      <c r="G95" s="36"/>
      <c r="H95" s="36"/>
      <c r="I95" s="36"/>
      <c r="J95" s="36">
        <f>J42-J85</f>
        <v>1562132.3999999985</v>
      </c>
      <c r="K95" s="36">
        <f>K42-K85</f>
        <v>-1576804</v>
      </c>
      <c r="L95" s="36">
        <f>L42-L85</f>
        <v>14671</v>
      </c>
    </row>
    <row r="97" spans="5:12" x14ac:dyDescent="0.2">
      <c r="E97" s="37" t="s">
        <v>40</v>
      </c>
      <c r="F97" s="36"/>
      <c r="G97" s="36"/>
      <c r="H97" s="36"/>
      <c r="I97" s="36"/>
      <c r="J97" s="36"/>
      <c r="K97" s="36"/>
      <c r="L97" s="36"/>
    </row>
    <row r="98" spans="5:12" ht="12" thickBot="1" x14ac:dyDescent="0.25"/>
    <row r="99" spans="5:12" x14ac:dyDescent="0.2">
      <c r="E99" s="38"/>
      <c r="F99" s="38"/>
      <c r="G99" s="39"/>
      <c r="H99" s="39"/>
      <c r="I99" s="39"/>
      <c r="J99" s="39"/>
      <c r="K99" s="39"/>
      <c r="L99" s="40"/>
    </row>
    <row r="100" spans="5:12" x14ac:dyDescent="0.2">
      <c r="E100" s="283" t="s">
        <v>43</v>
      </c>
      <c r="F100" s="53">
        <f>F85-'KIADÁSOK_BEVÉTELEK intézményenk'!F72</f>
        <v>0</v>
      </c>
      <c r="G100" s="41"/>
      <c r="H100" s="41"/>
      <c r="I100" s="41"/>
      <c r="J100" s="41">
        <f>J85-'KIADÁSOK_BEVÉTELEK intézményenk'!J72</f>
        <v>0</v>
      </c>
      <c r="K100" s="41">
        <f>K85-'KIADÁSOK_BEVÉTELEK intézményenk'!K72</f>
        <v>0</v>
      </c>
      <c r="L100" s="42">
        <f>L85-'KIADÁSOK_BEVÉTELEK intézményenk'!L72</f>
        <v>0</v>
      </c>
    </row>
    <row r="101" spans="5:12" x14ac:dyDescent="0.2">
      <c r="E101" s="283"/>
      <c r="F101" s="53">
        <f>F42-'KIADÁSOK_BEVÉTELEK intézményenk'!F41</f>
        <v>0</v>
      </c>
      <c r="G101" s="41"/>
      <c r="H101" s="41"/>
      <c r="I101" s="41"/>
      <c r="J101" s="41">
        <f>J86-'KIADÁSOK_BEVÉTELEK intézményenk'!J73</f>
        <v>0</v>
      </c>
      <c r="K101" s="41">
        <f>K42-'KIADÁSOK_BEVÉTELEK intézményenk'!K41</f>
        <v>0</v>
      </c>
      <c r="L101" s="42">
        <f>L42-'KIADÁSOK_BEVÉTELEK intézményenk'!L41</f>
        <v>0</v>
      </c>
    </row>
    <row r="102" spans="5:12" ht="12" thickBot="1" x14ac:dyDescent="0.25">
      <c r="E102" s="43"/>
      <c r="F102" s="43"/>
      <c r="G102" s="44"/>
      <c r="H102" s="44"/>
      <c r="I102" s="44"/>
      <c r="J102" s="44"/>
      <c r="K102" s="44"/>
      <c r="L102" s="45"/>
    </row>
  </sheetData>
  <mergeCells count="40">
    <mergeCell ref="A3:L3"/>
    <mergeCell ref="A50:L50"/>
    <mergeCell ref="A8:C9"/>
    <mergeCell ref="D8:D9"/>
    <mergeCell ref="D7:L7"/>
    <mergeCell ref="A4:L4"/>
    <mergeCell ref="D6:L6"/>
    <mergeCell ref="G8:G9"/>
    <mergeCell ref="A7:C7"/>
    <mergeCell ref="A42:C42"/>
    <mergeCell ref="E8:E9"/>
    <mergeCell ref="A10:C10"/>
    <mergeCell ref="B23:C23"/>
    <mergeCell ref="E100:E101"/>
    <mergeCell ref="A56:C56"/>
    <mergeCell ref="B57:C57"/>
    <mergeCell ref="B58:C58"/>
    <mergeCell ref="B59:C59"/>
    <mergeCell ref="B60:C60"/>
    <mergeCell ref="B69:C69"/>
    <mergeCell ref="B70:C70"/>
    <mergeCell ref="A77:C77"/>
    <mergeCell ref="B76:C76"/>
    <mergeCell ref="B68:C68"/>
    <mergeCell ref="B61:C61"/>
    <mergeCell ref="D52:L52"/>
    <mergeCell ref="I8:I9"/>
    <mergeCell ref="F8:F9"/>
    <mergeCell ref="J8:L8"/>
    <mergeCell ref="H54:H55"/>
    <mergeCell ref="H8:H9"/>
    <mergeCell ref="D54:D55"/>
    <mergeCell ref="F54:F55"/>
    <mergeCell ref="J54:L54"/>
    <mergeCell ref="A53:C53"/>
    <mergeCell ref="D53:L53"/>
    <mergeCell ref="A54:C55"/>
    <mergeCell ref="G54:G55"/>
    <mergeCell ref="I54:I55"/>
    <mergeCell ref="E54:E55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52" firstPageNumber="5" fitToHeight="0" orientation="landscape" useFirstPageNumber="1" r:id="rId1"/>
  <headerFooter alignWithMargins="0">
    <oddHeader xml:space="preserve">&amp;R&amp;"Times New Roman,Normál"
</oddHeader>
    <oddFooter>&amp;P. oldal</oddFooter>
  </headerFooter>
  <rowBreaks count="1" manualBreakCount="1">
    <brk id="47" max="9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G422"/>
  <sheetViews>
    <sheetView tabSelected="1" zoomScaleNormal="100" zoomScaleSheetLayoutView="120" zoomScalePageLayoutView="140" workbookViewId="0">
      <pane xSplit="3" ySplit="8" topLeftCell="D54" activePane="bottomRight" state="frozen"/>
      <selection pane="topRight" activeCell="D1" sqref="D1"/>
      <selection pane="bottomLeft" activeCell="A9" sqref="A9"/>
      <selection pane="bottomRight" activeCell="H80" sqref="H80"/>
    </sheetView>
  </sheetViews>
  <sheetFormatPr defaultColWidth="10.140625" defaultRowHeight="11.25" x14ac:dyDescent="0.2"/>
  <cols>
    <col min="1" max="1" width="2.5703125" style="21" customWidth="1"/>
    <col min="2" max="2" width="2.7109375" style="20" customWidth="1"/>
    <col min="3" max="3" width="58.7109375" style="20" customWidth="1"/>
    <col min="4" max="4" width="13.140625" style="20" customWidth="1"/>
    <col min="5" max="5" width="23.42578125" style="20" hidden="1" customWidth="1"/>
    <col min="6" max="6" width="13.5703125" style="20" customWidth="1"/>
    <col min="7" max="8" width="11.5703125" style="20" customWidth="1"/>
    <col min="9" max="9" width="13.5703125" style="20" customWidth="1"/>
    <col min="10" max="10" width="13.28515625" style="20" customWidth="1"/>
    <col min="11" max="11" width="12.85546875" style="20" customWidth="1"/>
    <col min="12" max="12" width="12.42578125" style="20" customWidth="1"/>
    <col min="13" max="13" width="10.7109375" style="20" bestFit="1" customWidth="1"/>
    <col min="14" max="14" width="11.5703125" style="20" customWidth="1"/>
    <col min="15" max="15" width="11" style="20" customWidth="1"/>
    <col min="16" max="16" width="13.140625" style="20" customWidth="1"/>
    <col min="17" max="17" width="14.5703125" style="20" customWidth="1"/>
    <col min="18" max="18" width="12.42578125" style="20" customWidth="1"/>
    <col min="19" max="19" width="13.5703125" style="20" customWidth="1"/>
    <col min="20" max="20" width="12.28515625" style="20" customWidth="1"/>
    <col min="21" max="22" width="11.42578125" style="20" customWidth="1"/>
    <col min="23" max="23" width="10.7109375" style="20" customWidth="1"/>
    <col min="24" max="24" width="11.7109375" style="20" customWidth="1"/>
    <col min="25" max="27" width="11.42578125" style="20" customWidth="1"/>
    <col min="28" max="28" width="13" style="20" customWidth="1"/>
    <col min="29" max="29" width="14.42578125" style="20" customWidth="1"/>
    <col min="30" max="30" width="11.42578125" style="20" customWidth="1"/>
    <col min="31" max="32" width="14.140625" style="20" customWidth="1"/>
    <col min="33" max="33" width="15.140625" style="20" customWidth="1"/>
    <col min="34" max="34" width="14.42578125" style="20" customWidth="1"/>
    <col min="35" max="35" width="14.7109375" style="20" customWidth="1"/>
    <col min="36" max="36" width="11.42578125" style="20" customWidth="1"/>
    <col min="37" max="43" width="11.42578125" style="20" hidden="1" customWidth="1"/>
    <col min="44" max="44" width="9.7109375" style="20" customWidth="1"/>
    <col min="45" max="45" width="11.42578125" style="20" customWidth="1"/>
    <col min="46" max="47" width="12" style="20" customWidth="1"/>
    <col min="48" max="53" width="11.42578125" style="20" customWidth="1"/>
    <col min="54" max="55" width="11.7109375" style="20" customWidth="1"/>
    <col min="56" max="58" width="11.42578125" style="20" customWidth="1"/>
    <col min="59" max="59" width="12.28515625" style="20" customWidth="1"/>
    <col min="60" max="61" width="11.42578125" style="20" customWidth="1"/>
    <col min="62" max="63" width="16" style="20" customWidth="1"/>
    <col min="64" max="66" width="11.42578125" style="20" customWidth="1"/>
    <col min="67" max="67" width="11.85546875" style="20" customWidth="1"/>
    <col min="68" max="69" width="11.42578125" style="20" customWidth="1"/>
    <col min="70" max="71" width="12.7109375" style="20" customWidth="1"/>
    <col min="72" max="85" width="11.42578125" style="20" customWidth="1"/>
    <col min="86" max="87" width="12" style="20" customWidth="1"/>
    <col min="88" max="90" width="11.42578125" style="20" customWidth="1"/>
    <col min="91" max="91" width="11.28515625" style="20" customWidth="1"/>
    <col min="92" max="93" width="11.5703125" style="20" customWidth="1"/>
    <col min="94" max="94" width="12.140625" style="20" customWidth="1"/>
    <col min="95" max="95" width="11.5703125" style="20" customWidth="1"/>
    <col min="96" max="98" width="11.42578125" style="20" customWidth="1"/>
    <col min="99" max="100" width="11.7109375" style="20" customWidth="1"/>
    <col min="101" max="101" width="10.85546875" style="20" customWidth="1"/>
    <col min="102" max="102" width="11.7109375" style="20" customWidth="1"/>
    <col min="103" max="105" width="11.42578125" style="20" customWidth="1"/>
    <col min="106" max="107" width="11.7109375" style="20" customWidth="1"/>
    <col min="108" max="108" width="13" style="20" customWidth="1"/>
    <col min="109" max="109" width="11.7109375" style="20" customWidth="1"/>
    <col min="110" max="112" width="11.42578125" style="20" customWidth="1"/>
    <col min="113" max="114" width="11.7109375" style="20" customWidth="1"/>
    <col min="115" max="115" width="11.5703125" style="20" customWidth="1"/>
    <col min="116" max="116" width="11.7109375" style="20" customWidth="1"/>
    <col min="117" max="119" width="11.42578125" style="20" customWidth="1"/>
    <col min="120" max="121" width="11.5703125" style="20" customWidth="1"/>
    <col min="122" max="122" width="11.7109375" style="20" customWidth="1"/>
    <col min="123" max="123" width="11.5703125" style="20" customWidth="1"/>
    <col min="124" max="125" width="11.42578125" style="20" customWidth="1"/>
    <col min="126" max="126" width="12.42578125" style="20" customWidth="1"/>
    <col min="127" max="128" width="11.7109375" style="20" customWidth="1"/>
    <col min="129" max="129" width="17.28515625" style="20" customWidth="1"/>
    <col min="130" max="130" width="11.7109375" style="20" customWidth="1"/>
    <col min="131" max="132" width="11.42578125" style="20" customWidth="1"/>
    <col min="133" max="133" width="12.140625" style="20" customWidth="1"/>
    <col min="134" max="135" width="11.7109375" style="20" customWidth="1"/>
    <col min="136" max="136" width="11.85546875" style="20" customWidth="1"/>
    <col min="137" max="137" width="11.7109375" style="20" customWidth="1"/>
    <col min="138" max="140" width="11.42578125" style="20" customWidth="1"/>
    <col min="141" max="142" width="11.7109375" style="20" customWidth="1"/>
    <col min="143" max="143" width="15.42578125" style="20" customWidth="1"/>
    <col min="144" max="144" width="11.7109375" style="20" customWidth="1"/>
    <col min="145" max="147" width="11.42578125" style="20" customWidth="1"/>
    <col min="148" max="149" width="11.7109375" style="20" customWidth="1"/>
    <col min="150" max="150" width="12.140625" style="20" customWidth="1"/>
    <col min="151" max="151" width="11.7109375" style="20" customWidth="1"/>
    <col min="152" max="154" width="11.42578125" style="20" customWidth="1"/>
    <col min="155" max="156" width="11.7109375" style="20" customWidth="1"/>
    <col min="157" max="157" width="15" style="20" customWidth="1"/>
    <col min="158" max="158" width="11.7109375" style="20" customWidth="1"/>
    <col min="159" max="161" width="11.42578125" style="20" customWidth="1"/>
    <col min="162" max="162" width="11.5703125" style="20" customWidth="1"/>
    <col min="163" max="163" width="11.7109375" style="20" customWidth="1"/>
    <col min="164" max="164" width="13.85546875" style="20" customWidth="1"/>
    <col min="165" max="165" width="11.7109375" style="20" customWidth="1"/>
    <col min="166" max="168" width="11.42578125" style="20" customWidth="1"/>
    <col min="169" max="170" width="11.7109375" style="20" customWidth="1"/>
    <col min="171" max="171" width="15.5703125" style="20" customWidth="1"/>
    <col min="172" max="172" width="11.7109375" style="20" customWidth="1"/>
    <col min="173" max="174" width="11.42578125" style="20" customWidth="1"/>
    <col min="175" max="175" width="12.140625" style="20" customWidth="1"/>
    <col min="176" max="177" width="11.5703125" style="20" customWidth="1"/>
    <col min="178" max="178" width="13.28515625" style="20" customWidth="1"/>
    <col min="179" max="179" width="11.5703125" style="20" customWidth="1"/>
    <col min="180" max="181" width="11.42578125" style="20" customWidth="1"/>
    <col min="182" max="182" width="12.42578125" style="20" customWidth="1"/>
    <col min="183" max="184" width="11.7109375" style="20" customWidth="1"/>
    <col min="185" max="185" width="10.42578125" style="20" customWidth="1"/>
    <col min="186" max="186" width="11.7109375" style="20" customWidth="1"/>
    <col min="187" max="189" width="11.42578125" style="20" customWidth="1"/>
    <col min="190" max="191" width="11.7109375" style="20" customWidth="1"/>
    <col min="192" max="192" width="11.140625" style="20" customWidth="1"/>
    <col min="193" max="193" width="11.7109375" style="20" customWidth="1"/>
    <col min="194" max="196" width="11.42578125" style="20" customWidth="1"/>
    <col min="197" max="198" width="11.7109375" style="20" customWidth="1"/>
    <col min="199" max="199" width="12.140625" style="20" customWidth="1"/>
    <col min="200" max="200" width="11.7109375" style="20" customWidth="1"/>
    <col min="201" max="203" width="11.42578125" style="20" customWidth="1"/>
    <col min="204" max="205" width="11.7109375" style="20" customWidth="1"/>
    <col min="206" max="206" width="12.140625" style="20" customWidth="1"/>
    <col min="207" max="207" width="11.7109375" style="20" customWidth="1"/>
    <col min="208" max="210" width="11.42578125" style="20" customWidth="1"/>
    <col min="211" max="212" width="11.5703125" style="20" customWidth="1"/>
    <col min="213" max="213" width="11.85546875" style="20" customWidth="1"/>
    <col min="214" max="214" width="11.5703125" style="20" customWidth="1"/>
    <col min="215" max="216" width="11.42578125" style="20" customWidth="1"/>
    <col min="217" max="217" width="12.85546875" style="20" customWidth="1"/>
    <col min="218" max="219" width="11.7109375" style="20" customWidth="1"/>
    <col min="220" max="220" width="12.42578125" style="20" customWidth="1"/>
    <col min="221" max="221" width="11.7109375" style="20" customWidth="1"/>
    <col min="222" max="223" width="11.42578125" style="20" customWidth="1"/>
    <col min="224" max="224" width="13" style="20" customWidth="1"/>
    <col min="225" max="226" width="11.5703125" style="20" customWidth="1"/>
    <col min="227" max="227" width="10.7109375" style="20" customWidth="1"/>
    <col min="228" max="228" width="11.7109375" style="20" customWidth="1"/>
    <col min="229" max="231" width="11.42578125" style="20" customWidth="1"/>
    <col min="232" max="235" width="11.7109375" style="20" customWidth="1"/>
    <col min="236" max="237" width="11.42578125" style="20" customWidth="1"/>
    <col min="238" max="238" width="12" style="20" customWidth="1"/>
    <col min="239" max="239" width="12.5703125" style="20" customWidth="1"/>
    <col min="240" max="241" width="10.28515625" style="20" customWidth="1"/>
    <col min="242" max="242" width="15.140625" style="20" customWidth="1"/>
    <col min="243" max="243" width="10.85546875" style="20" customWidth="1"/>
    <col min="244" max="244" width="11.42578125" style="20" customWidth="1"/>
    <col min="245" max="245" width="12" style="20" customWidth="1"/>
    <col min="246" max="246" width="12.5703125" style="20" customWidth="1"/>
    <col min="247" max="247" width="10.28515625" style="20" customWidth="1"/>
    <col min="248" max="248" width="9.7109375" style="20" customWidth="1"/>
    <col min="249" max="249" width="15.140625" style="20" customWidth="1"/>
    <col min="250" max="250" width="12" style="20" customWidth="1"/>
    <col min="251" max="251" width="11.42578125" style="20" customWidth="1"/>
    <col min="252" max="252" width="12" style="20" customWidth="1"/>
    <col min="253" max="253" width="12.5703125" style="20" customWidth="1"/>
    <col min="254" max="254" width="10.28515625" style="20" customWidth="1"/>
    <col min="255" max="255" width="10.5703125" style="20" customWidth="1"/>
    <col min="256" max="256" width="15.140625" style="20" customWidth="1"/>
    <col min="257" max="258" width="11.42578125" style="20" customWidth="1"/>
    <col min="259" max="259" width="17" style="20" customWidth="1"/>
    <col min="260" max="260" width="13.28515625" style="20" bestFit="1" customWidth="1"/>
    <col min="261" max="261" width="10.28515625" style="20" bestFit="1" customWidth="1"/>
    <col min="262" max="263" width="10.28515625" style="20" customWidth="1"/>
    <col min="264" max="264" width="11.28515625" style="20" customWidth="1"/>
    <col min="265" max="265" width="10.5703125" style="20" customWidth="1"/>
    <col min="266" max="266" width="9.85546875" style="20" customWidth="1"/>
    <col min="267" max="16384" width="10.140625" style="20"/>
  </cols>
  <sheetData>
    <row r="1" spans="1:267" s="65" customFormat="1" ht="12.75" customHeight="1" x14ac:dyDescent="0.3">
      <c r="A1" s="64"/>
      <c r="T1" s="161"/>
      <c r="AB1" s="19"/>
      <c r="AJ1" s="19"/>
      <c r="AQ1" s="19"/>
      <c r="AY1" s="19"/>
      <c r="BG1" s="19"/>
      <c r="BO1" s="19"/>
      <c r="BW1" s="19"/>
      <c r="CE1" s="19"/>
      <c r="CM1" s="19"/>
      <c r="CT1" s="19"/>
      <c r="DA1" s="19"/>
      <c r="DH1" s="19"/>
      <c r="DO1" s="19"/>
      <c r="DV1" s="19"/>
      <c r="EC1" s="19"/>
      <c r="EJ1" s="19"/>
      <c r="EQ1" s="19"/>
      <c r="EX1" s="19"/>
      <c r="FE1" s="19"/>
      <c r="FL1" s="19"/>
      <c r="FS1" s="19"/>
      <c r="FZ1" s="19"/>
      <c r="GG1" s="19"/>
      <c r="GN1" s="19"/>
      <c r="GU1" s="19"/>
      <c r="HB1" s="19"/>
      <c r="HI1" s="19"/>
      <c r="HP1" s="19"/>
      <c r="HW1" s="19"/>
      <c r="ID1" s="19"/>
      <c r="IK1" s="19"/>
      <c r="IR1" s="19"/>
      <c r="IY1" s="19"/>
    </row>
    <row r="2" spans="1:267" ht="12.75" x14ac:dyDescent="0.2">
      <c r="T2" s="162" t="s">
        <v>175</v>
      </c>
      <c r="AB2" s="160"/>
      <c r="AJ2" s="160"/>
      <c r="AY2" s="160"/>
      <c r="BG2" s="160"/>
      <c r="BO2" s="160"/>
      <c r="BW2" s="160"/>
      <c r="CE2" s="160"/>
      <c r="CM2" s="160"/>
      <c r="CT2" s="160"/>
      <c r="DA2" s="160"/>
      <c r="DH2" s="160"/>
      <c r="DO2" s="160"/>
      <c r="DV2" s="160"/>
      <c r="EC2" s="160"/>
      <c r="EJ2" s="160"/>
      <c r="EQ2" s="160"/>
      <c r="EX2" s="160"/>
      <c r="FE2" s="160"/>
      <c r="FL2" s="160"/>
      <c r="FS2" s="160"/>
      <c r="FZ2" s="160"/>
      <c r="GG2" s="160"/>
      <c r="GN2" s="160"/>
      <c r="GU2" s="160"/>
      <c r="HB2" s="160"/>
      <c r="HI2" s="160"/>
      <c r="HP2" s="160"/>
      <c r="HW2" s="160"/>
      <c r="ID2" s="160"/>
      <c r="IK2" s="160"/>
      <c r="IR2" s="160"/>
      <c r="IY2" s="160"/>
    </row>
    <row r="3" spans="1:267" ht="14.25" x14ac:dyDescent="0.2">
      <c r="A3" s="309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  <c r="IU3" s="68"/>
      <c r="IV3" s="68"/>
      <c r="IW3" s="68"/>
      <c r="IX3" s="68"/>
      <c r="IY3" s="68"/>
    </row>
    <row r="4" spans="1:267" s="37" customFormat="1" ht="12.75" customHeight="1" thickBot="1" x14ac:dyDescent="0.25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6" t="s">
        <v>42</v>
      </c>
      <c r="M4" s="226"/>
      <c r="N4" s="228"/>
      <c r="O4" s="228"/>
      <c r="P4" s="228"/>
      <c r="Q4" s="228"/>
      <c r="R4" s="228"/>
      <c r="S4" s="228"/>
      <c r="T4" s="226" t="s">
        <v>42</v>
      </c>
      <c r="U4" s="228"/>
      <c r="V4" s="228"/>
      <c r="W4" s="228"/>
      <c r="X4" s="228"/>
      <c r="Y4" s="228"/>
      <c r="Z4" s="228"/>
      <c r="AA4" s="228"/>
      <c r="AB4" s="226" t="s">
        <v>42</v>
      </c>
      <c r="AC4" s="228"/>
      <c r="AD4" s="228"/>
      <c r="AE4" s="228"/>
      <c r="AF4" s="228"/>
      <c r="AG4" s="228"/>
      <c r="AH4" s="228"/>
      <c r="AI4" s="228"/>
      <c r="AJ4" s="226" t="s">
        <v>42</v>
      </c>
      <c r="AK4" s="228"/>
      <c r="AL4" s="228"/>
      <c r="AM4" s="228"/>
      <c r="AN4" s="228"/>
      <c r="AO4" s="228"/>
      <c r="AP4" s="228"/>
      <c r="AQ4" s="226" t="s">
        <v>42</v>
      </c>
      <c r="AR4" s="228"/>
      <c r="AS4" s="228"/>
      <c r="AT4" s="228"/>
      <c r="AU4" s="228"/>
      <c r="AV4" s="228"/>
      <c r="AW4" s="228"/>
      <c r="AX4" s="228"/>
      <c r="AY4" s="226" t="s">
        <v>42</v>
      </c>
      <c r="AZ4" s="228"/>
      <c r="BA4" s="228"/>
      <c r="BB4" s="228"/>
      <c r="BC4" s="228"/>
      <c r="BD4" s="228"/>
      <c r="BE4" s="228"/>
      <c r="BF4" s="228"/>
      <c r="BG4" s="226" t="s">
        <v>42</v>
      </c>
      <c r="BH4" s="228"/>
      <c r="BI4" s="228"/>
      <c r="BJ4" s="228"/>
      <c r="BK4" s="228"/>
      <c r="BL4" s="228"/>
      <c r="BM4" s="228"/>
      <c r="BN4" s="228"/>
      <c r="BO4" s="226" t="s">
        <v>42</v>
      </c>
      <c r="BP4" s="228"/>
      <c r="BQ4" s="228"/>
      <c r="BR4" s="228"/>
      <c r="BS4" s="228"/>
      <c r="BT4" s="228"/>
      <c r="BU4" s="228"/>
      <c r="BV4" s="228"/>
      <c r="BW4" s="226" t="s">
        <v>42</v>
      </c>
      <c r="BX4" s="228"/>
      <c r="BY4" s="228"/>
      <c r="BZ4" s="228"/>
      <c r="CA4" s="228"/>
      <c r="CB4" s="228"/>
      <c r="CC4" s="228"/>
      <c r="CD4" s="228"/>
      <c r="CE4" s="226" t="s">
        <v>42</v>
      </c>
      <c r="CF4" s="228"/>
      <c r="CG4" s="228"/>
      <c r="CH4" s="228"/>
      <c r="CI4" s="228"/>
      <c r="CJ4" s="228"/>
      <c r="CK4" s="228"/>
      <c r="CL4" s="228"/>
      <c r="CM4" s="226" t="s">
        <v>42</v>
      </c>
      <c r="CN4" s="228"/>
      <c r="CO4" s="228"/>
      <c r="CP4" s="228"/>
      <c r="CQ4" s="228"/>
      <c r="CR4" s="228"/>
      <c r="CS4" s="228"/>
      <c r="CT4" s="226" t="s">
        <v>42</v>
      </c>
      <c r="CU4" s="228"/>
      <c r="CV4" s="228"/>
      <c r="CW4" s="228"/>
      <c r="CX4" s="228"/>
      <c r="CY4" s="228"/>
      <c r="CZ4" s="228"/>
      <c r="DA4" s="226" t="s">
        <v>42</v>
      </c>
      <c r="DB4" s="228"/>
      <c r="DC4" s="228"/>
      <c r="DD4" s="228"/>
      <c r="DE4" s="228"/>
      <c r="DF4" s="228"/>
      <c r="DG4" s="228"/>
      <c r="DH4" s="226" t="s">
        <v>42</v>
      </c>
      <c r="DI4" s="228"/>
      <c r="DJ4" s="228"/>
      <c r="DK4" s="228"/>
      <c r="DL4" s="228"/>
      <c r="DM4" s="228"/>
      <c r="DN4" s="228"/>
      <c r="DO4" s="226" t="s">
        <v>42</v>
      </c>
      <c r="DP4" s="228"/>
      <c r="DQ4" s="228"/>
      <c r="DR4" s="228"/>
      <c r="DS4" s="228"/>
      <c r="DT4" s="228"/>
      <c r="DU4" s="228"/>
      <c r="DV4" s="226" t="s">
        <v>42</v>
      </c>
      <c r="DW4" s="228"/>
      <c r="DX4" s="228"/>
      <c r="DY4" s="228"/>
      <c r="DZ4" s="228"/>
      <c r="EA4" s="228"/>
      <c r="EB4" s="228"/>
      <c r="EC4" s="226" t="s">
        <v>42</v>
      </c>
      <c r="ED4" s="228"/>
      <c r="EE4" s="228"/>
      <c r="EF4" s="228"/>
      <c r="EG4" s="228"/>
      <c r="EH4" s="228"/>
      <c r="EI4" s="228"/>
      <c r="EJ4" s="226" t="s">
        <v>42</v>
      </c>
      <c r="EK4" s="228"/>
      <c r="EL4" s="228"/>
      <c r="EM4" s="228"/>
      <c r="EN4" s="228"/>
      <c r="EO4" s="228"/>
      <c r="EP4" s="228"/>
      <c r="EQ4" s="226" t="s">
        <v>42</v>
      </c>
      <c r="ER4" s="228"/>
      <c r="ES4" s="228"/>
      <c r="ET4" s="228"/>
      <c r="EU4" s="228"/>
      <c r="EV4" s="228"/>
      <c r="EW4" s="228"/>
      <c r="EX4" s="226" t="s">
        <v>42</v>
      </c>
      <c r="EY4" s="228"/>
      <c r="EZ4" s="228"/>
      <c r="FA4" s="228"/>
      <c r="FB4" s="228"/>
      <c r="FC4" s="228"/>
      <c r="FD4" s="228"/>
      <c r="FE4" s="226" t="s">
        <v>42</v>
      </c>
      <c r="FF4" s="228"/>
      <c r="FG4" s="228"/>
      <c r="FH4" s="228"/>
      <c r="FI4" s="228"/>
      <c r="FJ4" s="228"/>
      <c r="FK4" s="228"/>
      <c r="FL4" s="226" t="s">
        <v>42</v>
      </c>
      <c r="FM4" s="228"/>
      <c r="FN4" s="228"/>
      <c r="FO4" s="228"/>
      <c r="FP4" s="228"/>
      <c r="FQ4" s="228"/>
      <c r="FR4" s="228"/>
      <c r="FS4" s="226" t="s">
        <v>42</v>
      </c>
      <c r="FT4" s="228"/>
      <c r="FU4" s="228"/>
      <c r="FV4" s="228"/>
      <c r="FW4" s="228"/>
      <c r="FX4" s="228"/>
      <c r="FY4" s="228"/>
      <c r="FZ4" s="226" t="s">
        <v>42</v>
      </c>
      <c r="GA4" s="228"/>
      <c r="GB4" s="228"/>
      <c r="GC4" s="228"/>
      <c r="GD4" s="228"/>
      <c r="GE4" s="228"/>
      <c r="GF4" s="228"/>
      <c r="GG4" s="226" t="s">
        <v>42</v>
      </c>
      <c r="GH4" s="228"/>
      <c r="GI4" s="228"/>
      <c r="GJ4" s="228"/>
      <c r="GK4" s="228"/>
      <c r="GL4" s="228"/>
      <c r="GM4" s="228"/>
      <c r="GN4" s="226" t="s">
        <v>42</v>
      </c>
      <c r="GO4" s="228"/>
      <c r="GP4" s="228"/>
      <c r="GQ4" s="228"/>
      <c r="GR4" s="228"/>
      <c r="GS4" s="228"/>
      <c r="GT4" s="228"/>
      <c r="GU4" s="226" t="s">
        <v>42</v>
      </c>
      <c r="GV4" s="228"/>
      <c r="GW4" s="228"/>
      <c r="GX4" s="228"/>
      <c r="GY4" s="228"/>
      <c r="GZ4" s="228"/>
      <c r="HA4" s="228"/>
      <c r="HB4" s="226" t="s">
        <v>42</v>
      </c>
      <c r="HC4" s="228"/>
      <c r="HD4" s="228"/>
      <c r="HE4" s="228"/>
      <c r="HF4" s="228"/>
      <c r="HG4" s="228"/>
      <c r="HH4" s="228"/>
      <c r="HI4" s="226" t="s">
        <v>42</v>
      </c>
      <c r="HJ4" s="228"/>
      <c r="HK4" s="228"/>
      <c r="HL4" s="228"/>
      <c r="HM4" s="228"/>
      <c r="HN4" s="228"/>
      <c r="HO4" s="228"/>
      <c r="HP4" s="226" t="s">
        <v>42</v>
      </c>
      <c r="HQ4" s="228"/>
      <c r="HR4" s="228"/>
      <c r="HS4" s="228"/>
      <c r="HT4" s="228"/>
      <c r="HU4" s="228"/>
      <c r="HV4" s="228"/>
      <c r="HW4" s="226" t="s">
        <v>42</v>
      </c>
      <c r="HX4" s="228"/>
      <c r="HY4" s="228"/>
      <c r="HZ4" s="228"/>
      <c r="IA4" s="228"/>
      <c r="IB4" s="228"/>
      <c r="IC4" s="228"/>
      <c r="ID4" s="226" t="s">
        <v>42</v>
      </c>
      <c r="IE4" s="228"/>
      <c r="IF4" s="228"/>
      <c r="IG4" s="228"/>
      <c r="IH4" s="228"/>
      <c r="II4" s="228"/>
      <c r="IJ4" s="228"/>
      <c r="IK4" s="226" t="s">
        <v>42</v>
      </c>
      <c r="IL4" s="228"/>
      <c r="IM4" s="228"/>
      <c r="IN4" s="228"/>
      <c r="IO4" s="228"/>
      <c r="IP4" s="228"/>
      <c r="IQ4" s="228"/>
      <c r="IR4" s="226" t="s">
        <v>42</v>
      </c>
      <c r="IS4" s="228"/>
      <c r="IT4" s="228"/>
      <c r="IU4" s="228"/>
      <c r="IV4" s="228"/>
      <c r="IW4" s="228"/>
      <c r="IX4" s="228"/>
      <c r="IY4" s="226" t="s">
        <v>42</v>
      </c>
      <c r="JG4" s="226" t="s">
        <v>42</v>
      </c>
    </row>
    <row r="5" spans="1:267" s="23" customFormat="1" ht="13.5" customHeight="1" thickBot="1" x14ac:dyDescent="0.2">
      <c r="A5" s="70"/>
      <c r="B5" s="71"/>
      <c r="C5" s="71"/>
      <c r="D5" s="73"/>
      <c r="E5" s="74"/>
      <c r="F5" s="74"/>
      <c r="G5" s="74"/>
      <c r="H5" s="74"/>
      <c r="I5" s="74"/>
      <c r="J5" s="74"/>
      <c r="K5" s="74"/>
      <c r="L5" s="75"/>
      <c r="M5" s="306" t="s">
        <v>47</v>
      </c>
      <c r="N5" s="354"/>
      <c r="O5" s="354"/>
      <c r="P5" s="354"/>
      <c r="Q5" s="354"/>
      <c r="R5" s="354"/>
      <c r="S5" s="354"/>
      <c r="T5" s="355"/>
      <c r="U5" s="306" t="s">
        <v>48</v>
      </c>
      <c r="V5" s="307"/>
      <c r="W5" s="307"/>
      <c r="X5" s="307"/>
      <c r="Y5" s="307"/>
      <c r="Z5" s="307"/>
      <c r="AA5" s="307"/>
      <c r="AB5" s="308"/>
      <c r="AC5" s="307" t="s">
        <v>49</v>
      </c>
      <c r="AD5" s="307"/>
      <c r="AE5" s="307"/>
      <c r="AF5" s="307"/>
      <c r="AG5" s="307"/>
      <c r="AH5" s="307"/>
      <c r="AI5" s="307"/>
      <c r="AJ5" s="308"/>
      <c r="AK5" s="306" t="s">
        <v>50</v>
      </c>
      <c r="AL5" s="307"/>
      <c r="AM5" s="307"/>
      <c r="AN5" s="307"/>
      <c r="AO5" s="307"/>
      <c r="AP5" s="307"/>
      <c r="AQ5" s="308"/>
      <c r="AR5" s="306" t="s">
        <v>50</v>
      </c>
      <c r="AS5" s="307"/>
      <c r="AT5" s="307"/>
      <c r="AU5" s="307"/>
      <c r="AV5" s="307"/>
      <c r="AW5" s="307"/>
      <c r="AX5" s="307"/>
      <c r="AY5" s="308"/>
      <c r="AZ5" s="349"/>
      <c r="BA5" s="350"/>
      <c r="BB5" s="350"/>
      <c r="BC5" s="350"/>
      <c r="BD5" s="350"/>
      <c r="BE5" s="350"/>
      <c r="BF5" s="350"/>
      <c r="BG5" s="351"/>
      <c r="BH5" s="306" t="s">
        <v>51</v>
      </c>
      <c r="BI5" s="307"/>
      <c r="BJ5" s="307"/>
      <c r="BK5" s="307"/>
      <c r="BL5" s="307"/>
      <c r="BM5" s="307"/>
      <c r="BN5" s="307"/>
      <c r="BO5" s="308"/>
      <c r="BP5" s="306" t="s">
        <v>52</v>
      </c>
      <c r="BQ5" s="307"/>
      <c r="BR5" s="307"/>
      <c r="BS5" s="307"/>
      <c r="BT5" s="307"/>
      <c r="BU5" s="307"/>
      <c r="BV5" s="307"/>
      <c r="BW5" s="308"/>
      <c r="BX5" s="306" t="s">
        <v>53</v>
      </c>
      <c r="BY5" s="307"/>
      <c r="BZ5" s="307"/>
      <c r="CA5" s="307"/>
      <c r="CB5" s="307"/>
      <c r="CC5" s="307"/>
      <c r="CD5" s="307"/>
      <c r="CE5" s="308"/>
      <c r="CF5" s="349"/>
      <c r="CG5" s="350"/>
      <c r="CH5" s="350"/>
      <c r="CI5" s="350"/>
      <c r="CJ5" s="350"/>
      <c r="CK5" s="350"/>
      <c r="CL5" s="350"/>
      <c r="CM5" s="351"/>
      <c r="CN5" s="306" t="s">
        <v>54</v>
      </c>
      <c r="CO5" s="307"/>
      <c r="CP5" s="307"/>
      <c r="CQ5" s="307"/>
      <c r="CR5" s="307"/>
      <c r="CS5" s="307"/>
      <c r="CT5" s="308"/>
      <c r="CU5" s="306" t="s">
        <v>55</v>
      </c>
      <c r="CV5" s="307"/>
      <c r="CW5" s="307"/>
      <c r="CX5" s="307"/>
      <c r="CY5" s="307"/>
      <c r="CZ5" s="307"/>
      <c r="DA5" s="308"/>
      <c r="DB5" s="306" t="s">
        <v>56</v>
      </c>
      <c r="DC5" s="307"/>
      <c r="DD5" s="307"/>
      <c r="DE5" s="307"/>
      <c r="DF5" s="307"/>
      <c r="DG5" s="307"/>
      <c r="DH5" s="308"/>
      <c r="DI5" s="306" t="s">
        <v>57</v>
      </c>
      <c r="DJ5" s="307"/>
      <c r="DK5" s="307"/>
      <c r="DL5" s="307"/>
      <c r="DM5" s="307"/>
      <c r="DN5" s="307"/>
      <c r="DO5" s="308"/>
      <c r="DP5" s="306" t="s">
        <v>58</v>
      </c>
      <c r="DQ5" s="307"/>
      <c r="DR5" s="307"/>
      <c r="DS5" s="307"/>
      <c r="DT5" s="307"/>
      <c r="DU5" s="307"/>
      <c r="DV5" s="308"/>
      <c r="DW5" s="306" t="s">
        <v>59</v>
      </c>
      <c r="DX5" s="307"/>
      <c r="DY5" s="307"/>
      <c r="DZ5" s="307"/>
      <c r="EA5" s="307"/>
      <c r="EB5" s="307"/>
      <c r="EC5" s="308"/>
      <c r="ED5" s="306" t="s">
        <v>60</v>
      </c>
      <c r="EE5" s="307"/>
      <c r="EF5" s="307"/>
      <c r="EG5" s="307"/>
      <c r="EH5" s="307"/>
      <c r="EI5" s="307"/>
      <c r="EJ5" s="308"/>
      <c r="EK5" s="306" t="s">
        <v>61</v>
      </c>
      <c r="EL5" s="307"/>
      <c r="EM5" s="307"/>
      <c r="EN5" s="307"/>
      <c r="EO5" s="307"/>
      <c r="EP5" s="307"/>
      <c r="EQ5" s="308"/>
      <c r="ER5" s="306" t="s">
        <v>62</v>
      </c>
      <c r="ES5" s="307"/>
      <c r="ET5" s="307"/>
      <c r="EU5" s="307"/>
      <c r="EV5" s="307"/>
      <c r="EW5" s="307"/>
      <c r="EX5" s="308"/>
      <c r="EY5" s="306" t="s">
        <v>63</v>
      </c>
      <c r="EZ5" s="307"/>
      <c r="FA5" s="307"/>
      <c r="FB5" s="307"/>
      <c r="FC5" s="307"/>
      <c r="FD5" s="307"/>
      <c r="FE5" s="308"/>
      <c r="FF5" s="306" t="s">
        <v>64</v>
      </c>
      <c r="FG5" s="307"/>
      <c r="FH5" s="307"/>
      <c r="FI5" s="307"/>
      <c r="FJ5" s="307"/>
      <c r="FK5" s="307"/>
      <c r="FL5" s="308"/>
      <c r="FM5" s="306" t="s">
        <v>65</v>
      </c>
      <c r="FN5" s="307"/>
      <c r="FO5" s="307"/>
      <c r="FP5" s="307"/>
      <c r="FQ5" s="307"/>
      <c r="FR5" s="307"/>
      <c r="FS5" s="308"/>
      <c r="FT5" s="306" t="s">
        <v>66</v>
      </c>
      <c r="FU5" s="307"/>
      <c r="FV5" s="307"/>
      <c r="FW5" s="307"/>
      <c r="FX5" s="307"/>
      <c r="FY5" s="307"/>
      <c r="FZ5" s="308"/>
      <c r="GA5" s="306" t="s">
        <v>67</v>
      </c>
      <c r="GB5" s="307"/>
      <c r="GC5" s="307"/>
      <c r="GD5" s="307"/>
      <c r="GE5" s="307"/>
      <c r="GF5" s="307"/>
      <c r="GG5" s="308"/>
      <c r="GH5" s="306" t="s">
        <v>68</v>
      </c>
      <c r="GI5" s="307"/>
      <c r="GJ5" s="307"/>
      <c r="GK5" s="307"/>
      <c r="GL5" s="307"/>
      <c r="GM5" s="307"/>
      <c r="GN5" s="308"/>
      <c r="GO5" s="306" t="s">
        <v>69</v>
      </c>
      <c r="GP5" s="307"/>
      <c r="GQ5" s="307"/>
      <c r="GR5" s="307"/>
      <c r="GS5" s="307"/>
      <c r="GT5" s="307"/>
      <c r="GU5" s="308"/>
      <c r="GV5" s="306" t="s">
        <v>70</v>
      </c>
      <c r="GW5" s="307"/>
      <c r="GX5" s="307"/>
      <c r="GY5" s="307"/>
      <c r="GZ5" s="307"/>
      <c r="HA5" s="307"/>
      <c r="HB5" s="308"/>
      <c r="HC5" s="306" t="s">
        <v>71</v>
      </c>
      <c r="HD5" s="307"/>
      <c r="HE5" s="307"/>
      <c r="HF5" s="307"/>
      <c r="HG5" s="307"/>
      <c r="HH5" s="307"/>
      <c r="HI5" s="308"/>
      <c r="HJ5" s="306" t="s">
        <v>72</v>
      </c>
      <c r="HK5" s="307"/>
      <c r="HL5" s="307"/>
      <c r="HM5" s="307"/>
      <c r="HN5" s="307"/>
      <c r="HO5" s="307"/>
      <c r="HP5" s="308"/>
      <c r="HQ5" s="306" t="s">
        <v>73</v>
      </c>
      <c r="HR5" s="307"/>
      <c r="HS5" s="307"/>
      <c r="HT5" s="307"/>
      <c r="HU5" s="307"/>
      <c r="HV5" s="307"/>
      <c r="HW5" s="308"/>
      <c r="HX5" s="306" t="s">
        <v>74</v>
      </c>
      <c r="HY5" s="307"/>
      <c r="HZ5" s="307"/>
      <c r="IA5" s="307"/>
      <c r="IB5" s="307"/>
      <c r="IC5" s="307"/>
      <c r="ID5" s="308"/>
      <c r="IE5" s="306" t="s">
        <v>75</v>
      </c>
      <c r="IF5" s="307"/>
      <c r="IG5" s="307"/>
      <c r="IH5" s="307"/>
      <c r="II5" s="307"/>
      <c r="IJ5" s="307"/>
      <c r="IK5" s="308"/>
      <c r="IL5" s="306" t="s">
        <v>76</v>
      </c>
      <c r="IM5" s="307"/>
      <c r="IN5" s="307"/>
      <c r="IO5" s="307"/>
      <c r="IP5" s="307"/>
      <c r="IQ5" s="307"/>
      <c r="IR5" s="308"/>
      <c r="IS5" s="306" t="s">
        <v>77</v>
      </c>
      <c r="IT5" s="307"/>
      <c r="IU5" s="307"/>
      <c r="IV5" s="307"/>
      <c r="IW5" s="307"/>
      <c r="IX5" s="307"/>
      <c r="IY5" s="308"/>
      <c r="IZ5" s="306" t="s">
        <v>78</v>
      </c>
      <c r="JA5" s="307"/>
      <c r="JB5" s="307"/>
      <c r="JC5" s="307"/>
      <c r="JD5" s="307"/>
      <c r="JE5" s="307"/>
      <c r="JF5" s="307"/>
      <c r="JG5" s="308"/>
    </row>
    <row r="6" spans="1:267" s="24" customFormat="1" ht="47.25" customHeight="1" thickBot="1" x14ac:dyDescent="0.25">
      <c r="A6" s="311" t="s">
        <v>144</v>
      </c>
      <c r="B6" s="312"/>
      <c r="C6" s="312"/>
      <c r="D6" s="306" t="s">
        <v>37</v>
      </c>
      <c r="E6" s="307"/>
      <c r="F6" s="307"/>
      <c r="G6" s="307"/>
      <c r="H6" s="307"/>
      <c r="I6" s="307"/>
      <c r="J6" s="307"/>
      <c r="K6" s="307"/>
      <c r="L6" s="308"/>
      <c r="M6" s="306" t="s">
        <v>171</v>
      </c>
      <c r="N6" s="307"/>
      <c r="O6" s="307"/>
      <c r="P6" s="307"/>
      <c r="Q6" s="307"/>
      <c r="R6" s="307"/>
      <c r="S6" s="307"/>
      <c r="T6" s="308"/>
      <c r="U6" s="306" t="s">
        <v>111</v>
      </c>
      <c r="V6" s="307"/>
      <c r="W6" s="307"/>
      <c r="X6" s="307"/>
      <c r="Y6" s="307"/>
      <c r="Z6" s="307"/>
      <c r="AA6" s="307"/>
      <c r="AB6" s="308"/>
      <c r="AC6" s="306" t="s">
        <v>112</v>
      </c>
      <c r="AD6" s="307"/>
      <c r="AE6" s="307"/>
      <c r="AF6" s="307"/>
      <c r="AG6" s="307"/>
      <c r="AH6" s="307"/>
      <c r="AI6" s="307"/>
      <c r="AJ6" s="308"/>
      <c r="AK6" s="307" t="s">
        <v>36</v>
      </c>
      <c r="AL6" s="307"/>
      <c r="AM6" s="307"/>
      <c r="AN6" s="307"/>
      <c r="AO6" s="307"/>
      <c r="AP6" s="307"/>
      <c r="AQ6" s="307"/>
      <c r="AR6" s="306" t="s">
        <v>113</v>
      </c>
      <c r="AS6" s="307"/>
      <c r="AT6" s="307"/>
      <c r="AU6" s="307"/>
      <c r="AV6" s="307"/>
      <c r="AW6" s="307"/>
      <c r="AX6" s="307"/>
      <c r="AY6" s="308"/>
      <c r="AZ6" s="306" t="s">
        <v>114</v>
      </c>
      <c r="BA6" s="307"/>
      <c r="BB6" s="307"/>
      <c r="BC6" s="307"/>
      <c r="BD6" s="307"/>
      <c r="BE6" s="307"/>
      <c r="BF6" s="307"/>
      <c r="BG6" s="308"/>
      <c r="BH6" s="306" t="s">
        <v>115</v>
      </c>
      <c r="BI6" s="307"/>
      <c r="BJ6" s="307"/>
      <c r="BK6" s="307"/>
      <c r="BL6" s="307"/>
      <c r="BM6" s="307"/>
      <c r="BN6" s="307"/>
      <c r="BO6" s="308"/>
      <c r="BP6" s="306" t="s">
        <v>116</v>
      </c>
      <c r="BQ6" s="307"/>
      <c r="BR6" s="307"/>
      <c r="BS6" s="307"/>
      <c r="BT6" s="307"/>
      <c r="BU6" s="307"/>
      <c r="BV6" s="307"/>
      <c r="BW6" s="308"/>
      <c r="BX6" s="306" t="s">
        <v>117</v>
      </c>
      <c r="BY6" s="307"/>
      <c r="BZ6" s="307"/>
      <c r="CA6" s="307"/>
      <c r="CB6" s="307"/>
      <c r="CC6" s="307"/>
      <c r="CD6" s="307"/>
      <c r="CE6" s="308"/>
      <c r="CF6" s="306" t="s">
        <v>118</v>
      </c>
      <c r="CG6" s="307"/>
      <c r="CH6" s="307"/>
      <c r="CI6" s="307"/>
      <c r="CJ6" s="307"/>
      <c r="CK6" s="307"/>
      <c r="CL6" s="307"/>
      <c r="CM6" s="308"/>
      <c r="CN6" s="306" t="s">
        <v>119</v>
      </c>
      <c r="CO6" s="307"/>
      <c r="CP6" s="307"/>
      <c r="CQ6" s="307"/>
      <c r="CR6" s="307"/>
      <c r="CS6" s="307"/>
      <c r="CT6" s="308"/>
      <c r="CU6" s="306" t="s">
        <v>120</v>
      </c>
      <c r="CV6" s="307"/>
      <c r="CW6" s="307"/>
      <c r="CX6" s="307"/>
      <c r="CY6" s="307"/>
      <c r="CZ6" s="307"/>
      <c r="DA6" s="308"/>
      <c r="DB6" s="306" t="s">
        <v>121</v>
      </c>
      <c r="DC6" s="307"/>
      <c r="DD6" s="307"/>
      <c r="DE6" s="307"/>
      <c r="DF6" s="307"/>
      <c r="DG6" s="307"/>
      <c r="DH6" s="308"/>
      <c r="DI6" s="306" t="s">
        <v>122</v>
      </c>
      <c r="DJ6" s="307"/>
      <c r="DK6" s="307"/>
      <c r="DL6" s="307"/>
      <c r="DM6" s="307"/>
      <c r="DN6" s="307"/>
      <c r="DO6" s="308"/>
      <c r="DP6" s="306" t="s">
        <v>123</v>
      </c>
      <c r="DQ6" s="307"/>
      <c r="DR6" s="307"/>
      <c r="DS6" s="307"/>
      <c r="DT6" s="307"/>
      <c r="DU6" s="307"/>
      <c r="DV6" s="308"/>
      <c r="DW6" s="306" t="s">
        <v>124</v>
      </c>
      <c r="DX6" s="307"/>
      <c r="DY6" s="307"/>
      <c r="DZ6" s="307"/>
      <c r="EA6" s="307"/>
      <c r="EB6" s="307"/>
      <c r="EC6" s="308"/>
      <c r="ED6" s="306" t="s">
        <v>125</v>
      </c>
      <c r="EE6" s="307"/>
      <c r="EF6" s="307"/>
      <c r="EG6" s="307"/>
      <c r="EH6" s="307"/>
      <c r="EI6" s="307"/>
      <c r="EJ6" s="308"/>
      <c r="EK6" s="306" t="s">
        <v>126</v>
      </c>
      <c r="EL6" s="307"/>
      <c r="EM6" s="307"/>
      <c r="EN6" s="307"/>
      <c r="EO6" s="307"/>
      <c r="EP6" s="307"/>
      <c r="EQ6" s="308"/>
      <c r="ER6" s="306" t="s">
        <v>127</v>
      </c>
      <c r="ES6" s="307"/>
      <c r="ET6" s="307"/>
      <c r="EU6" s="307"/>
      <c r="EV6" s="307"/>
      <c r="EW6" s="307"/>
      <c r="EX6" s="308"/>
      <c r="EY6" s="306" t="s">
        <v>128</v>
      </c>
      <c r="EZ6" s="307"/>
      <c r="FA6" s="307"/>
      <c r="FB6" s="307"/>
      <c r="FC6" s="307"/>
      <c r="FD6" s="307"/>
      <c r="FE6" s="308"/>
      <c r="FF6" s="306" t="s">
        <v>129</v>
      </c>
      <c r="FG6" s="307"/>
      <c r="FH6" s="307"/>
      <c r="FI6" s="307"/>
      <c r="FJ6" s="307"/>
      <c r="FK6" s="307"/>
      <c r="FL6" s="308"/>
      <c r="FM6" s="306" t="s">
        <v>130</v>
      </c>
      <c r="FN6" s="307"/>
      <c r="FO6" s="307"/>
      <c r="FP6" s="307"/>
      <c r="FQ6" s="307"/>
      <c r="FR6" s="307"/>
      <c r="FS6" s="308"/>
      <c r="FT6" s="306" t="s">
        <v>131</v>
      </c>
      <c r="FU6" s="307"/>
      <c r="FV6" s="307"/>
      <c r="FW6" s="307"/>
      <c r="FX6" s="307"/>
      <c r="FY6" s="307"/>
      <c r="FZ6" s="308"/>
      <c r="GA6" s="306" t="s">
        <v>132</v>
      </c>
      <c r="GB6" s="307"/>
      <c r="GC6" s="307"/>
      <c r="GD6" s="307"/>
      <c r="GE6" s="307"/>
      <c r="GF6" s="307"/>
      <c r="GG6" s="308"/>
      <c r="GH6" s="306" t="s">
        <v>133</v>
      </c>
      <c r="GI6" s="307"/>
      <c r="GJ6" s="307"/>
      <c r="GK6" s="307"/>
      <c r="GL6" s="307"/>
      <c r="GM6" s="307"/>
      <c r="GN6" s="308"/>
      <c r="GO6" s="306" t="s">
        <v>134</v>
      </c>
      <c r="GP6" s="307"/>
      <c r="GQ6" s="307"/>
      <c r="GR6" s="307"/>
      <c r="GS6" s="307"/>
      <c r="GT6" s="307"/>
      <c r="GU6" s="308"/>
      <c r="GV6" s="306" t="s">
        <v>135</v>
      </c>
      <c r="GW6" s="307"/>
      <c r="GX6" s="307"/>
      <c r="GY6" s="307"/>
      <c r="GZ6" s="307"/>
      <c r="HA6" s="307"/>
      <c r="HB6" s="308"/>
      <c r="HC6" s="306" t="s">
        <v>136</v>
      </c>
      <c r="HD6" s="307"/>
      <c r="HE6" s="307"/>
      <c r="HF6" s="307"/>
      <c r="HG6" s="307"/>
      <c r="HH6" s="307"/>
      <c r="HI6" s="308"/>
      <c r="HJ6" s="306" t="s">
        <v>142</v>
      </c>
      <c r="HK6" s="307"/>
      <c r="HL6" s="307"/>
      <c r="HM6" s="307"/>
      <c r="HN6" s="307"/>
      <c r="HO6" s="307"/>
      <c r="HP6" s="308"/>
      <c r="HQ6" s="306" t="s">
        <v>137</v>
      </c>
      <c r="HR6" s="307"/>
      <c r="HS6" s="307"/>
      <c r="HT6" s="307"/>
      <c r="HU6" s="307"/>
      <c r="HV6" s="307"/>
      <c r="HW6" s="308"/>
      <c r="HX6" s="306" t="s">
        <v>138</v>
      </c>
      <c r="HY6" s="307"/>
      <c r="HZ6" s="307"/>
      <c r="IA6" s="307"/>
      <c r="IB6" s="307"/>
      <c r="IC6" s="307"/>
      <c r="ID6" s="308"/>
      <c r="IE6" s="306" t="s">
        <v>139</v>
      </c>
      <c r="IF6" s="307"/>
      <c r="IG6" s="307"/>
      <c r="IH6" s="307"/>
      <c r="II6" s="307"/>
      <c r="IJ6" s="307"/>
      <c r="IK6" s="308"/>
      <c r="IL6" s="306" t="s">
        <v>140</v>
      </c>
      <c r="IM6" s="307"/>
      <c r="IN6" s="307"/>
      <c r="IO6" s="307"/>
      <c r="IP6" s="307"/>
      <c r="IQ6" s="307"/>
      <c r="IR6" s="308"/>
      <c r="IS6" s="306" t="s">
        <v>141</v>
      </c>
      <c r="IT6" s="307"/>
      <c r="IU6" s="307"/>
      <c r="IV6" s="307"/>
      <c r="IW6" s="307"/>
      <c r="IX6" s="307"/>
      <c r="IY6" s="308"/>
      <c r="IZ6" s="306" t="s">
        <v>176</v>
      </c>
      <c r="JA6" s="307"/>
      <c r="JB6" s="307"/>
      <c r="JC6" s="307"/>
      <c r="JD6" s="307"/>
      <c r="JE6" s="307"/>
      <c r="JF6" s="307"/>
      <c r="JG6" s="308"/>
    </row>
    <row r="7" spans="1:267" s="202" customFormat="1" ht="36" customHeight="1" x14ac:dyDescent="0.2">
      <c r="A7" s="333" t="s">
        <v>147</v>
      </c>
      <c r="B7" s="334"/>
      <c r="C7" s="334"/>
      <c r="D7" s="331" t="s">
        <v>145</v>
      </c>
      <c r="E7" s="324" t="s">
        <v>110</v>
      </c>
      <c r="F7" s="324" t="s">
        <v>146</v>
      </c>
      <c r="G7" s="324" t="s">
        <v>172</v>
      </c>
      <c r="H7" s="324" t="s">
        <v>177</v>
      </c>
      <c r="I7" s="324" t="s">
        <v>148</v>
      </c>
      <c r="J7" s="326" t="s">
        <v>148</v>
      </c>
      <c r="K7" s="327"/>
      <c r="L7" s="328"/>
      <c r="M7" s="322" t="s">
        <v>149</v>
      </c>
      <c r="N7" s="324" t="s">
        <v>146</v>
      </c>
      <c r="O7" s="324" t="s">
        <v>172</v>
      </c>
      <c r="P7" s="324" t="s">
        <v>177</v>
      </c>
      <c r="Q7" s="324" t="s">
        <v>148</v>
      </c>
      <c r="R7" s="326" t="s">
        <v>148</v>
      </c>
      <c r="S7" s="327"/>
      <c r="T7" s="328"/>
      <c r="U7" s="322" t="s">
        <v>145</v>
      </c>
      <c r="V7" s="324" t="s">
        <v>146</v>
      </c>
      <c r="W7" s="324" t="s">
        <v>172</v>
      </c>
      <c r="X7" s="324" t="s">
        <v>177</v>
      </c>
      <c r="Y7" s="324" t="s">
        <v>148</v>
      </c>
      <c r="Z7" s="326" t="s">
        <v>148</v>
      </c>
      <c r="AA7" s="327"/>
      <c r="AB7" s="328"/>
      <c r="AC7" s="322" t="s">
        <v>145</v>
      </c>
      <c r="AD7" s="324" t="s">
        <v>146</v>
      </c>
      <c r="AE7" s="324" t="s">
        <v>172</v>
      </c>
      <c r="AF7" s="324" t="s">
        <v>177</v>
      </c>
      <c r="AG7" s="324" t="s">
        <v>148</v>
      </c>
      <c r="AH7" s="326" t="s">
        <v>148</v>
      </c>
      <c r="AI7" s="327"/>
      <c r="AJ7" s="328"/>
      <c r="AK7" s="329" t="s">
        <v>145</v>
      </c>
      <c r="AL7" s="324" t="s">
        <v>148</v>
      </c>
      <c r="AM7" s="324" t="s">
        <v>110</v>
      </c>
      <c r="AN7" s="324" t="s">
        <v>148</v>
      </c>
      <c r="AO7" s="326" t="s">
        <v>148</v>
      </c>
      <c r="AP7" s="327"/>
      <c r="AQ7" s="327"/>
      <c r="AR7" s="322" t="s">
        <v>145</v>
      </c>
      <c r="AS7" s="324" t="s">
        <v>146</v>
      </c>
      <c r="AT7" s="324" t="s">
        <v>172</v>
      </c>
      <c r="AU7" s="324" t="s">
        <v>177</v>
      </c>
      <c r="AV7" s="324" t="s">
        <v>148</v>
      </c>
      <c r="AW7" s="326" t="s">
        <v>148</v>
      </c>
      <c r="AX7" s="327"/>
      <c r="AY7" s="328"/>
      <c r="AZ7" s="322" t="s">
        <v>145</v>
      </c>
      <c r="BA7" s="324" t="s">
        <v>146</v>
      </c>
      <c r="BB7" s="324" t="s">
        <v>173</v>
      </c>
      <c r="BC7" s="324" t="s">
        <v>178</v>
      </c>
      <c r="BD7" s="324" t="s">
        <v>148</v>
      </c>
      <c r="BE7" s="326" t="s">
        <v>148</v>
      </c>
      <c r="BF7" s="327"/>
      <c r="BG7" s="328"/>
      <c r="BH7" s="322" t="s">
        <v>145</v>
      </c>
      <c r="BI7" s="324" t="s">
        <v>146</v>
      </c>
      <c r="BJ7" s="324" t="s">
        <v>173</v>
      </c>
      <c r="BK7" s="324" t="s">
        <v>178</v>
      </c>
      <c r="BL7" s="324" t="s">
        <v>148</v>
      </c>
      <c r="BM7" s="326" t="s">
        <v>148</v>
      </c>
      <c r="BN7" s="327"/>
      <c r="BO7" s="328"/>
      <c r="BP7" s="322" t="s">
        <v>145</v>
      </c>
      <c r="BQ7" s="324" t="s">
        <v>146</v>
      </c>
      <c r="BR7" s="324" t="s">
        <v>173</v>
      </c>
      <c r="BS7" s="324" t="s">
        <v>178</v>
      </c>
      <c r="BT7" s="324" t="s">
        <v>148</v>
      </c>
      <c r="BU7" s="326" t="s">
        <v>148</v>
      </c>
      <c r="BV7" s="327"/>
      <c r="BW7" s="328"/>
      <c r="BX7" s="322" t="s">
        <v>145</v>
      </c>
      <c r="BY7" s="324" t="s">
        <v>146</v>
      </c>
      <c r="BZ7" s="324" t="s">
        <v>173</v>
      </c>
      <c r="CA7" s="324" t="s">
        <v>178</v>
      </c>
      <c r="CB7" s="324" t="s">
        <v>148</v>
      </c>
      <c r="CC7" s="326" t="s">
        <v>148</v>
      </c>
      <c r="CD7" s="327"/>
      <c r="CE7" s="328"/>
      <c r="CF7" s="322" t="s">
        <v>145</v>
      </c>
      <c r="CG7" s="324" t="s">
        <v>146</v>
      </c>
      <c r="CH7" s="324" t="s">
        <v>173</v>
      </c>
      <c r="CI7" s="324" t="s">
        <v>178</v>
      </c>
      <c r="CJ7" s="324" t="s">
        <v>148</v>
      </c>
      <c r="CK7" s="326" t="s">
        <v>148</v>
      </c>
      <c r="CL7" s="327"/>
      <c r="CM7" s="328"/>
      <c r="CN7" s="322" t="s">
        <v>145</v>
      </c>
      <c r="CO7" s="324" t="s">
        <v>146</v>
      </c>
      <c r="CP7" s="324" t="s">
        <v>173</v>
      </c>
      <c r="CQ7" s="324" t="s">
        <v>148</v>
      </c>
      <c r="CR7" s="326" t="s">
        <v>148</v>
      </c>
      <c r="CS7" s="327"/>
      <c r="CT7" s="328"/>
      <c r="CU7" s="322" t="s">
        <v>145</v>
      </c>
      <c r="CV7" s="324" t="s">
        <v>146</v>
      </c>
      <c r="CW7" s="324" t="s">
        <v>173</v>
      </c>
      <c r="CX7" s="324" t="s">
        <v>148</v>
      </c>
      <c r="CY7" s="326" t="s">
        <v>148</v>
      </c>
      <c r="CZ7" s="327"/>
      <c r="DA7" s="328"/>
      <c r="DB7" s="322" t="s">
        <v>145</v>
      </c>
      <c r="DC7" s="324" t="s">
        <v>146</v>
      </c>
      <c r="DD7" s="324" t="s">
        <v>173</v>
      </c>
      <c r="DE7" s="324" t="s">
        <v>148</v>
      </c>
      <c r="DF7" s="326" t="s">
        <v>148</v>
      </c>
      <c r="DG7" s="327"/>
      <c r="DH7" s="328"/>
      <c r="DI7" s="322" t="s">
        <v>145</v>
      </c>
      <c r="DJ7" s="324" t="s">
        <v>146</v>
      </c>
      <c r="DK7" s="324" t="s">
        <v>173</v>
      </c>
      <c r="DL7" s="324" t="s">
        <v>148</v>
      </c>
      <c r="DM7" s="326" t="s">
        <v>148</v>
      </c>
      <c r="DN7" s="327"/>
      <c r="DO7" s="328"/>
      <c r="DP7" s="322" t="s">
        <v>145</v>
      </c>
      <c r="DQ7" s="324" t="s">
        <v>146</v>
      </c>
      <c r="DR7" s="324" t="s">
        <v>173</v>
      </c>
      <c r="DS7" s="324" t="s">
        <v>148</v>
      </c>
      <c r="DT7" s="326" t="s">
        <v>148</v>
      </c>
      <c r="DU7" s="327"/>
      <c r="DV7" s="328"/>
      <c r="DW7" s="322" t="s">
        <v>145</v>
      </c>
      <c r="DX7" s="324" t="s">
        <v>146</v>
      </c>
      <c r="DY7" s="324" t="s">
        <v>173</v>
      </c>
      <c r="DZ7" s="324" t="s">
        <v>148</v>
      </c>
      <c r="EA7" s="326" t="s">
        <v>148</v>
      </c>
      <c r="EB7" s="327"/>
      <c r="EC7" s="328"/>
      <c r="ED7" s="322" t="s">
        <v>145</v>
      </c>
      <c r="EE7" s="324" t="s">
        <v>146</v>
      </c>
      <c r="EF7" s="324" t="s">
        <v>173</v>
      </c>
      <c r="EG7" s="324" t="s">
        <v>148</v>
      </c>
      <c r="EH7" s="326" t="s">
        <v>148</v>
      </c>
      <c r="EI7" s="327"/>
      <c r="EJ7" s="328"/>
      <c r="EK7" s="322" t="s">
        <v>145</v>
      </c>
      <c r="EL7" s="324" t="s">
        <v>146</v>
      </c>
      <c r="EM7" s="324" t="s">
        <v>173</v>
      </c>
      <c r="EN7" s="324" t="s">
        <v>148</v>
      </c>
      <c r="EO7" s="326" t="s">
        <v>148</v>
      </c>
      <c r="EP7" s="327"/>
      <c r="EQ7" s="328"/>
      <c r="ER7" s="322" t="s">
        <v>145</v>
      </c>
      <c r="ES7" s="324" t="s">
        <v>146</v>
      </c>
      <c r="ET7" s="324" t="s">
        <v>173</v>
      </c>
      <c r="EU7" s="324" t="s">
        <v>148</v>
      </c>
      <c r="EV7" s="326" t="s">
        <v>148</v>
      </c>
      <c r="EW7" s="327"/>
      <c r="EX7" s="328"/>
      <c r="EY7" s="322" t="s">
        <v>145</v>
      </c>
      <c r="EZ7" s="324" t="s">
        <v>146</v>
      </c>
      <c r="FA7" s="324" t="s">
        <v>173</v>
      </c>
      <c r="FB7" s="324" t="s">
        <v>148</v>
      </c>
      <c r="FC7" s="326" t="s">
        <v>148</v>
      </c>
      <c r="FD7" s="327"/>
      <c r="FE7" s="328"/>
      <c r="FF7" s="322" t="s">
        <v>145</v>
      </c>
      <c r="FG7" s="324" t="s">
        <v>146</v>
      </c>
      <c r="FH7" s="324" t="s">
        <v>173</v>
      </c>
      <c r="FI7" s="324" t="s">
        <v>148</v>
      </c>
      <c r="FJ7" s="326" t="s">
        <v>148</v>
      </c>
      <c r="FK7" s="327"/>
      <c r="FL7" s="328"/>
      <c r="FM7" s="322" t="s">
        <v>145</v>
      </c>
      <c r="FN7" s="324" t="s">
        <v>146</v>
      </c>
      <c r="FO7" s="324" t="s">
        <v>173</v>
      </c>
      <c r="FP7" s="324" t="s">
        <v>148</v>
      </c>
      <c r="FQ7" s="326" t="s">
        <v>148</v>
      </c>
      <c r="FR7" s="327"/>
      <c r="FS7" s="328"/>
      <c r="FT7" s="322" t="s">
        <v>145</v>
      </c>
      <c r="FU7" s="324" t="s">
        <v>146</v>
      </c>
      <c r="FV7" s="324" t="s">
        <v>173</v>
      </c>
      <c r="FW7" s="324" t="s">
        <v>148</v>
      </c>
      <c r="FX7" s="326" t="s">
        <v>148</v>
      </c>
      <c r="FY7" s="327"/>
      <c r="FZ7" s="328"/>
      <c r="GA7" s="322" t="s">
        <v>145</v>
      </c>
      <c r="GB7" s="324" t="s">
        <v>146</v>
      </c>
      <c r="GC7" s="324" t="s">
        <v>173</v>
      </c>
      <c r="GD7" s="324" t="s">
        <v>148</v>
      </c>
      <c r="GE7" s="326" t="s">
        <v>148</v>
      </c>
      <c r="GF7" s="327"/>
      <c r="GG7" s="328"/>
      <c r="GH7" s="322" t="s">
        <v>145</v>
      </c>
      <c r="GI7" s="324" t="s">
        <v>146</v>
      </c>
      <c r="GJ7" s="324" t="s">
        <v>173</v>
      </c>
      <c r="GK7" s="324" t="s">
        <v>148</v>
      </c>
      <c r="GL7" s="326" t="s">
        <v>148</v>
      </c>
      <c r="GM7" s="327"/>
      <c r="GN7" s="328"/>
      <c r="GO7" s="322" t="s">
        <v>145</v>
      </c>
      <c r="GP7" s="324" t="s">
        <v>146</v>
      </c>
      <c r="GQ7" s="324" t="s">
        <v>173</v>
      </c>
      <c r="GR7" s="324" t="s">
        <v>148</v>
      </c>
      <c r="GS7" s="326" t="s">
        <v>148</v>
      </c>
      <c r="GT7" s="327"/>
      <c r="GU7" s="328"/>
      <c r="GV7" s="322" t="s">
        <v>145</v>
      </c>
      <c r="GW7" s="324" t="s">
        <v>146</v>
      </c>
      <c r="GX7" s="324" t="s">
        <v>173</v>
      </c>
      <c r="GY7" s="324" t="s">
        <v>148</v>
      </c>
      <c r="GZ7" s="326" t="s">
        <v>148</v>
      </c>
      <c r="HA7" s="327"/>
      <c r="HB7" s="328"/>
      <c r="HC7" s="322" t="s">
        <v>145</v>
      </c>
      <c r="HD7" s="324" t="s">
        <v>146</v>
      </c>
      <c r="HE7" s="324" t="s">
        <v>173</v>
      </c>
      <c r="HF7" s="324" t="s">
        <v>148</v>
      </c>
      <c r="HG7" s="326" t="s">
        <v>148</v>
      </c>
      <c r="HH7" s="327"/>
      <c r="HI7" s="328"/>
      <c r="HJ7" s="322" t="s">
        <v>145</v>
      </c>
      <c r="HK7" s="324" t="s">
        <v>146</v>
      </c>
      <c r="HL7" s="324" t="s">
        <v>173</v>
      </c>
      <c r="HM7" s="324" t="s">
        <v>148</v>
      </c>
      <c r="HN7" s="326" t="s">
        <v>148</v>
      </c>
      <c r="HO7" s="327"/>
      <c r="HP7" s="328"/>
      <c r="HQ7" s="322" t="s">
        <v>145</v>
      </c>
      <c r="HR7" s="324" t="s">
        <v>146</v>
      </c>
      <c r="HS7" s="324" t="s">
        <v>173</v>
      </c>
      <c r="HT7" s="324" t="s">
        <v>148</v>
      </c>
      <c r="HU7" s="326" t="s">
        <v>148</v>
      </c>
      <c r="HV7" s="327"/>
      <c r="HW7" s="328"/>
      <c r="HX7" s="322" t="s">
        <v>145</v>
      </c>
      <c r="HY7" s="324" t="s">
        <v>146</v>
      </c>
      <c r="HZ7" s="324" t="s">
        <v>173</v>
      </c>
      <c r="IA7" s="324" t="s">
        <v>148</v>
      </c>
      <c r="IB7" s="326" t="s">
        <v>148</v>
      </c>
      <c r="IC7" s="327"/>
      <c r="ID7" s="328"/>
      <c r="IE7" s="322" t="s">
        <v>145</v>
      </c>
      <c r="IF7" s="324" t="s">
        <v>146</v>
      </c>
      <c r="IG7" s="324" t="s">
        <v>173</v>
      </c>
      <c r="IH7" s="324" t="s">
        <v>148</v>
      </c>
      <c r="II7" s="326" t="s">
        <v>148</v>
      </c>
      <c r="IJ7" s="327"/>
      <c r="IK7" s="328"/>
      <c r="IL7" s="322" t="s">
        <v>145</v>
      </c>
      <c r="IM7" s="324" t="s">
        <v>146</v>
      </c>
      <c r="IN7" s="324" t="s">
        <v>173</v>
      </c>
      <c r="IO7" s="324" t="s">
        <v>148</v>
      </c>
      <c r="IP7" s="326" t="s">
        <v>148</v>
      </c>
      <c r="IQ7" s="327"/>
      <c r="IR7" s="328"/>
      <c r="IS7" s="322" t="s">
        <v>145</v>
      </c>
      <c r="IT7" s="324" t="s">
        <v>146</v>
      </c>
      <c r="IU7" s="324" t="s">
        <v>173</v>
      </c>
      <c r="IV7" s="324" t="s">
        <v>148</v>
      </c>
      <c r="IW7" s="326" t="s">
        <v>148</v>
      </c>
      <c r="IX7" s="327"/>
      <c r="IY7" s="328"/>
      <c r="IZ7" s="322" t="s">
        <v>145</v>
      </c>
      <c r="JA7" s="324" t="s">
        <v>146</v>
      </c>
      <c r="JB7" s="324" t="s">
        <v>173</v>
      </c>
      <c r="JC7" s="324" t="s">
        <v>178</v>
      </c>
      <c r="JD7" s="324" t="s">
        <v>148</v>
      </c>
      <c r="JE7" s="326" t="s">
        <v>148</v>
      </c>
      <c r="JF7" s="327"/>
      <c r="JG7" s="328"/>
    </row>
    <row r="8" spans="1:267" s="205" customFormat="1" ht="24.75" customHeight="1" thickBot="1" x14ac:dyDescent="0.25">
      <c r="A8" s="335"/>
      <c r="B8" s="336"/>
      <c r="C8" s="336"/>
      <c r="D8" s="332"/>
      <c r="E8" s="325"/>
      <c r="F8" s="325"/>
      <c r="G8" s="325"/>
      <c r="H8" s="325"/>
      <c r="I8" s="325"/>
      <c r="J8" s="203" t="s">
        <v>41</v>
      </c>
      <c r="K8" s="203" t="s">
        <v>101</v>
      </c>
      <c r="L8" s="204" t="s">
        <v>102</v>
      </c>
      <c r="M8" s="353"/>
      <c r="N8" s="325"/>
      <c r="O8" s="325"/>
      <c r="P8" s="325"/>
      <c r="Q8" s="325"/>
      <c r="R8" s="203" t="s">
        <v>41</v>
      </c>
      <c r="S8" s="203" t="s">
        <v>101</v>
      </c>
      <c r="T8" s="204" t="s">
        <v>102</v>
      </c>
      <c r="U8" s="323"/>
      <c r="V8" s="325"/>
      <c r="W8" s="325"/>
      <c r="X8" s="325"/>
      <c r="Y8" s="325"/>
      <c r="Z8" s="203" t="s">
        <v>41</v>
      </c>
      <c r="AA8" s="203" t="s">
        <v>101</v>
      </c>
      <c r="AB8" s="204" t="s">
        <v>102</v>
      </c>
      <c r="AC8" s="323"/>
      <c r="AD8" s="325"/>
      <c r="AE8" s="325"/>
      <c r="AF8" s="325"/>
      <c r="AG8" s="325"/>
      <c r="AH8" s="203" t="s">
        <v>41</v>
      </c>
      <c r="AI8" s="203" t="s">
        <v>101</v>
      </c>
      <c r="AJ8" s="204" t="s">
        <v>102</v>
      </c>
      <c r="AK8" s="330"/>
      <c r="AL8" s="325"/>
      <c r="AM8" s="325"/>
      <c r="AN8" s="325"/>
      <c r="AO8" s="203" t="s">
        <v>41</v>
      </c>
      <c r="AP8" s="203" t="s">
        <v>101</v>
      </c>
      <c r="AQ8" s="216" t="s">
        <v>102</v>
      </c>
      <c r="AR8" s="323"/>
      <c r="AS8" s="325"/>
      <c r="AT8" s="325"/>
      <c r="AU8" s="325"/>
      <c r="AV8" s="325"/>
      <c r="AW8" s="203" t="s">
        <v>41</v>
      </c>
      <c r="AX8" s="203" t="s">
        <v>101</v>
      </c>
      <c r="AY8" s="204" t="s">
        <v>102</v>
      </c>
      <c r="AZ8" s="323"/>
      <c r="BA8" s="325"/>
      <c r="BB8" s="325"/>
      <c r="BC8" s="325"/>
      <c r="BD8" s="325"/>
      <c r="BE8" s="203" t="s">
        <v>41</v>
      </c>
      <c r="BF8" s="203" t="s">
        <v>101</v>
      </c>
      <c r="BG8" s="204" t="s">
        <v>102</v>
      </c>
      <c r="BH8" s="323"/>
      <c r="BI8" s="325"/>
      <c r="BJ8" s="325"/>
      <c r="BK8" s="325"/>
      <c r="BL8" s="325"/>
      <c r="BM8" s="203" t="s">
        <v>41</v>
      </c>
      <c r="BN8" s="203" t="s">
        <v>101</v>
      </c>
      <c r="BO8" s="204" t="s">
        <v>102</v>
      </c>
      <c r="BP8" s="323"/>
      <c r="BQ8" s="325"/>
      <c r="BR8" s="325"/>
      <c r="BS8" s="325"/>
      <c r="BT8" s="325"/>
      <c r="BU8" s="203" t="s">
        <v>41</v>
      </c>
      <c r="BV8" s="203" t="s">
        <v>101</v>
      </c>
      <c r="BW8" s="204" t="s">
        <v>102</v>
      </c>
      <c r="BX8" s="323"/>
      <c r="BY8" s="325"/>
      <c r="BZ8" s="325"/>
      <c r="CA8" s="325"/>
      <c r="CB8" s="325"/>
      <c r="CC8" s="203" t="s">
        <v>41</v>
      </c>
      <c r="CD8" s="203" t="s">
        <v>101</v>
      </c>
      <c r="CE8" s="204" t="s">
        <v>102</v>
      </c>
      <c r="CF8" s="323"/>
      <c r="CG8" s="325"/>
      <c r="CH8" s="325"/>
      <c r="CI8" s="325"/>
      <c r="CJ8" s="325"/>
      <c r="CK8" s="203" t="s">
        <v>41</v>
      </c>
      <c r="CL8" s="203" t="s">
        <v>101</v>
      </c>
      <c r="CM8" s="204" t="s">
        <v>102</v>
      </c>
      <c r="CN8" s="323"/>
      <c r="CO8" s="325"/>
      <c r="CP8" s="325"/>
      <c r="CQ8" s="325"/>
      <c r="CR8" s="203" t="s">
        <v>41</v>
      </c>
      <c r="CS8" s="203" t="s">
        <v>101</v>
      </c>
      <c r="CT8" s="204" t="s">
        <v>102</v>
      </c>
      <c r="CU8" s="323"/>
      <c r="CV8" s="325"/>
      <c r="CW8" s="325"/>
      <c r="CX8" s="325"/>
      <c r="CY8" s="203" t="s">
        <v>41</v>
      </c>
      <c r="CZ8" s="203" t="s">
        <v>101</v>
      </c>
      <c r="DA8" s="204" t="s">
        <v>102</v>
      </c>
      <c r="DB8" s="323"/>
      <c r="DC8" s="325"/>
      <c r="DD8" s="325"/>
      <c r="DE8" s="325"/>
      <c r="DF8" s="203" t="s">
        <v>41</v>
      </c>
      <c r="DG8" s="203" t="s">
        <v>101</v>
      </c>
      <c r="DH8" s="204" t="s">
        <v>102</v>
      </c>
      <c r="DI8" s="323"/>
      <c r="DJ8" s="325"/>
      <c r="DK8" s="325"/>
      <c r="DL8" s="325"/>
      <c r="DM8" s="203" t="s">
        <v>41</v>
      </c>
      <c r="DN8" s="203" t="s">
        <v>101</v>
      </c>
      <c r="DO8" s="204" t="s">
        <v>102</v>
      </c>
      <c r="DP8" s="323"/>
      <c r="DQ8" s="325"/>
      <c r="DR8" s="325"/>
      <c r="DS8" s="325"/>
      <c r="DT8" s="203" t="s">
        <v>41</v>
      </c>
      <c r="DU8" s="203" t="s">
        <v>101</v>
      </c>
      <c r="DV8" s="204" t="s">
        <v>102</v>
      </c>
      <c r="DW8" s="323"/>
      <c r="DX8" s="325"/>
      <c r="DY8" s="325"/>
      <c r="DZ8" s="325"/>
      <c r="EA8" s="203" t="s">
        <v>41</v>
      </c>
      <c r="EB8" s="203" t="s">
        <v>101</v>
      </c>
      <c r="EC8" s="204" t="s">
        <v>102</v>
      </c>
      <c r="ED8" s="323"/>
      <c r="EE8" s="325"/>
      <c r="EF8" s="325"/>
      <c r="EG8" s="325"/>
      <c r="EH8" s="203" t="s">
        <v>41</v>
      </c>
      <c r="EI8" s="203" t="s">
        <v>101</v>
      </c>
      <c r="EJ8" s="204" t="s">
        <v>102</v>
      </c>
      <c r="EK8" s="323"/>
      <c r="EL8" s="325"/>
      <c r="EM8" s="325"/>
      <c r="EN8" s="325"/>
      <c r="EO8" s="203" t="s">
        <v>41</v>
      </c>
      <c r="EP8" s="203" t="s">
        <v>101</v>
      </c>
      <c r="EQ8" s="204" t="s">
        <v>102</v>
      </c>
      <c r="ER8" s="323"/>
      <c r="ES8" s="325"/>
      <c r="ET8" s="325"/>
      <c r="EU8" s="325"/>
      <c r="EV8" s="203" t="s">
        <v>41</v>
      </c>
      <c r="EW8" s="203" t="s">
        <v>101</v>
      </c>
      <c r="EX8" s="204" t="s">
        <v>102</v>
      </c>
      <c r="EY8" s="323"/>
      <c r="EZ8" s="325"/>
      <c r="FA8" s="325"/>
      <c r="FB8" s="325"/>
      <c r="FC8" s="203" t="s">
        <v>41</v>
      </c>
      <c r="FD8" s="203" t="s">
        <v>101</v>
      </c>
      <c r="FE8" s="204" t="s">
        <v>102</v>
      </c>
      <c r="FF8" s="323"/>
      <c r="FG8" s="325"/>
      <c r="FH8" s="325"/>
      <c r="FI8" s="325"/>
      <c r="FJ8" s="203" t="s">
        <v>41</v>
      </c>
      <c r="FK8" s="203" t="s">
        <v>101</v>
      </c>
      <c r="FL8" s="204" t="s">
        <v>102</v>
      </c>
      <c r="FM8" s="323"/>
      <c r="FN8" s="325"/>
      <c r="FO8" s="325"/>
      <c r="FP8" s="325"/>
      <c r="FQ8" s="203" t="s">
        <v>41</v>
      </c>
      <c r="FR8" s="203" t="s">
        <v>101</v>
      </c>
      <c r="FS8" s="204" t="s">
        <v>102</v>
      </c>
      <c r="FT8" s="323"/>
      <c r="FU8" s="325"/>
      <c r="FV8" s="325"/>
      <c r="FW8" s="325"/>
      <c r="FX8" s="203" t="s">
        <v>41</v>
      </c>
      <c r="FY8" s="203" t="s">
        <v>101</v>
      </c>
      <c r="FZ8" s="204" t="s">
        <v>102</v>
      </c>
      <c r="GA8" s="323"/>
      <c r="GB8" s="325"/>
      <c r="GC8" s="325"/>
      <c r="GD8" s="325"/>
      <c r="GE8" s="203" t="s">
        <v>41</v>
      </c>
      <c r="GF8" s="203" t="s">
        <v>101</v>
      </c>
      <c r="GG8" s="204" t="s">
        <v>102</v>
      </c>
      <c r="GH8" s="323"/>
      <c r="GI8" s="325"/>
      <c r="GJ8" s="325"/>
      <c r="GK8" s="325"/>
      <c r="GL8" s="203" t="s">
        <v>41</v>
      </c>
      <c r="GM8" s="203" t="s">
        <v>101</v>
      </c>
      <c r="GN8" s="204" t="s">
        <v>102</v>
      </c>
      <c r="GO8" s="323"/>
      <c r="GP8" s="325"/>
      <c r="GQ8" s="325"/>
      <c r="GR8" s="325"/>
      <c r="GS8" s="203" t="s">
        <v>41</v>
      </c>
      <c r="GT8" s="203" t="s">
        <v>101</v>
      </c>
      <c r="GU8" s="204" t="s">
        <v>102</v>
      </c>
      <c r="GV8" s="323"/>
      <c r="GW8" s="325"/>
      <c r="GX8" s="325"/>
      <c r="GY8" s="325"/>
      <c r="GZ8" s="203" t="s">
        <v>41</v>
      </c>
      <c r="HA8" s="203" t="s">
        <v>101</v>
      </c>
      <c r="HB8" s="204" t="s">
        <v>102</v>
      </c>
      <c r="HC8" s="323"/>
      <c r="HD8" s="325"/>
      <c r="HE8" s="325"/>
      <c r="HF8" s="325"/>
      <c r="HG8" s="203" t="s">
        <v>41</v>
      </c>
      <c r="HH8" s="203" t="s">
        <v>101</v>
      </c>
      <c r="HI8" s="204" t="s">
        <v>102</v>
      </c>
      <c r="HJ8" s="323"/>
      <c r="HK8" s="325"/>
      <c r="HL8" s="325"/>
      <c r="HM8" s="325"/>
      <c r="HN8" s="203" t="s">
        <v>41</v>
      </c>
      <c r="HO8" s="203" t="s">
        <v>101</v>
      </c>
      <c r="HP8" s="204" t="s">
        <v>102</v>
      </c>
      <c r="HQ8" s="323"/>
      <c r="HR8" s="325"/>
      <c r="HS8" s="325"/>
      <c r="HT8" s="325"/>
      <c r="HU8" s="203" t="s">
        <v>41</v>
      </c>
      <c r="HV8" s="203" t="s">
        <v>101</v>
      </c>
      <c r="HW8" s="204" t="s">
        <v>102</v>
      </c>
      <c r="HX8" s="323"/>
      <c r="HY8" s="325"/>
      <c r="HZ8" s="325"/>
      <c r="IA8" s="325"/>
      <c r="IB8" s="203" t="s">
        <v>41</v>
      </c>
      <c r="IC8" s="203" t="s">
        <v>101</v>
      </c>
      <c r="ID8" s="204" t="s">
        <v>102</v>
      </c>
      <c r="IE8" s="323"/>
      <c r="IF8" s="325"/>
      <c r="IG8" s="325"/>
      <c r="IH8" s="325"/>
      <c r="II8" s="203" t="s">
        <v>41</v>
      </c>
      <c r="IJ8" s="203" t="s">
        <v>101</v>
      </c>
      <c r="IK8" s="204" t="s">
        <v>102</v>
      </c>
      <c r="IL8" s="323"/>
      <c r="IM8" s="325"/>
      <c r="IN8" s="325"/>
      <c r="IO8" s="325"/>
      <c r="IP8" s="203" t="s">
        <v>41</v>
      </c>
      <c r="IQ8" s="203" t="s">
        <v>101</v>
      </c>
      <c r="IR8" s="204" t="s">
        <v>102</v>
      </c>
      <c r="IS8" s="323"/>
      <c r="IT8" s="325"/>
      <c r="IU8" s="325"/>
      <c r="IV8" s="325"/>
      <c r="IW8" s="203" t="s">
        <v>41</v>
      </c>
      <c r="IX8" s="203" t="s">
        <v>101</v>
      </c>
      <c r="IY8" s="204" t="s">
        <v>102</v>
      </c>
      <c r="IZ8" s="323"/>
      <c r="JA8" s="325"/>
      <c r="JB8" s="325"/>
      <c r="JC8" s="325"/>
      <c r="JD8" s="325"/>
      <c r="JE8" s="203" t="s">
        <v>41</v>
      </c>
      <c r="JF8" s="203" t="s">
        <v>101</v>
      </c>
      <c r="JG8" s="204" t="s">
        <v>102</v>
      </c>
    </row>
    <row r="9" spans="1:267" s="166" customFormat="1" ht="26.25" customHeight="1" x14ac:dyDescent="0.2">
      <c r="A9" s="345" t="s">
        <v>2</v>
      </c>
      <c r="B9" s="345"/>
      <c r="C9" s="346"/>
      <c r="D9" s="184"/>
      <c r="E9" s="165"/>
      <c r="F9" s="165"/>
      <c r="G9" s="165"/>
      <c r="H9" s="165"/>
      <c r="I9" s="165"/>
      <c r="J9" s="165"/>
      <c r="K9" s="165"/>
      <c r="L9" s="185"/>
      <c r="M9" s="184"/>
      <c r="N9" s="165"/>
      <c r="O9" s="165"/>
      <c r="P9" s="165"/>
      <c r="Q9" s="165"/>
      <c r="R9" s="165"/>
      <c r="S9" s="165"/>
      <c r="T9" s="185"/>
      <c r="U9" s="215"/>
      <c r="V9" s="165"/>
      <c r="W9" s="165"/>
      <c r="X9" s="165"/>
      <c r="Y9" s="165"/>
      <c r="Z9" s="165"/>
      <c r="AA9" s="165"/>
      <c r="AB9" s="185"/>
      <c r="AC9" s="215"/>
      <c r="AD9" s="165"/>
      <c r="AE9" s="165"/>
      <c r="AF9" s="165"/>
      <c r="AG9" s="165"/>
      <c r="AH9" s="165"/>
      <c r="AI9" s="165"/>
      <c r="AJ9" s="185"/>
      <c r="AK9" s="206"/>
      <c r="AL9" s="165"/>
      <c r="AM9" s="165"/>
      <c r="AN9" s="165"/>
      <c r="AO9" s="165"/>
      <c r="AP9" s="165"/>
      <c r="AQ9" s="217"/>
      <c r="AR9" s="215"/>
      <c r="AS9" s="165"/>
      <c r="AT9" s="165"/>
      <c r="AU9" s="165"/>
      <c r="AV9" s="165"/>
      <c r="AW9" s="165"/>
      <c r="AX9" s="165"/>
      <c r="AY9" s="185"/>
      <c r="AZ9" s="215"/>
      <c r="BA9" s="165"/>
      <c r="BB9" s="165"/>
      <c r="BC9" s="165"/>
      <c r="BD9" s="165"/>
      <c r="BE9" s="165"/>
      <c r="BF9" s="165"/>
      <c r="BG9" s="185"/>
      <c r="BH9" s="215"/>
      <c r="BI9" s="165"/>
      <c r="BJ9" s="165"/>
      <c r="BK9" s="165"/>
      <c r="BL9" s="165"/>
      <c r="BM9" s="165"/>
      <c r="BN9" s="165"/>
      <c r="BO9" s="185"/>
      <c r="BP9" s="215"/>
      <c r="BQ9" s="165"/>
      <c r="BR9" s="165"/>
      <c r="BS9" s="165"/>
      <c r="BT9" s="165"/>
      <c r="BU9" s="165"/>
      <c r="BV9" s="165"/>
      <c r="BW9" s="185"/>
      <c r="BX9" s="215"/>
      <c r="BY9" s="165"/>
      <c r="BZ9" s="165"/>
      <c r="CA9" s="165"/>
      <c r="CB9" s="165"/>
      <c r="CC9" s="165"/>
      <c r="CD9" s="165"/>
      <c r="CE9" s="185"/>
      <c r="CF9" s="215"/>
      <c r="CG9" s="165"/>
      <c r="CH9" s="165"/>
      <c r="CI9" s="165"/>
      <c r="CJ9" s="165"/>
      <c r="CK9" s="165"/>
      <c r="CL9" s="165"/>
      <c r="CM9" s="185"/>
      <c r="CN9" s="215"/>
      <c r="CO9" s="165"/>
      <c r="CP9" s="165"/>
      <c r="CQ9" s="165"/>
      <c r="CR9" s="165"/>
      <c r="CS9" s="165"/>
      <c r="CT9" s="185"/>
      <c r="CU9" s="215"/>
      <c r="CV9" s="165"/>
      <c r="CW9" s="165"/>
      <c r="CX9" s="165"/>
      <c r="CY9" s="165"/>
      <c r="CZ9" s="165"/>
      <c r="DA9" s="185"/>
      <c r="DB9" s="215"/>
      <c r="DC9" s="165"/>
      <c r="DD9" s="165"/>
      <c r="DE9" s="165"/>
      <c r="DF9" s="165"/>
      <c r="DG9" s="165"/>
      <c r="DH9" s="185"/>
      <c r="DI9" s="215"/>
      <c r="DJ9" s="165"/>
      <c r="DK9" s="165"/>
      <c r="DL9" s="165"/>
      <c r="DM9" s="165"/>
      <c r="DN9" s="165"/>
      <c r="DO9" s="185"/>
      <c r="DP9" s="215"/>
      <c r="DQ9" s="165"/>
      <c r="DR9" s="165"/>
      <c r="DS9" s="165"/>
      <c r="DT9" s="165"/>
      <c r="DU9" s="165"/>
      <c r="DV9" s="185"/>
      <c r="DW9" s="215"/>
      <c r="DX9" s="165"/>
      <c r="DY9" s="165"/>
      <c r="DZ9" s="165"/>
      <c r="EA9" s="165"/>
      <c r="EB9" s="165"/>
      <c r="EC9" s="185"/>
      <c r="ED9" s="215"/>
      <c r="EE9" s="165"/>
      <c r="EF9" s="165"/>
      <c r="EG9" s="165"/>
      <c r="EH9" s="165"/>
      <c r="EI9" s="165"/>
      <c r="EJ9" s="185"/>
      <c r="EK9" s="215"/>
      <c r="EL9" s="165"/>
      <c r="EM9" s="165"/>
      <c r="EN9" s="165"/>
      <c r="EO9" s="165"/>
      <c r="EP9" s="165"/>
      <c r="EQ9" s="185"/>
      <c r="ER9" s="215"/>
      <c r="ES9" s="165"/>
      <c r="ET9" s="165"/>
      <c r="EU9" s="165"/>
      <c r="EV9" s="165"/>
      <c r="EW9" s="165"/>
      <c r="EX9" s="185"/>
      <c r="EY9" s="215"/>
      <c r="EZ9" s="165"/>
      <c r="FA9" s="165"/>
      <c r="FB9" s="165"/>
      <c r="FC9" s="165"/>
      <c r="FD9" s="165"/>
      <c r="FE9" s="185"/>
      <c r="FF9" s="215"/>
      <c r="FG9" s="165"/>
      <c r="FH9" s="165"/>
      <c r="FI9" s="165"/>
      <c r="FJ9" s="165"/>
      <c r="FK9" s="165"/>
      <c r="FL9" s="185"/>
      <c r="FM9" s="215"/>
      <c r="FN9" s="165"/>
      <c r="FO9" s="165"/>
      <c r="FP9" s="165"/>
      <c r="FQ9" s="165"/>
      <c r="FR9" s="165"/>
      <c r="FS9" s="185"/>
      <c r="FT9" s="215"/>
      <c r="FU9" s="165"/>
      <c r="FV9" s="165"/>
      <c r="FW9" s="165"/>
      <c r="FX9" s="165"/>
      <c r="FY9" s="165"/>
      <c r="FZ9" s="185"/>
      <c r="GA9" s="215"/>
      <c r="GB9" s="165"/>
      <c r="GC9" s="165"/>
      <c r="GD9" s="165"/>
      <c r="GE9" s="165"/>
      <c r="GF9" s="165"/>
      <c r="GG9" s="185"/>
      <c r="GH9" s="215"/>
      <c r="GI9" s="165"/>
      <c r="GJ9" s="165"/>
      <c r="GK9" s="165"/>
      <c r="GL9" s="165"/>
      <c r="GM9" s="165"/>
      <c r="GN9" s="185"/>
      <c r="GO9" s="215"/>
      <c r="GP9" s="165"/>
      <c r="GQ9" s="165"/>
      <c r="GR9" s="165"/>
      <c r="GS9" s="165"/>
      <c r="GT9" s="165"/>
      <c r="GU9" s="185"/>
      <c r="GV9" s="215"/>
      <c r="GW9" s="165"/>
      <c r="GX9" s="165"/>
      <c r="GY9" s="165"/>
      <c r="GZ9" s="165"/>
      <c r="HA9" s="165"/>
      <c r="HB9" s="185"/>
      <c r="HC9" s="215"/>
      <c r="HD9" s="165"/>
      <c r="HE9" s="165"/>
      <c r="HF9" s="165"/>
      <c r="HG9" s="165"/>
      <c r="HH9" s="165"/>
      <c r="HI9" s="185"/>
      <c r="HJ9" s="215"/>
      <c r="HK9" s="165"/>
      <c r="HL9" s="165"/>
      <c r="HM9" s="165"/>
      <c r="HN9" s="165"/>
      <c r="HO9" s="165"/>
      <c r="HP9" s="185"/>
      <c r="HQ9" s="215"/>
      <c r="HR9" s="165"/>
      <c r="HS9" s="165"/>
      <c r="HT9" s="165"/>
      <c r="HU9" s="165"/>
      <c r="HV9" s="165"/>
      <c r="HW9" s="185"/>
      <c r="HX9" s="215"/>
      <c r="HY9" s="165"/>
      <c r="HZ9" s="165"/>
      <c r="IA9" s="165"/>
      <c r="IB9" s="165"/>
      <c r="IC9" s="165"/>
      <c r="ID9" s="185"/>
      <c r="IE9" s="215"/>
      <c r="IF9" s="165"/>
      <c r="IG9" s="165"/>
      <c r="IH9" s="165"/>
      <c r="II9" s="165"/>
      <c r="IJ9" s="165"/>
      <c r="IK9" s="185"/>
      <c r="IL9" s="215"/>
      <c r="IM9" s="165"/>
      <c r="IN9" s="165"/>
      <c r="IO9" s="165"/>
      <c r="IP9" s="165"/>
      <c r="IQ9" s="165"/>
      <c r="IR9" s="185"/>
      <c r="IS9" s="215"/>
      <c r="IT9" s="165"/>
      <c r="IU9" s="165"/>
      <c r="IV9" s="165"/>
      <c r="IW9" s="165"/>
      <c r="IX9" s="165"/>
      <c r="IY9" s="185"/>
      <c r="IZ9" s="215"/>
      <c r="JA9" s="165"/>
      <c r="JB9" s="165"/>
      <c r="JC9" s="165"/>
      <c r="JD9" s="165"/>
      <c r="JE9" s="165"/>
      <c r="JF9" s="165"/>
      <c r="JG9" s="185"/>
    </row>
    <row r="10" spans="1:267" s="139" customFormat="1" ht="12.75" x14ac:dyDescent="0.15">
      <c r="A10" s="138" t="s">
        <v>84</v>
      </c>
      <c r="B10" s="79" t="s">
        <v>106</v>
      </c>
      <c r="C10" s="171"/>
      <c r="D10" s="186">
        <f>SUM(D11:D14)</f>
        <v>15465205</v>
      </c>
      <c r="E10" s="104">
        <f>SUM(E11:E14)</f>
        <v>0</v>
      </c>
      <c r="F10" s="104">
        <f t="shared" ref="F10:L10" si="0">+N10+V10+AD10+AS10+BA10+CG10</f>
        <v>146531</v>
      </c>
      <c r="G10" s="104">
        <f t="shared" si="0"/>
        <v>709920</v>
      </c>
      <c r="H10" s="104">
        <f t="shared" si="0"/>
        <v>-6389798</v>
      </c>
      <c r="I10" s="104">
        <f t="shared" si="0"/>
        <v>9931858</v>
      </c>
      <c r="J10" s="104">
        <f t="shared" si="0"/>
        <v>9112909</v>
      </c>
      <c r="K10" s="104">
        <f t="shared" si="0"/>
        <v>818949</v>
      </c>
      <c r="L10" s="187">
        <f t="shared" si="0"/>
        <v>10947</v>
      </c>
      <c r="M10" s="186">
        <f>+M11+M14</f>
        <v>12786012</v>
      </c>
      <c r="N10" s="104">
        <f t="shared" ref="N10:T10" si="1">SUM(N11:N14)</f>
        <v>146531</v>
      </c>
      <c r="O10" s="104">
        <f t="shared" si="1"/>
        <v>669920</v>
      </c>
      <c r="P10" s="104">
        <f t="shared" si="1"/>
        <v>-6740902</v>
      </c>
      <c r="Q10" s="104">
        <f>SUM(M10:P10)</f>
        <v>6861561</v>
      </c>
      <c r="R10" s="104">
        <f>+Q10-S10</f>
        <v>6775868</v>
      </c>
      <c r="S10" s="104">
        <f>+S14</f>
        <v>85693</v>
      </c>
      <c r="T10" s="187">
        <f t="shared" si="1"/>
        <v>0</v>
      </c>
      <c r="U10" s="186">
        <f t="shared" ref="U10:AA10" si="2">SUM(U11:U14)</f>
        <v>5775</v>
      </c>
      <c r="V10" s="104">
        <f t="shared" si="2"/>
        <v>0</v>
      </c>
      <c r="W10" s="104">
        <f t="shared" si="2"/>
        <v>0</v>
      </c>
      <c r="X10" s="104">
        <f t="shared" si="2"/>
        <v>0</v>
      </c>
      <c r="Y10" s="104">
        <f>+V10+U10+W10+X10</f>
        <v>5775</v>
      </c>
      <c r="Z10" s="104">
        <f>SUM(Z11:Z14)</f>
        <v>5775</v>
      </c>
      <c r="AA10" s="104">
        <f t="shared" si="2"/>
        <v>0</v>
      </c>
      <c r="AB10" s="187">
        <f>SUM(AB11:AB14)</f>
        <v>0</v>
      </c>
      <c r="AC10" s="186">
        <f t="shared" ref="AC10:AI10" si="3">SUM(AC11:AC14)</f>
        <v>2658597</v>
      </c>
      <c r="AD10" s="104">
        <f t="shared" si="3"/>
        <v>0</v>
      </c>
      <c r="AE10" s="104">
        <f t="shared" si="3"/>
        <v>40000</v>
      </c>
      <c r="AF10" s="104">
        <f t="shared" si="3"/>
        <v>347319</v>
      </c>
      <c r="AG10" s="104">
        <f>+AD10+AE10+AC10+AF10</f>
        <v>3045916</v>
      </c>
      <c r="AH10" s="104">
        <f>SUM(AH11:AH14)</f>
        <v>2327481</v>
      </c>
      <c r="AI10" s="104">
        <f t="shared" si="3"/>
        <v>718435</v>
      </c>
      <c r="AJ10" s="187">
        <f>SUM(AJ11:AJ14)</f>
        <v>0</v>
      </c>
      <c r="AK10" s="176"/>
      <c r="AL10" s="104"/>
      <c r="AM10" s="104"/>
      <c r="AN10" s="104"/>
      <c r="AO10" s="104"/>
      <c r="AP10" s="104"/>
      <c r="AQ10" s="218"/>
      <c r="AR10" s="186">
        <f t="shared" ref="AR10:AX10" si="4">SUM(AR11:AR14)</f>
        <v>0</v>
      </c>
      <c r="AS10" s="104">
        <f t="shared" si="4"/>
        <v>0</v>
      </c>
      <c r="AT10" s="104">
        <f>+AR10</f>
        <v>0</v>
      </c>
      <c r="AU10" s="104">
        <f>+AS10</f>
        <v>0</v>
      </c>
      <c r="AV10" s="104">
        <f>+AS10+AT10+AR10+AU10</f>
        <v>0</v>
      </c>
      <c r="AW10" s="104">
        <f>SUM(AW11:AW14)</f>
        <v>0</v>
      </c>
      <c r="AX10" s="104">
        <f t="shared" si="4"/>
        <v>0</v>
      </c>
      <c r="AY10" s="187">
        <f>SUM(AY11:AY14)</f>
        <v>0</v>
      </c>
      <c r="AZ10" s="186">
        <f t="shared" ref="AZ10:BN10" si="5">SUM(AZ11:AZ14)</f>
        <v>14821</v>
      </c>
      <c r="BA10" s="104">
        <f t="shared" si="5"/>
        <v>0</v>
      </c>
      <c r="BB10" s="104">
        <f>SUM(BB11:BB14)</f>
        <v>0</v>
      </c>
      <c r="BC10" s="104">
        <f>SUM(BC11:BC14)</f>
        <v>136</v>
      </c>
      <c r="BD10" s="104">
        <f>SUM(AZ10:BC10)</f>
        <v>14957</v>
      </c>
      <c r="BE10" s="104">
        <f>SUM(BE11:BE14)</f>
        <v>136</v>
      </c>
      <c r="BF10" s="104">
        <f>SUM(BF11:BF14)</f>
        <v>14821</v>
      </c>
      <c r="BG10" s="187">
        <f t="shared" si="5"/>
        <v>0</v>
      </c>
      <c r="BH10" s="186">
        <f t="shared" si="5"/>
        <v>0</v>
      </c>
      <c r="BI10" s="104">
        <f t="shared" si="5"/>
        <v>0</v>
      </c>
      <c r="BJ10" s="104">
        <f t="shared" si="5"/>
        <v>0</v>
      </c>
      <c r="BK10" s="104">
        <f t="shared" si="5"/>
        <v>0</v>
      </c>
      <c r="BL10" s="104">
        <f>+BI10+BJ10+BH10+BK10</f>
        <v>0</v>
      </c>
      <c r="BM10" s="104">
        <f>SUM(BM11:BM14)</f>
        <v>0</v>
      </c>
      <c r="BN10" s="104">
        <f t="shared" si="5"/>
        <v>0</v>
      </c>
      <c r="BO10" s="187">
        <f>SUM(BO11:BO14)</f>
        <v>0</v>
      </c>
      <c r="BP10" s="186">
        <f t="shared" ref="BP10:BV10" si="6">SUM(BP11:BP14)</f>
        <v>0</v>
      </c>
      <c r="BQ10" s="104">
        <f t="shared" si="6"/>
        <v>0</v>
      </c>
      <c r="BR10" s="104">
        <f t="shared" si="6"/>
        <v>0</v>
      </c>
      <c r="BS10" s="104">
        <f t="shared" si="6"/>
        <v>136</v>
      </c>
      <c r="BT10" s="104">
        <f>+BQ10+BR10+BP10+BS10</f>
        <v>136</v>
      </c>
      <c r="BU10" s="104">
        <f>SUM(BU11:BU14)</f>
        <v>136</v>
      </c>
      <c r="BV10" s="104">
        <f t="shared" si="6"/>
        <v>0</v>
      </c>
      <c r="BW10" s="187">
        <f>SUM(BW11:BW14)</f>
        <v>0</v>
      </c>
      <c r="BX10" s="186">
        <f t="shared" ref="BX10:CD10" si="7">SUM(BX11:BX14)</f>
        <v>14821</v>
      </c>
      <c r="BY10" s="104">
        <f t="shared" si="7"/>
        <v>0</v>
      </c>
      <c r="BZ10" s="104">
        <f t="shared" si="7"/>
        <v>0</v>
      </c>
      <c r="CA10" s="104">
        <f t="shared" si="7"/>
        <v>0</v>
      </c>
      <c r="CB10" s="104">
        <f>SUM(BX10:BZ10)+CA10</f>
        <v>14821</v>
      </c>
      <c r="CC10" s="104">
        <f>SUM(CC11:CC14)</f>
        <v>0</v>
      </c>
      <c r="CD10" s="104">
        <f t="shared" si="7"/>
        <v>14821</v>
      </c>
      <c r="CE10" s="187">
        <f>SUM(CE11:CE14)</f>
        <v>0</v>
      </c>
      <c r="CF10" s="186">
        <f>SUM(CF11:CF14)</f>
        <v>0</v>
      </c>
      <c r="CG10" s="104">
        <f>SUM(CG11:CG14)</f>
        <v>0</v>
      </c>
      <c r="CH10" s="104">
        <f>SUM(CH11:CH14)</f>
        <v>0</v>
      </c>
      <c r="CI10" s="104">
        <f>SUM(CI11:CI14)</f>
        <v>3649</v>
      </c>
      <c r="CJ10" s="111">
        <f t="shared" ref="CJ10:CJ32" si="8">SUM(CQ10,CX10,DE10,DL10,DS10,DZ10,EG10,EN10,EU10,FB10,FI10,FP10,FW10,GD10,GK10,GR10,GY10,HF10,HM10,HT10,IA10,IH10,IO10,IV10)+JD10</f>
        <v>3649</v>
      </c>
      <c r="CK10" s="111">
        <f t="shared" ref="CK10:CK17" si="9">SUM(CR10,CY10,DF10,DM10,DT10,EA10,EH10,EO10,EV10,FC10,FJ10,FQ10,FX10,GE10,GL10,GS10,GZ10,HG10,HN10,HU10,IB10,II10,IP10,IW10)+JE10</f>
        <v>3649</v>
      </c>
      <c r="CL10" s="111">
        <f t="shared" ref="CL10:CL17" si="10">SUM(CS10,CZ10,DG10,DN10,DU10,EB10,EI10,EP10,EW10,FD10,FK10,FR10,FY10,GF10,GM10,GT10,HA10,HH10,HO10,HV10,IC10,IJ10,IQ10,IX10)+JF10</f>
        <v>0</v>
      </c>
      <c r="CM10" s="191">
        <f t="shared" ref="CM10:CM17" si="11">SUM(CT10,DA10,DH10,DO10,DV10,EC10,EJ10,EQ10,EX10,FE10,FL10,FS10,FZ10,GG10,GN10,GU10,HB10,HI10,HP10,HW10,ID10,IK10,IR10,IY10)+JG10</f>
        <v>10947</v>
      </c>
      <c r="CN10" s="186">
        <f t="shared" ref="CN10:CS10" si="12">SUM(CN11:CN14)</f>
        <v>0</v>
      </c>
      <c r="CO10" s="104">
        <f t="shared" si="12"/>
        <v>0</v>
      </c>
      <c r="CP10" s="104">
        <f t="shared" si="12"/>
        <v>0</v>
      </c>
      <c r="CQ10" s="104">
        <f>+CO10+CP10</f>
        <v>0</v>
      </c>
      <c r="CR10" s="104">
        <f>SUM(CR11:CR14)</f>
        <v>0</v>
      </c>
      <c r="CS10" s="104">
        <f t="shared" si="12"/>
        <v>0</v>
      </c>
      <c r="CT10" s="187">
        <f t="shared" ref="CT10:DA10" si="13">SUM(CT11:CT14)</f>
        <v>0</v>
      </c>
      <c r="CU10" s="186">
        <f t="shared" si="13"/>
        <v>0</v>
      </c>
      <c r="CV10" s="104">
        <f t="shared" si="13"/>
        <v>0</v>
      </c>
      <c r="CW10" s="104">
        <f t="shared" si="13"/>
        <v>0</v>
      </c>
      <c r="CX10" s="104">
        <f>+CV10+CW10</f>
        <v>0</v>
      </c>
      <c r="CY10" s="104">
        <f>SUM(CY11:CY14)</f>
        <v>0</v>
      </c>
      <c r="CZ10" s="104">
        <f t="shared" si="13"/>
        <v>0</v>
      </c>
      <c r="DA10" s="187">
        <f t="shared" si="13"/>
        <v>0</v>
      </c>
      <c r="DB10" s="186">
        <f t="shared" ref="DB10:DG10" si="14">SUM(DB11:DB14)</f>
        <v>0</v>
      </c>
      <c r="DC10" s="104">
        <f t="shared" si="14"/>
        <v>0</v>
      </c>
      <c r="DD10" s="104">
        <f t="shared" si="14"/>
        <v>0</v>
      </c>
      <c r="DE10" s="104">
        <f>+DC10+DD10</f>
        <v>0</v>
      </c>
      <c r="DF10" s="104">
        <f>SUM(DF11:DF14)</f>
        <v>0</v>
      </c>
      <c r="DG10" s="104">
        <f t="shared" si="14"/>
        <v>0</v>
      </c>
      <c r="DH10" s="187">
        <f>SUM(DH11:DH14)</f>
        <v>0</v>
      </c>
      <c r="DI10" s="186">
        <f t="shared" ref="DI10:DN10" si="15">SUM(DI11:DI14)</f>
        <v>0</v>
      </c>
      <c r="DJ10" s="104">
        <f t="shared" si="15"/>
        <v>0</v>
      </c>
      <c r="DK10" s="104">
        <f t="shared" si="15"/>
        <v>0</v>
      </c>
      <c r="DL10" s="104">
        <f>+DJ10+DK10</f>
        <v>0</v>
      </c>
      <c r="DM10" s="104">
        <f>SUM(DM11:DM14)</f>
        <v>0</v>
      </c>
      <c r="DN10" s="104">
        <f t="shared" si="15"/>
        <v>0</v>
      </c>
      <c r="DO10" s="187">
        <f t="shared" ref="DO10:DV10" si="16">SUM(DO11:DO14)</f>
        <v>0</v>
      </c>
      <c r="DP10" s="186">
        <f t="shared" si="16"/>
        <v>0</v>
      </c>
      <c r="DQ10" s="104">
        <f t="shared" si="16"/>
        <v>0</v>
      </c>
      <c r="DR10" s="104">
        <f t="shared" si="16"/>
        <v>0</v>
      </c>
      <c r="DS10" s="104">
        <f>+DQ10+DR10</f>
        <v>0</v>
      </c>
      <c r="DT10" s="104">
        <f>SUM(DT11:DT14)</f>
        <v>0</v>
      </c>
      <c r="DU10" s="104">
        <f t="shared" si="16"/>
        <v>0</v>
      </c>
      <c r="DV10" s="187">
        <f t="shared" si="16"/>
        <v>0</v>
      </c>
      <c r="DW10" s="186">
        <f t="shared" ref="DW10:EB10" si="17">SUM(DW11:DW14)</f>
        <v>0</v>
      </c>
      <c r="DX10" s="104">
        <f t="shared" si="17"/>
        <v>0</v>
      </c>
      <c r="DY10" s="104">
        <f t="shared" si="17"/>
        <v>0</v>
      </c>
      <c r="DZ10" s="104">
        <f>+DX10+DY10</f>
        <v>0</v>
      </c>
      <c r="EA10" s="104">
        <f>SUM(EA11:EA14)</f>
        <v>0</v>
      </c>
      <c r="EB10" s="104">
        <f t="shared" si="17"/>
        <v>0</v>
      </c>
      <c r="EC10" s="187">
        <f>SUM(EC11:EC14)</f>
        <v>0</v>
      </c>
      <c r="ED10" s="186">
        <f t="shared" ref="ED10:EI10" si="18">SUM(ED11:ED14)</f>
        <v>0</v>
      </c>
      <c r="EE10" s="104">
        <f t="shared" si="18"/>
        <v>0</v>
      </c>
      <c r="EF10" s="104">
        <f t="shared" si="18"/>
        <v>0</v>
      </c>
      <c r="EG10" s="104">
        <f>+EE10+EF10</f>
        <v>0</v>
      </c>
      <c r="EH10" s="104">
        <f>SUM(EH11:EH14)</f>
        <v>0</v>
      </c>
      <c r="EI10" s="104">
        <f t="shared" si="18"/>
        <v>0</v>
      </c>
      <c r="EJ10" s="187">
        <f>SUM(EJ11:EJ14)</f>
        <v>0</v>
      </c>
      <c r="EK10" s="186">
        <f t="shared" ref="EK10:EP10" si="19">SUM(EK11:EK14)</f>
        <v>0</v>
      </c>
      <c r="EL10" s="104">
        <f t="shared" si="19"/>
        <v>0</v>
      </c>
      <c r="EM10" s="104">
        <f t="shared" si="19"/>
        <v>0</v>
      </c>
      <c r="EN10" s="104">
        <f>+EL10+EM10</f>
        <v>0</v>
      </c>
      <c r="EO10" s="104">
        <f>SUM(EO11:EO14)</f>
        <v>0</v>
      </c>
      <c r="EP10" s="104">
        <f t="shared" si="19"/>
        <v>0</v>
      </c>
      <c r="EQ10" s="187">
        <f>SUM(EQ11:EQ14)</f>
        <v>0</v>
      </c>
      <c r="ER10" s="186">
        <f t="shared" ref="ER10:EW10" si="20">SUM(ER11:ER14)</f>
        <v>0</v>
      </c>
      <c r="ES10" s="104">
        <f t="shared" si="20"/>
        <v>0</v>
      </c>
      <c r="ET10" s="104">
        <f t="shared" si="20"/>
        <v>0</v>
      </c>
      <c r="EU10" s="114">
        <f>+ES10+ET10</f>
        <v>0</v>
      </c>
      <c r="EV10" s="104">
        <f>SUM(EV11:EV14)</f>
        <v>0</v>
      </c>
      <c r="EW10" s="104">
        <f t="shared" si="20"/>
        <v>0</v>
      </c>
      <c r="EX10" s="187">
        <f>SUM(EX11:EX14)</f>
        <v>0</v>
      </c>
      <c r="EY10" s="186">
        <f t="shared" ref="EY10:FD10" si="21">SUM(EY11:EY14)</f>
        <v>0</v>
      </c>
      <c r="EZ10" s="104">
        <f t="shared" si="21"/>
        <v>0</v>
      </c>
      <c r="FA10" s="104">
        <f t="shared" si="21"/>
        <v>0</v>
      </c>
      <c r="FB10" s="104">
        <f>+EZ10+FA10</f>
        <v>0</v>
      </c>
      <c r="FC10" s="104">
        <f>SUM(FC11:FC14)</f>
        <v>0</v>
      </c>
      <c r="FD10" s="104">
        <f t="shared" si="21"/>
        <v>0</v>
      </c>
      <c r="FE10" s="187">
        <f>SUM(FE11:FE14)</f>
        <v>0</v>
      </c>
      <c r="FF10" s="186">
        <f t="shared" ref="FF10:FK10" si="22">SUM(FF11:FF14)</f>
        <v>0</v>
      </c>
      <c r="FG10" s="104">
        <f t="shared" si="22"/>
        <v>0</v>
      </c>
      <c r="FH10" s="104">
        <f t="shared" si="22"/>
        <v>0</v>
      </c>
      <c r="FI10" s="104">
        <f>+FG10+FH10</f>
        <v>0</v>
      </c>
      <c r="FJ10" s="104">
        <f>SUM(FJ11:FJ14)</f>
        <v>0</v>
      </c>
      <c r="FK10" s="104">
        <f t="shared" si="22"/>
        <v>0</v>
      </c>
      <c r="FL10" s="187">
        <f>SUM(FL11:FL14)</f>
        <v>0</v>
      </c>
      <c r="FM10" s="186">
        <f t="shared" ref="FM10:FR10" si="23">SUM(FM11:FM14)</f>
        <v>0</v>
      </c>
      <c r="FN10" s="104">
        <f t="shared" si="23"/>
        <v>0</v>
      </c>
      <c r="FO10" s="104">
        <f t="shared" si="23"/>
        <v>0</v>
      </c>
      <c r="FP10" s="104">
        <f>+FN10+FO10</f>
        <v>0</v>
      </c>
      <c r="FQ10" s="104">
        <f>SUM(FQ11:FQ14)</f>
        <v>0</v>
      </c>
      <c r="FR10" s="104">
        <f t="shared" si="23"/>
        <v>0</v>
      </c>
      <c r="FS10" s="187">
        <f>SUM(FS11:FS14)</f>
        <v>0</v>
      </c>
      <c r="FT10" s="186">
        <f t="shared" ref="FT10:FY10" si="24">SUM(FT11:FT14)</f>
        <v>0</v>
      </c>
      <c r="FU10" s="104">
        <f t="shared" si="24"/>
        <v>0</v>
      </c>
      <c r="FV10" s="104">
        <f t="shared" si="24"/>
        <v>0</v>
      </c>
      <c r="FW10" s="126">
        <f>+FU10+FV10</f>
        <v>0</v>
      </c>
      <c r="FX10" s="104">
        <f>SUM(FX11:FX14)</f>
        <v>0</v>
      </c>
      <c r="FY10" s="104">
        <f t="shared" si="24"/>
        <v>0</v>
      </c>
      <c r="FZ10" s="187">
        <f>SUM(FZ11:FZ14)</f>
        <v>0</v>
      </c>
      <c r="GA10" s="186">
        <f t="shared" ref="GA10:GF10" si="25">SUM(GA11:GA14)</f>
        <v>0</v>
      </c>
      <c r="GB10" s="104">
        <f t="shared" si="25"/>
        <v>0</v>
      </c>
      <c r="GC10" s="104">
        <f t="shared" si="25"/>
        <v>0</v>
      </c>
      <c r="GD10" s="104">
        <f>+GB10+GC10</f>
        <v>0</v>
      </c>
      <c r="GE10" s="104">
        <f>SUM(GE11:GE14)</f>
        <v>0</v>
      </c>
      <c r="GF10" s="104">
        <f t="shared" si="25"/>
        <v>0</v>
      </c>
      <c r="GG10" s="187">
        <f>SUM(GG11:GG14)</f>
        <v>0</v>
      </c>
      <c r="GH10" s="186">
        <f>SUM(GH11:GH14)</f>
        <v>0</v>
      </c>
      <c r="GI10" s="104">
        <f t="shared" ref="GI10:GN10" si="26">SUM(GI11:GI14)</f>
        <v>0</v>
      </c>
      <c r="GJ10" s="104">
        <f t="shared" si="26"/>
        <v>0</v>
      </c>
      <c r="GK10" s="104">
        <f>+GI10+GJ10</f>
        <v>0</v>
      </c>
      <c r="GL10" s="104">
        <f>SUM(GL11:GL14)</f>
        <v>0</v>
      </c>
      <c r="GM10" s="104">
        <f t="shared" si="26"/>
        <v>0</v>
      </c>
      <c r="GN10" s="187">
        <f t="shared" si="26"/>
        <v>0</v>
      </c>
      <c r="GO10" s="186">
        <f t="shared" ref="GO10:GT10" si="27">SUM(GO11:GO14)</f>
        <v>0</v>
      </c>
      <c r="GP10" s="104">
        <f t="shared" si="27"/>
        <v>0</v>
      </c>
      <c r="GQ10" s="104">
        <f t="shared" si="27"/>
        <v>0</v>
      </c>
      <c r="GR10" s="104">
        <f>+GP10+GQ10</f>
        <v>0</v>
      </c>
      <c r="GS10" s="104">
        <f>SUM(GS11:GS14)</f>
        <v>0</v>
      </c>
      <c r="GT10" s="104">
        <f t="shared" si="27"/>
        <v>0</v>
      </c>
      <c r="GU10" s="187">
        <f>SUM(GU11:GU14)</f>
        <v>0</v>
      </c>
      <c r="GV10" s="186">
        <f t="shared" ref="GV10:HA10" si="28">SUM(GV11:GV14)</f>
        <v>0</v>
      </c>
      <c r="GW10" s="104">
        <f t="shared" si="28"/>
        <v>0</v>
      </c>
      <c r="GX10" s="104">
        <f t="shared" si="28"/>
        <v>0</v>
      </c>
      <c r="GY10" s="104">
        <f>+GW10+GX10</f>
        <v>0</v>
      </c>
      <c r="GZ10" s="104">
        <f>SUM(GZ11:GZ14)</f>
        <v>0</v>
      </c>
      <c r="HA10" s="104">
        <f t="shared" si="28"/>
        <v>0</v>
      </c>
      <c r="HB10" s="187">
        <f>SUM(HB11:HB14)</f>
        <v>0</v>
      </c>
      <c r="HC10" s="186">
        <f t="shared" ref="HC10:HH10" si="29">SUM(HC11:HC14)</f>
        <v>0</v>
      </c>
      <c r="HD10" s="104">
        <f t="shared" si="29"/>
        <v>0</v>
      </c>
      <c r="HE10" s="104">
        <f t="shared" si="29"/>
        <v>0</v>
      </c>
      <c r="HF10" s="104">
        <f>+HD10+HE10</f>
        <v>0</v>
      </c>
      <c r="HG10" s="104">
        <f>SUM(HG11:HG14)</f>
        <v>0</v>
      </c>
      <c r="HH10" s="104">
        <f t="shared" si="29"/>
        <v>0</v>
      </c>
      <c r="HI10" s="187">
        <f>SUM(HI11:HI14)</f>
        <v>0</v>
      </c>
      <c r="HJ10" s="186">
        <f t="shared" ref="HJ10:HO10" si="30">SUM(HJ11:HJ14)</f>
        <v>0</v>
      </c>
      <c r="HK10" s="104">
        <f t="shared" si="30"/>
        <v>0</v>
      </c>
      <c r="HL10" s="104">
        <f t="shared" si="30"/>
        <v>0</v>
      </c>
      <c r="HM10" s="104">
        <f>+HK10+HL10</f>
        <v>0</v>
      </c>
      <c r="HN10" s="104">
        <f>SUM(HN11:HN14)</f>
        <v>0</v>
      </c>
      <c r="HO10" s="104">
        <f t="shared" si="30"/>
        <v>0</v>
      </c>
      <c r="HP10" s="187">
        <f>SUM(HP11:HP14)</f>
        <v>0</v>
      </c>
      <c r="HQ10" s="186">
        <f t="shared" ref="HQ10:HV10" si="31">SUM(HQ11:HQ14)</f>
        <v>0</v>
      </c>
      <c r="HR10" s="104">
        <f t="shared" si="31"/>
        <v>0</v>
      </c>
      <c r="HS10" s="104">
        <f t="shared" si="31"/>
        <v>0</v>
      </c>
      <c r="HT10" s="104">
        <f>+HR10+HS10</f>
        <v>0</v>
      </c>
      <c r="HU10" s="104">
        <f>SUM(HU11:HU14)</f>
        <v>0</v>
      </c>
      <c r="HV10" s="104">
        <f t="shared" si="31"/>
        <v>0</v>
      </c>
      <c r="HW10" s="187">
        <f>SUM(HW11:HW14)</f>
        <v>0</v>
      </c>
      <c r="HX10" s="186">
        <f t="shared" ref="HX10:IC10" si="32">SUM(HX11:HX14)</f>
        <v>0</v>
      </c>
      <c r="HY10" s="104">
        <f t="shared" si="32"/>
        <v>0</v>
      </c>
      <c r="HZ10" s="104">
        <f t="shared" si="32"/>
        <v>0</v>
      </c>
      <c r="IA10" s="104">
        <f>+HY10+HZ10</f>
        <v>0</v>
      </c>
      <c r="IB10" s="104">
        <f>SUM(IB11:IB14)</f>
        <v>0</v>
      </c>
      <c r="IC10" s="104">
        <f t="shared" si="32"/>
        <v>0</v>
      </c>
      <c r="ID10" s="187">
        <f>SUM(ID11:ID14)</f>
        <v>0</v>
      </c>
      <c r="IE10" s="186">
        <f t="shared" ref="IE10:IJ10" si="33">SUM(IE11:IE14)</f>
        <v>0</v>
      </c>
      <c r="IF10" s="104">
        <f t="shared" si="33"/>
        <v>0</v>
      </c>
      <c r="IG10" s="104">
        <f t="shared" si="33"/>
        <v>0</v>
      </c>
      <c r="IH10" s="104">
        <f>+IF10+IG10</f>
        <v>0</v>
      </c>
      <c r="II10" s="104">
        <f>SUM(II11:II14)</f>
        <v>0</v>
      </c>
      <c r="IJ10" s="104">
        <f t="shared" si="33"/>
        <v>0</v>
      </c>
      <c r="IK10" s="187">
        <f>SUM(IK11:IK14)</f>
        <v>0</v>
      </c>
      <c r="IL10" s="186">
        <f t="shared" ref="IL10:IQ10" si="34">SUM(IL11:IL14)</f>
        <v>0</v>
      </c>
      <c r="IM10" s="104">
        <f t="shared" si="34"/>
        <v>0</v>
      </c>
      <c r="IN10" s="104">
        <f t="shared" si="34"/>
        <v>0</v>
      </c>
      <c r="IO10" s="104">
        <f>+IM10+IN10</f>
        <v>0</v>
      </c>
      <c r="IP10" s="104">
        <f>SUM(IP11:IP14)</f>
        <v>0</v>
      </c>
      <c r="IQ10" s="104">
        <f t="shared" si="34"/>
        <v>0</v>
      </c>
      <c r="IR10" s="187">
        <f>SUM(IR11:IR14)</f>
        <v>0</v>
      </c>
      <c r="IS10" s="186">
        <f t="shared" ref="IS10:IX10" si="35">SUM(IS11:IS14)</f>
        <v>0</v>
      </c>
      <c r="IT10" s="104">
        <f t="shared" si="35"/>
        <v>0</v>
      </c>
      <c r="IU10" s="104">
        <f t="shared" si="35"/>
        <v>0</v>
      </c>
      <c r="IV10" s="104">
        <f>+IT10+IU10</f>
        <v>0</v>
      </c>
      <c r="IW10" s="104">
        <f>SUM(IW11:IW14)</f>
        <v>0</v>
      </c>
      <c r="IX10" s="104">
        <f t="shared" si="35"/>
        <v>0</v>
      </c>
      <c r="IY10" s="187">
        <f>SUM(IY11:JG14)</f>
        <v>10947</v>
      </c>
      <c r="IZ10" s="186">
        <f>SUM(IZ11:IZ14)</f>
        <v>0</v>
      </c>
      <c r="JA10" s="104">
        <f>SUM(JA11:JA14)</f>
        <v>0</v>
      </c>
      <c r="JB10" s="104">
        <f>SUM(JB11:JB14)</f>
        <v>0</v>
      </c>
      <c r="JC10" s="104">
        <f>SUM(JC11:JC14)</f>
        <v>3649</v>
      </c>
      <c r="JD10" s="104">
        <f>+JA10+JB10+IZ10+JC10</f>
        <v>3649</v>
      </c>
      <c r="JE10" s="104">
        <f>SUM(JE11:JE14)</f>
        <v>3649</v>
      </c>
      <c r="JF10" s="104">
        <f>SUM(JF11:JF14)</f>
        <v>0</v>
      </c>
      <c r="JG10" s="187"/>
    </row>
    <row r="11" spans="1:267" s="141" customFormat="1" ht="12.75" x14ac:dyDescent="0.2">
      <c r="A11" s="140"/>
      <c r="B11" s="82" t="s">
        <v>95</v>
      </c>
      <c r="C11" s="172" t="s">
        <v>26</v>
      </c>
      <c r="D11" s="189">
        <f t="shared" ref="D11:D32" si="36">SUM(M11,U11,AC11,AK11,AR11,BH11,BP11,BX11,CN11,CU11,DB11,DI11,DP11,DW11,ED11,EK11)+SUM(ER11,EY11,FF11,FM11,FT11,GA11,GH11,GO11,GV11,HC11,HJ11,HQ11,HX11,IE11,IL11,IS11)</f>
        <v>6084980</v>
      </c>
      <c r="E11" s="107">
        <f>SUM(W11,AE11,AM11,AT11,BJ11,BR11,BZ11,CP11,CW11,DD11,DK11,DR11,DY11,EF11,EM11)+SUM(ET11,FA11,FH11,FO11,FV11,GC11,GJ11,GQ11,GX11,HE11,HL11,HS11,HZ11,IG11,IN11,IU11)</f>
        <v>0</v>
      </c>
      <c r="F11" s="108">
        <f t="shared" ref="F11:F32" si="37">+N11+V11+AD11+AS11+BA11+CG11</f>
        <v>146531</v>
      </c>
      <c r="G11" s="108">
        <f t="shared" ref="G11:G32" si="38">+O11+W11+AE11+AT11+BB11+CH11</f>
        <v>326752</v>
      </c>
      <c r="H11" s="108">
        <f t="shared" ref="H11:H32" si="39">+P11+X11+AF11+AU11+BC11+CI11</f>
        <v>-14202</v>
      </c>
      <c r="I11" s="108">
        <f t="shared" ref="I11:I32" si="40">+Q11+Y11+AG11+AV11+BD11+CJ11</f>
        <v>6544061</v>
      </c>
      <c r="J11" s="108">
        <f t="shared" ref="J11:J32" si="41">+R11+Z11+AH11+AW11+BE11+CK11</f>
        <v>6544061</v>
      </c>
      <c r="K11" s="108">
        <f t="shared" ref="K11:K32" si="42">+S11+AA11+AI11+AX11+BF11+CL11</f>
        <v>0</v>
      </c>
      <c r="L11" s="213">
        <f t="shared" ref="L11:L32" si="43">+T11+AB11</f>
        <v>0</v>
      </c>
      <c r="M11" s="107">
        <v>6084980</v>
      </c>
      <c r="N11" s="108">
        <v>146531</v>
      </c>
      <c r="O11" s="108">
        <v>326752</v>
      </c>
      <c r="P11" s="108">
        <v>-14202</v>
      </c>
      <c r="Q11" s="108">
        <f t="shared" ref="Q11:Q72" si="44">SUM(M11:P11)</f>
        <v>6544061</v>
      </c>
      <c r="R11" s="108">
        <f>+Q11</f>
        <v>6544061</v>
      </c>
      <c r="S11" s="107"/>
      <c r="T11" s="207"/>
      <c r="U11" s="107"/>
      <c r="V11" s="107"/>
      <c r="W11" s="107"/>
      <c r="X11" s="107"/>
      <c r="Y11" s="104"/>
      <c r="Z11" s="107">
        <f>Y11-AA11-AB11</f>
        <v>0</v>
      </c>
      <c r="AA11" s="107"/>
      <c r="AB11" s="207"/>
      <c r="AC11" s="189"/>
      <c r="AD11" s="107"/>
      <c r="AE11" s="107"/>
      <c r="AF11" s="107"/>
      <c r="AG11" s="104">
        <f t="shared" ref="AG11:AG72" si="45">+AD11+AE11+AC11+AF11</f>
        <v>0</v>
      </c>
      <c r="AH11" s="107">
        <f>AG11-AI11-AJ11</f>
        <v>0</v>
      </c>
      <c r="AI11" s="107"/>
      <c r="AJ11" s="207"/>
      <c r="AK11" s="177"/>
      <c r="AL11" s="107"/>
      <c r="AM11" s="107"/>
      <c r="AN11" s="107"/>
      <c r="AO11" s="107"/>
      <c r="AP11" s="107"/>
      <c r="AQ11" s="219"/>
      <c r="AR11" s="189"/>
      <c r="AS11" s="107"/>
      <c r="AT11" s="107"/>
      <c r="AU11" s="107"/>
      <c r="AV11" s="104">
        <f t="shared" ref="AV11:AV72" si="46">+AS11+AT11+AR11+AU11</f>
        <v>0</v>
      </c>
      <c r="AW11" s="107">
        <f>AV11-AX11-AY11</f>
        <v>0</v>
      </c>
      <c r="AX11" s="107"/>
      <c r="AY11" s="207"/>
      <c r="AZ11" s="189">
        <f t="shared" ref="AZ11:BA14" si="47">SUM(BP11,BX11,BH11)</f>
        <v>0</v>
      </c>
      <c r="BA11" s="107">
        <f t="shared" si="47"/>
        <v>0</v>
      </c>
      <c r="BB11" s="107">
        <f t="shared" ref="BB11:BC13" si="48">SUM(BR11,BZ11,BJ11)</f>
        <v>0</v>
      </c>
      <c r="BC11" s="107">
        <f t="shared" si="48"/>
        <v>0</v>
      </c>
      <c r="BD11" s="107">
        <f t="shared" ref="BD11:BD72" si="49">SUM(AZ11:BC11)</f>
        <v>0</v>
      </c>
      <c r="BE11" s="107">
        <f t="shared" ref="BE11:BG14" si="50">SUM(BU11,CC11,BM11)</f>
        <v>0</v>
      </c>
      <c r="BF11" s="107">
        <f t="shared" si="50"/>
        <v>0</v>
      </c>
      <c r="BG11" s="207">
        <f t="shared" si="50"/>
        <v>0</v>
      </c>
      <c r="BH11" s="189"/>
      <c r="BI11" s="107"/>
      <c r="BJ11" s="107"/>
      <c r="BK11" s="107"/>
      <c r="BL11" s="104">
        <f t="shared" ref="BL11:BL72" si="51">+BI11+BJ11+BH11+BK11</f>
        <v>0</v>
      </c>
      <c r="BM11" s="107">
        <f>BL11-BN11-BO11</f>
        <v>0</v>
      </c>
      <c r="BN11" s="107"/>
      <c r="BO11" s="207"/>
      <c r="BP11" s="189"/>
      <c r="BQ11" s="107"/>
      <c r="BR11" s="107"/>
      <c r="BS11" s="107"/>
      <c r="BT11" s="104">
        <f t="shared" ref="BT11:BT72" si="52">+BQ11+BR11+BP11+BS11</f>
        <v>0</v>
      </c>
      <c r="BU11" s="107">
        <f>BT11-BV11-BW11</f>
        <v>0</v>
      </c>
      <c r="BV11" s="107"/>
      <c r="BW11" s="207"/>
      <c r="BX11" s="189"/>
      <c r="BY11" s="107"/>
      <c r="BZ11" s="107"/>
      <c r="CA11" s="107"/>
      <c r="CB11" s="104">
        <f t="shared" ref="CB11:CB72" si="53">SUM(BX11:BZ11)+CA11</f>
        <v>0</v>
      </c>
      <c r="CC11" s="107">
        <f>CB11-CD11-CE11</f>
        <v>0</v>
      </c>
      <c r="CD11" s="107"/>
      <c r="CE11" s="207"/>
      <c r="CF11" s="189">
        <f t="shared" ref="CF11:CH14" si="54">SUM(CN11,CU11,DB11,DI11,DP11,DW11,ED11,EK11,ER11,EY11,FF11,FM11,FT11,GA11,GH11,GO11,GV11,HC11,HJ11,HQ11,HX11,IE11,IL11,IS11)</f>
        <v>0</v>
      </c>
      <c r="CG11" s="107">
        <f t="shared" si="54"/>
        <v>0</v>
      </c>
      <c r="CH11" s="107">
        <f t="shared" si="54"/>
        <v>0</v>
      </c>
      <c r="CI11" s="107">
        <f>JC11</f>
        <v>0</v>
      </c>
      <c r="CJ11" s="107">
        <f t="shared" si="8"/>
        <v>0</v>
      </c>
      <c r="CK11" s="107">
        <f t="shared" si="9"/>
        <v>0</v>
      </c>
      <c r="CL11" s="107">
        <f t="shared" si="10"/>
        <v>0</v>
      </c>
      <c r="CM11" s="207">
        <f t="shared" si="11"/>
        <v>0</v>
      </c>
      <c r="CN11" s="189"/>
      <c r="CO11" s="107"/>
      <c r="CP11" s="107"/>
      <c r="CQ11" s="104">
        <f t="shared" ref="CQ11:CQ70" si="55">+CO11+CP11</f>
        <v>0</v>
      </c>
      <c r="CR11" s="107">
        <f>CQ11-CS11-CT11</f>
        <v>0</v>
      </c>
      <c r="CS11" s="107"/>
      <c r="CT11" s="207"/>
      <c r="CU11" s="189"/>
      <c r="CV11" s="107"/>
      <c r="CW11" s="107"/>
      <c r="CX11" s="104">
        <f t="shared" ref="CX11:CX71" si="56">+CV11+CW11</f>
        <v>0</v>
      </c>
      <c r="CY11" s="107">
        <f>CX11-CZ11-DA11</f>
        <v>0</v>
      </c>
      <c r="CZ11" s="107"/>
      <c r="DA11" s="207"/>
      <c r="DB11" s="189"/>
      <c r="DC11" s="107"/>
      <c r="DD11" s="107"/>
      <c r="DE11" s="104">
        <f t="shared" ref="DE11:DE71" si="57">+DC11+DD11</f>
        <v>0</v>
      </c>
      <c r="DF11" s="107">
        <f>DE11-DG11-DH11</f>
        <v>0</v>
      </c>
      <c r="DG11" s="107"/>
      <c r="DH11" s="207"/>
      <c r="DI11" s="189"/>
      <c r="DJ11" s="107"/>
      <c r="DK11" s="107"/>
      <c r="DL11" s="104">
        <f t="shared" ref="DL11:DL71" si="58">+DJ11+DK11</f>
        <v>0</v>
      </c>
      <c r="DM11" s="107">
        <f>DL11-DN11-DO11</f>
        <v>0</v>
      </c>
      <c r="DN11" s="107"/>
      <c r="DO11" s="207"/>
      <c r="DP11" s="189"/>
      <c r="DQ11" s="107"/>
      <c r="DR11" s="107"/>
      <c r="DS11" s="104">
        <f t="shared" ref="DS11:DS71" si="59">+DQ11+DR11</f>
        <v>0</v>
      </c>
      <c r="DT11" s="107">
        <f>DS11-DU11-DV11</f>
        <v>0</v>
      </c>
      <c r="DU11" s="107"/>
      <c r="DV11" s="207"/>
      <c r="DW11" s="189"/>
      <c r="DX11" s="107"/>
      <c r="DY11" s="107"/>
      <c r="DZ11" s="104">
        <f t="shared" ref="DZ11:DZ71" si="60">+DX11+DY11</f>
        <v>0</v>
      </c>
      <c r="EA11" s="107">
        <f>DZ11-EB11-EC11</f>
        <v>0</v>
      </c>
      <c r="EB11" s="107"/>
      <c r="EC11" s="207"/>
      <c r="ED11" s="189"/>
      <c r="EE11" s="107"/>
      <c r="EF11" s="107"/>
      <c r="EG11" s="104">
        <f t="shared" ref="EG11:EG71" si="61">+EE11+EF11</f>
        <v>0</v>
      </c>
      <c r="EH11" s="107">
        <f>EG11-EI11-EJ11</f>
        <v>0</v>
      </c>
      <c r="EI11" s="107"/>
      <c r="EJ11" s="207"/>
      <c r="EK11" s="189"/>
      <c r="EL11" s="107"/>
      <c r="EM11" s="107"/>
      <c r="EN11" s="104">
        <f t="shared" ref="EN11:EN71" si="62">+EL11+EM11</f>
        <v>0</v>
      </c>
      <c r="EO11" s="107">
        <f>EN11-EP11-EQ11</f>
        <v>0</v>
      </c>
      <c r="EP11" s="107"/>
      <c r="EQ11" s="207"/>
      <c r="ER11" s="189"/>
      <c r="ES11" s="107"/>
      <c r="ET11" s="107"/>
      <c r="EU11" s="114">
        <f t="shared" ref="EU11:EU71" si="63">+ES11+ET11</f>
        <v>0</v>
      </c>
      <c r="EV11" s="107">
        <f>EU11-EW11-EX11</f>
        <v>0</v>
      </c>
      <c r="EW11" s="107"/>
      <c r="EX11" s="207"/>
      <c r="EY11" s="189"/>
      <c r="EZ11" s="107"/>
      <c r="FA11" s="107"/>
      <c r="FB11" s="104">
        <f t="shared" ref="FB11:FB71" si="64">+EZ11+FA11</f>
        <v>0</v>
      </c>
      <c r="FC11" s="107">
        <f>FB11-FD11-FE11</f>
        <v>0</v>
      </c>
      <c r="FD11" s="107"/>
      <c r="FE11" s="207"/>
      <c r="FF11" s="189"/>
      <c r="FG11" s="107"/>
      <c r="FH11" s="107"/>
      <c r="FI11" s="104">
        <f t="shared" ref="FI11:FI71" si="65">+FG11+FH11</f>
        <v>0</v>
      </c>
      <c r="FJ11" s="107">
        <f>FI11-FK11-FL11</f>
        <v>0</v>
      </c>
      <c r="FK11" s="107"/>
      <c r="FL11" s="207"/>
      <c r="FM11" s="189"/>
      <c r="FN11" s="107"/>
      <c r="FO11" s="107"/>
      <c r="FP11" s="104">
        <f t="shared" ref="FP11:FP71" si="66">+FN11+FO11</f>
        <v>0</v>
      </c>
      <c r="FQ11" s="107">
        <f>FP11-FR11-FS11</f>
        <v>0</v>
      </c>
      <c r="FR11" s="107"/>
      <c r="FS11" s="207"/>
      <c r="FT11" s="189"/>
      <c r="FU11" s="107"/>
      <c r="FV11" s="107"/>
      <c r="FW11" s="126">
        <f t="shared" ref="FW11:FW71" si="67">+FU11+FV11</f>
        <v>0</v>
      </c>
      <c r="FX11" s="107">
        <f>FW11-FY11-FZ11</f>
        <v>0</v>
      </c>
      <c r="FY11" s="107"/>
      <c r="FZ11" s="207"/>
      <c r="GA11" s="189"/>
      <c r="GB11" s="107"/>
      <c r="GC11" s="107"/>
      <c r="GD11" s="104">
        <f t="shared" ref="GD11:GD71" si="68">+GB11+GC11</f>
        <v>0</v>
      </c>
      <c r="GE11" s="107">
        <f>GD11-GF11-GG11</f>
        <v>0</v>
      </c>
      <c r="GF11" s="107"/>
      <c r="GG11" s="207"/>
      <c r="GH11" s="189"/>
      <c r="GI11" s="107"/>
      <c r="GJ11" s="107"/>
      <c r="GK11" s="104">
        <f t="shared" ref="GK11:GK71" si="69">+GI11+GJ11</f>
        <v>0</v>
      </c>
      <c r="GL11" s="107">
        <f>GK11-GM11-GN11</f>
        <v>0</v>
      </c>
      <c r="GM11" s="107"/>
      <c r="GN11" s="207"/>
      <c r="GO11" s="189"/>
      <c r="GP11" s="107"/>
      <c r="GQ11" s="107"/>
      <c r="GR11" s="104">
        <f t="shared" ref="GR11:GR71" si="70">+GP11+GQ11</f>
        <v>0</v>
      </c>
      <c r="GS11" s="107">
        <f>GR11-GT11-GU11</f>
        <v>0</v>
      </c>
      <c r="GT11" s="107"/>
      <c r="GU11" s="207"/>
      <c r="GV11" s="189"/>
      <c r="GW11" s="107"/>
      <c r="GX11" s="107"/>
      <c r="GY11" s="104">
        <f t="shared" ref="GY11:GY71" si="71">+GW11+GX11</f>
        <v>0</v>
      </c>
      <c r="GZ11" s="107">
        <f>GY11-HA11-HB11</f>
        <v>0</v>
      </c>
      <c r="HA11" s="107"/>
      <c r="HB11" s="207"/>
      <c r="HC11" s="189"/>
      <c r="HD11" s="107"/>
      <c r="HE11" s="107"/>
      <c r="HF11" s="104">
        <f t="shared" ref="HF11:HF71" si="72">+HD11+HE11</f>
        <v>0</v>
      </c>
      <c r="HG11" s="107">
        <f>HF11-HH11-HI11</f>
        <v>0</v>
      </c>
      <c r="HH11" s="107"/>
      <c r="HI11" s="207"/>
      <c r="HJ11" s="189"/>
      <c r="HK11" s="107"/>
      <c r="HL11" s="107"/>
      <c r="HM11" s="104">
        <f t="shared" ref="HM11:HM71" si="73">+HK11+HL11</f>
        <v>0</v>
      </c>
      <c r="HN11" s="107">
        <f>HM11-HO11-HP11</f>
        <v>0</v>
      </c>
      <c r="HO11" s="107"/>
      <c r="HP11" s="207"/>
      <c r="HQ11" s="189"/>
      <c r="HR11" s="107"/>
      <c r="HS11" s="107"/>
      <c r="HT11" s="104">
        <f t="shared" ref="HT11:HT71" si="74">+HR11+HS11</f>
        <v>0</v>
      </c>
      <c r="HU11" s="107">
        <f>HT11-HV11-HW11</f>
        <v>0</v>
      </c>
      <c r="HV11" s="107"/>
      <c r="HW11" s="207"/>
      <c r="HX11" s="189"/>
      <c r="HY11" s="107"/>
      <c r="HZ11" s="107"/>
      <c r="IA11" s="104">
        <f t="shared" ref="IA11:IA71" si="75">+HY11+HZ11</f>
        <v>0</v>
      </c>
      <c r="IB11" s="107">
        <f>IA11-IC11-ID11</f>
        <v>0</v>
      </c>
      <c r="IC11" s="107"/>
      <c r="ID11" s="207"/>
      <c r="IE11" s="189"/>
      <c r="IF11" s="107"/>
      <c r="IG11" s="107"/>
      <c r="IH11" s="104">
        <f t="shared" ref="IH11:IH71" si="76">+IF11+IG11</f>
        <v>0</v>
      </c>
      <c r="II11" s="107">
        <f>IH11-IJ11-IK11</f>
        <v>0</v>
      </c>
      <c r="IJ11" s="107"/>
      <c r="IK11" s="207"/>
      <c r="IL11" s="189"/>
      <c r="IM11" s="107"/>
      <c r="IN11" s="107"/>
      <c r="IO11" s="104">
        <f t="shared" ref="IO11:IO71" si="77">+IM11+IN11</f>
        <v>0</v>
      </c>
      <c r="IP11" s="107">
        <f>IO11-IQ11-IR11</f>
        <v>0</v>
      </c>
      <c r="IQ11" s="107"/>
      <c r="IR11" s="207"/>
      <c r="IS11" s="189"/>
      <c r="IT11" s="107"/>
      <c r="IU11" s="107"/>
      <c r="IV11" s="104">
        <f t="shared" ref="IV11:IV71" si="78">+IT11+IU11</f>
        <v>0</v>
      </c>
      <c r="IW11" s="107">
        <f>IV11-IX11-IY11</f>
        <v>0</v>
      </c>
      <c r="IX11" s="107"/>
      <c r="IY11" s="207"/>
      <c r="IZ11" s="189"/>
      <c r="JA11" s="107"/>
      <c r="JB11" s="107"/>
      <c r="JC11" s="107"/>
      <c r="JD11" s="104">
        <f t="shared" ref="JD11:JD72" si="79">+JA11+JB11+IZ11+JC11</f>
        <v>0</v>
      </c>
      <c r="JE11" s="107">
        <f>JD11-JF11-JG11</f>
        <v>0</v>
      </c>
      <c r="JF11" s="107"/>
      <c r="JG11" s="207"/>
    </row>
    <row r="12" spans="1:267" s="141" customFormat="1" ht="12.75" x14ac:dyDescent="0.2">
      <c r="A12" s="140"/>
      <c r="B12" s="82" t="s">
        <v>96</v>
      </c>
      <c r="C12" s="172" t="s">
        <v>15</v>
      </c>
      <c r="D12" s="189">
        <f t="shared" si="36"/>
        <v>0</v>
      </c>
      <c r="E12" s="107">
        <f>SUM(W12,AE12,AM12,AT12,BJ12,BR12,BZ12,CP12,CW12,DD12,DK12,DR12,DY12,EF12,EM12)+SUM(ET12,FA12,FH12,FO12,FV12,GC12,GJ12,GQ12,GX12,HE12,HL12,HS12,HZ12,IG12,IN12,IU12)</f>
        <v>0</v>
      </c>
      <c r="F12" s="108">
        <f t="shared" si="37"/>
        <v>0</v>
      </c>
      <c r="G12" s="108">
        <f t="shared" si="38"/>
        <v>343168</v>
      </c>
      <c r="H12" s="108">
        <f t="shared" si="39"/>
        <v>-171584</v>
      </c>
      <c r="I12" s="108">
        <f t="shared" si="40"/>
        <v>171584</v>
      </c>
      <c r="J12" s="108">
        <f t="shared" si="41"/>
        <v>171584</v>
      </c>
      <c r="K12" s="108">
        <f t="shared" si="42"/>
        <v>0</v>
      </c>
      <c r="L12" s="213">
        <f t="shared" si="43"/>
        <v>0</v>
      </c>
      <c r="M12" s="189"/>
      <c r="N12" s="108"/>
      <c r="O12" s="108">
        <f>171584+171584</f>
        <v>343168</v>
      </c>
      <c r="P12" s="108">
        <v>-171584</v>
      </c>
      <c r="Q12" s="108">
        <f t="shared" si="44"/>
        <v>171584</v>
      </c>
      <c r="R12" s="108">
        <f t="shared" ref="R12:R31" si="80">+Q12-S12</f>
        <v>171584</v>
      </c>
      <c r="S12" s="107"/>
      <c r="T12" s="207"/>
      <c r="U12" s="189"/>
      <c r="V12" s="107"/>
      <c r="W12" s="107"/>
      <c r="X12" s="107"/>
      <c r="Y12" s="104"/>
      <c r="Z12" s="107"/>
      <c r="AA12" s="107"/>
      <c r="AB12" s="207"/>
      <c r="AC12" s="189"/>
      <c r="AD12" s="107"/>
      <c r="AE12" s="107"/>
      <c r="AF12" s="107"/>
      <c r="AG12" s="104">
        <f t="shared" si="45"/>
        <v>0</v>
      </c>
      <c r="AH12" s="107"/>
      <c r="AI12" s="107"/>
      <c r="AJ12" s="207"/>
      <c r="AK12" s="177"/>
      <c r="AL12" s="107"/>
      <c r="AM12" s="107"/>
      <c r="AN12" s="107"/>
      <c r="AO12" s="107"/>
      <c r="AP12" s="107"/>
      <c r="AQ12" s="219"/>
      <c r="AR12" s="189"/>
      <c r="AS12" s="107"/>
      <c r="AT12" s="107"/>
      <c r="AU12" s="107"/>
      <c r="AV12" s="104">
        <f t="shared" si="46"/>
        <v>0</v>
      </c>
      <c r="AW12" s="107"/>
      <c r="AX12" s="107"/>
      <c r="AY12" s="207"/>
      <c r="AZ12" s="189">
        <f t="shared" si="47"/>
        <v>0</v>
      </c>
      <c r="BA12" s="107">
        <f t="shared" si="47"/>
        <v>0</v>
      </c>
      <c r="BB12" s="107">
        <f t="shared" si="48"/>
        <v>0</v>
      </c>
      <c r="BC12" s="107">
        <f t="shared" si="48"/>
        <v>0</v>
      </c>
      <c r="BD12" s="107">
        <f t="shared" si="49"/>
        <v>0</v>
      </c>
      <c r="BE12" s="107">
        <f t="shared" si="50"/>
        <v>0</v>
      </c>
      <c r="BF12" s="107">
        <f t="shared" si="50"/>
        <v>0</v>
      </c>
      <c r="BG12" s="207">
        <f t="shared" si="50"/>
        <v>0</v>
      </c>
      <c r="BH12" s="189"/>
      <c r="BI12" s="107"/>
      <c r="BJ12" s="107"/>
      <c r="BK12" s="107"/>
      <c r="BL12" s="104">
        <f t="shared" si="51"/>
        <v>0</v>
      </c>
      <c r="BM12" s="107"/>
      <c r="BN12" s="107"/>
      <c r="BO12" s="207"/>
      <c r="BP12" s="189"/>
      <c r="BQ12" s="107"/>
      <c r="BR12" s="107"/>
      <c r="BS12" s="107"/>
      <c r="BT12" s="104">
        <f t="shared" si="52"/>
        <v>0</v>
      </c>
      <c r="BU12" s="107"/>
      <c r="BV12" s="107"/>
      <c r="BW12" s="207"/>
      <c r="BX12" s="189"/>
      <c r="BY12" s="107"/>
      <c r="BZ12" s="107"/>
      <c r="CA12" s="107"/>
      <c r="CB12" s="104">
        <f t="shared" si="53"/>
        <v>0</v>
      </c>
      <c r="CC12" s="107"/>
      <c r="CD12" s="107"/>
      <c r="CE12" s="207"/>
      <c r="CF12" s="189">
        <f t="shared" si="54"/>
        <v>0</v>
      </c>
      <c r="CG12" s="107">
        <f t="shared" si="54"/>
        <v>0</v>
      </c>
      <c r="CH12" s="107">
        <f t="shared" si="54"/>
        <v>0</v>
      </c>
      <c r="CI12" s="107">
        <f t="shared" ref="CI12:CI17" si="81">JC12</f>
        <v>0</v>
      </c>
      <c r="CJ12" s="107">
        <f t="shared" si="8"/>
        <v>0</v>
      </c>
      <c r="CK12" s="107">
        <f t="shared" si="9"/>
        <v>0</v>
      </c>
      <c r="CL12" s="107">
        <f t="shared" si="10"/>
        <v>0</v>
      </c>
      <c r="CM12" s="207">
        <f t="shared" si="11"/>
        <v>0</v>
      </c>
      <c r="CN12" s="189"/>
      <c r="CO12" s="107"/>
      <c r="CP12" s="107"/>
      <c r="CQ12" s="104">
        <f t="shared" si="55"/>
        <v>0</v>
      </c>
      <c r="CR12" s="107"/>
      <c r="CS12" s="107"/>
      <c r="CT12" s="207"/>
      <c r="CU12" s="189"/>
      <c r="CV12" s="107"/>
      <c r="CW12" s="107"/>
      <c r="CX12" s="104">
        <f t="shared" si="56"/>
        <v>0</v>
      </c>
      <c r="CY12" s="107"/>
      <c r="CZ12" s="107"/>
      <c r="DA12" s="207"/>
      <c r="DB12" s="189"/>
      <c r="DC12" s="107"/>
      <c r="DD12" s="107"/>
      <c r="DE12" s="104">
        <f t="shared" si="57"/>
        <v>0</v>
      </c>
      <c r="DF12" s="107"/>
      <c r="DG12" s="107"/>
      <c r="DH12" s="207"/>
      <c r="DI12" s="189"/>
      <c r="DJ12" s="107"/>
      <c r="DK12" s="107"/>
      <c r="DL12" s="104">
        <f t="shared" si="58"/>
        <v>0</v>
      </c>
      <c r="DM12" s="107"/>
      <c r="DN12" s="107"/>
      <c r="DO12" s="207"/>
      <c r="DP12" s="189"/>
      <c r="DQ12" s="107"/>
      <c r="DR12" s="107"/>
      <c r="DS12" s="104">
        <f t="shared" si="59"/>
        <v>0</v>
      </c>
      <c r="DT12" s="107"/>
      <c r="DU12" s="107"/>
      <c r="DV12" s="207"/>
      <c r="DW12" s="189"/>
      <c r="DX12" s="107"/>
      <c r="DY12" s="107"/>
      <c r="DZ12" s="104">
        <f t="shared" si="60"/>
        <v>0</v>
      </c>
      <c r="EA12" s="107"/>
      <c r="EB12" s="107"/>
      <c r="EC12" s="207"/>
      <c r="ED12" s="189"/>
      <c r="EE12" s="107"/>
      <c r="EF12" s="107"/>
      <c r="EG12" s="104">
        <f t="shared" si="61"/>
        <v>0</v>
      </c>
      <c r="EH12" s="107"/>
      <c r="EI12" s="107"/>
      <c r="EJ12" s="207"/>
      <c r="EK12" s="189"/>
      <c r="EL12" s="107"/>
      <c r="EM12" s="107"/>
      <c r="EN12" s="104">
        <f t="shared" si="62"/>
        <v>0</v>
      </c>
      <c r="EO12" s="107"/>
      <c r="EP12" s="107"/>
      <c r="EQ12" s="207"/>
      <c r="ER12" s="189"/>
      <c r="ES12" s="107"/>
      <c r="ET12" s="107"/>
      <c r="EU12" s="114">
        <f t="shared" si="63"/>
        <v>0</v>
      </c>
      <c r="EV12" s="107"/>
      <c r="EW12" s="107"/>
      <c r="EX12" s="207"/>
      <c r="EY12" s="189"/>
      <c r="EZ12" s="107"/>
      <c r="FA12" s="107"/>
      <c r="FB12" s="104">
        <f t="shared" si="64"/>
        <v>0</v>
      </c>
      <c r="FC12" s="107"/>
      <c r="FD12" s="107"/>
      <c r="FE12" s="207"/>
      <c r="FF12" s="189"/>
      <c r="FG12" s="107"/>
      <c r="FH12" s="107"/>
      <c r="FI12" s="104">
        <f t="shared" si="65"/>
        <v>0</v>
      </c>
      <c r="FJ12" s="107"/>
      <c r="FK12" s="107"/>
      <c r="FL12" s="207"/>
      <c r="FM12" s="189"/>
      <c r="FN12" s="107"/>
      <c r="FO12" s="107"/>
      <c r="FP12" s="104">
        <f t="shared" si="66"/>
        <v>0</v>
      </c>
      <c r="FQ12" s="107"/>
      <c r="FR12" s="107"/>
      <c r="FS12" s="207"/>
      <c r="FT12" s="189"/>
      <c r="FU12" s="107"/>
      <c r="FV12" s="107"/>
      <c r="FW12" s="126">
        <f t="shared" si="67"/>
        <v>0</v>
      </c>
      <c r="FX12" s="107"/>
      <c r="FY12" s="107"/>
      <c r="FZ12" s="207"/>
      <c r="GA12" s="189"/>
      <c r="GB12" s="107"/>
      <c r="GC12" s="107"/>
      <c r="GD12" s="104">
        <f t="shared" si="68"/>
        <v>0</v>
      </c>
      <c r="GE12" s="107"/>
      <c r="GF12" s="107"/>
      <c r="GG12" s="207"/>
      <c r="GH12" s="189"/>
      <c r="GI12" s="107"/>
      <c r="GJ12" s="107"/>
      <c r="GK12" s="104">
        <f t="shared" si="69"/>
        <v>0</v>
      </c>
      <c r="GL12" s="107"/>
      <c r="GM12" s="107"/>
      <c r="GN12" s="207"/>
      <c r="GO12" s="189"/>
      <c r="GP12" s="107"/>
      <c r="GQ12" s="107"/>
      <c r="GR12" s="104">
        <f t="shared" si="70"/>
        <v>0</v>
      </c>
      <c r="GS12" s="107"/>
      <c r="GT12" s="107"/>
      <c r="GU12" s="207"/>
      <c r="GV12" s="189"/>
      <c r="GW12" s="107"/>
      <c r="GX12" s="107"/>
      <c r="GY12" s="104">
        <f t="shared" si="71"/>
        <v>0</v>
      </c>
      <c r="GZ12" s="107"/>
      <c r="HA12" s="107"/>
      <c r="HB12" s="207"/>
      <c r="HC12" s="189"/>
      <c r="HD12" s="107"/>
      <c r="HE12" s="107"/>
      <c r="HF12" s="104">
        <f t="shared" si="72"/>
        <v>0</v>
      </c>
      <c r="HG12" s="107"/>
      <c r="HH12" s="107"/>
      <c r="HI12" s="207"/>
      <c r="HJ12" s="189"/>
      <c r="HK12" s="107"/>
      <c r="HL12" s="107"/>
      <c r="HM12" s="104">
        <f t="shared" si="73"/>
        <v>0</v>
      </c>
      <c r="HN12" s="107"/>
      <c r="HO12" s="107"/>
      <c r="HP12" s="207"/>
      <c r="HQ12" s="189"/>
      <c r="HR12" s="107"/>
      <c r="HS12" s="107"/>
      <c r="HT12" s="104">
        <f t="shared" si="74"/>
        <v>0</v>
      </c>
      <c r="HU12" s="107"/>
      <c r="HV12" s="107"/>
      <c r="HW12" s="207"/>
      <c r="HX12" s="189"/>
      <c r="HY12" s="107"/>
      <c r="HZ12" s="107"/>
      <c r="IA12" s="104">
        <f t="shared" si="75"/>
        <v>0</v>
      </c>
      <c r="IB12" s="107"/>
      <c r="IC12" s="107"/>
      <c r="ID12" s="207"/>
      <c r="IE12" s="189"/>
      <c r="IF12" s="107"/>
      <c r="IG12" s="107"/>
      <c r="IH12" s="104">
        <f t="shared" si="76"/>
        <v>0</v>
      </c>
      <c r="II12" s="107"/>
      <c r="IJ12" s="107"/>
      <c r="IK12" s="207"/>
      <c r="IL12" s="189"/>
      <c r="IM12" s="107"/>
      <c r="IN12" s="107"/>
      <c r="IO12" s="104">
        <f t="shared" si="77"/>
        <v>0</v>
      </c>
      <c r="IP12" s="107"/>
      <c r="IQ12" s="107"/>
      <c r="IR12" s="207"/>
      <c r="IS12" s="189"/>
      <c r="IT12" s="107"/>
      <c r="IU12" s="107"/>
      <c r="IV12" s="104">
        <f t="shared" si="78"/>
        <v>0</v>
      </c>
      <c r="IW12" s="107"/>
      <c r="IX12" s="107"/>
      <c r="IY12" s="207"/>
      <c r="IZ12" s="189"/>
      <c r="JA12" s="107"/>
      <c r="JB12" s="107"/>
      <c r="JC12" s="107"/>
      <c r="JD12" s="104">
        <f t="shared" si="79"/>
        <v>0</v>
      </c>
      <c r="JE12" s="107"/>
      <c r="JF12" s="107"/>
      <c r="JG12" s="207"/>
    </row>
    <row r="13" spans="1:267" s="141" customFormat="1" ht="12.75" x14ac:dyDescent="0.2">
      <c r="A13" s="140"/>
      <c r="B13" s="82" t="s">
        <v>97</v>
      </c>
      <c r="C13" s="8" t="s">
        <v>154</v>
      </c>
      <c r="D13" s="189">
        <f t="shared" si="36"/>
        <v>0</v>
      </c>
      <c r="E13" s="107">
        <f>SUM(W13,AE13,AM13,AT13,BJ13,BR13,BZ13,CP13,CW13,DD13,DK13,DR13,DY13,EF13,EM13)+SUM(ET13,FA13,FH13,FO13,FV13,GC13,GJ13,GQ13,GX13,HE13,HL13,HS13,HZ13,IG13,IN13,IU13)</f>
        <v>0</v>
      </c>
      <c r="F13" s="108">
        <f t="shared" si="37"/>
        <v>0</v>
      </c>
      <c r="G13" s="108">
        <f t="shared" si="38"/>
        <v>0</v>
      </c>
      <c r="H13" s="108">
        <f t="shared" si="39"/>
        <v>0</v>
      </c>
      <c r="I13" s="108">
        <f t="shared" si="40"/>
        <v>0</v>
      </c>
      <c r="J13" s="108">
        <f t="shared" si="41"/>
        <v>0</v>
      </c>
      <c r="K13" s="108">
        <f t="shared" si="42"/>
        <v>0</v>
      </c>
      <c r="L13" s="213">
        <f t="shared" si="43"/>
        <v>0</v>
      </c>
      <c r="M13" s="189"/>
      <c r="N13" s="108"/>
      <c r="O13" s="104"/>
      <c r="P13" s="104"/>
      <c r="Q13" s="108">
        <f t="shared" si="44"/>
        <v>0</v>
      </c>
      <c r="R13" s="108">
        <f t="shared" si="80"/>
        <v>0</v>
      </c>
      <c r="S13" s="107"/>
      <c r="T13" s="207"/>
      <c r="U13" s="189"/>
      <c r="V13" s="107"/>
      <c r="W13" s="107"/>
      <c r="X13" s="107"/>
      <c r="Y13" s="104"/>
      <c r="Z13" s="107"/>
      <c r="AA13" s="107"/>
      <c r="AB13" s="207"/>
      <c r="AC13" s="189"/>
      <c r="AD13" s="107"/>
      <c r="AE13" s="107"/>
      <c r="AF13" s="107"/>
      <c r="AG13" s="104">
        <f t="shared" si="45"/>
        <v>0</v>
      </c>
      <c r="AH13" s="107"/>
      <c r="AI13" s="107"/>
      <c r="AJ13" s="207"/>
      <c r="AK13" s="177"/>
      <c r="AL13" s="107"/>
      <c r="AM13" s="107"/>
      <c r="AN13" s="107"/>
      <c r="AO13" s="107"/>
      <c r="AP13" s="107"/>
      <c r="AQ13" s="219"/>
      <c r="AR13" s="189"/>
      <c r="AS13" s="107"/>
      <c r="AT13" s="107"/>
      <c r="AU13" s="107"/>
      <c r="AV13" s="104">
        <f t="shared" si="46"/>
        <v>0</v>
      </c>
      <c r="AW13" s="107"/>
      <c r="AX13" s="107"/>
      <c r="AY13" s="207"/>
      <c r="AZ13" s="189">
        <f t="shared" si="47"/>
        <v>0</v>
      </c>
      <c r="BA13" s="107">
        <f t="shared" si="47"/>
        <v>0</v>
      </c>
      <c r="BB13" s="107">
        <f t="shared" si="48"/>
        <v>0</v>
      </c>
      <c r="BC13" s="107">
        <f t="shared" si="48"/>
        <v>0</v>
      </c>
      <c r="BD13" s="107">
        <f t="shared" si="49"/>
        <v>0</v>
      </c>
      <c r="BE13" s="107">
        <f t="shared" si="50"/>
        <v>0</v>
      </c>
      <c r="BF13" s="107">
        <f t="shared" si="50"/>
        <v>0</v>
      </c>
      <c r="BG13" s="207">
        <f t="shared" si="50"/>
        <v>0</v>
      </c>
      <c r="BH13" s="189"/>
      <c r="BI13" s="107"/>
      <c r="BJ13" s="107"/>
      <c r="BK13" s="107"/>
      <c r="BL13" s="104">
        <f t="shared" si="51"/>
        <v>0</v>
      </c>
      <c r="BM13" s="107"/>
      <c r="BN13" s="107"/>
      <c r="BO13" s="207"/>
      <c r="BP13" s="189"/>
      <c r="BQ13" s="107"/>
      <c r="BR13" s="107"/>
      <c r="BS13" s="107"/>
      <c r="BT13" s="104">
        <f t="shared" si="52"/>
        <v>0</v>
      </c>
      <c r="BU13" s="107"/>
      <c r="BV13" s="107"/>
      <c r="BW13" s="207"/>
      <c r="BX13" s="189"/>
      <c r="BY13" s="107"/>
      <c r="BZ13" s="107"/>
      <c r="CA13" s="107"/>
      <c r="CB13" s="104">
        <f t="shared" si="53"/>
        <v>0</v>
      </c>
      <c r="CC13" s="107"/>
      <c r="CD13" s="107"/>
      <c r="CE13" s="207"/>
      <c r="CF13" s="189">
        <f t="shared" si="54"/>
        <v>0</v>
      </c>
      <c r="CG13" s="107">
        <f t="shared" si="54"/>
        <v>0</v>
      </c>
      <c r="CH13" s="107">
        <f t="shared" si="54"/>
        <v>0</v>
      </c>
      <c r="CI13" s="107">
        <f t="shared" si="81"/>
        <v>0</v>
      </c>
      <c r="CJ13" s="107">
        <f t="shared" si="8"/>
        <v>0</v>
      </c>
      <c r="CK13" s="107">
        <f t="shared" si="9"/>
        <v>0</v>
      </c>
      <c r="CL13" s="107">
        <f t="shared" si="10"/>
        <v>0</v>
      </c>
      <c r="CM13" s="207">
        <f t="shared" si="11"/>
        <v>0</v>
      </c>
      <c r="CN13" s="189"/>
      <c r="CO13" s="107"/>
      <c r="CP13" s="107"/>
      <c r="CQ13" s="104">
        <f t="shared" si="55"/>
        <v>0</v>
      </c>
      <c r="CR13" s="107"/>
      <c r="CS13" s="107"/>
      <c r="CT13" s="207"/>
      <c r="CU13" s="189"/>
      <c r="CV13" s="107"/>
      <c r="CW13" s="107"/>
      <c r="CX13" s="104">
        <f t="shared" si="56"/>
        <v>0</v>
      </c>
      <c r="CY13" s="107"/>
      <c r="CZ13" s="107"/>
      <c r="DA13" s="207"/>
      <c r="DB13" s="189"/>
      <c r="DC13" s="107"/>
      <c r="DD13" s="107"/>
      <c r="DE13" s="104">
        <f t="shared" si="57"/>
        <v>0</v>
      </c>
      <c r="DF13" s="107"/>
      <c r="DG13" s="107"/>
      <c r="DH13" s="207"/>
      <c r="DI13" s="189"/>
      <c r="DJ13" s="107"/>
      <c r="DK13" s="107"/>
      <c r="DL13" s="104">
        <f t="shared" si="58"/>
        <v>0</v>
      </c>
      <c r="DM13" s="107"/>
      <c r="DN13" s="107"/>
      <c r="DO13" s="207"/>
      <c r="DP13" s="189"/>
      <c r="DQ13" s="107"/>
      <c r="DR13" s="107"/>
      <c r="DS13" s="104">
        <f t="shared" si="59"/>
        <v>0</v>
      </c>
      <c r="DT13" s="107"/>
      <c r="DU13" s="107"/>
      <c r="DV13" s="207"/>
      <c r="DW13" s="189"/>
      <c r="DX13" s="107"/>
      <c r="DY13" s="107"/>
      <c r="DZ13" s="104">
        <f t="shared" si="60"/>
        <v>0</v>
      </c>
      <c r="EA13" s="107"/>
      <c r="EB13" s="107"/>
      <c r="EC13" s="207"/>
      <c r="ED13" s="189"/>
      <c r="EE13" s="107"/>
      <c r="EF13" s="107"/>
      <c r="EG13" s="104">
        <f t="shared" si="61"/>
        <v>0</v>
      </c>
      <c r="EH13" s="107"/>
      <c r="EI13" s="107"/>
      <c r="EJ13" s="207"/>
      <c r="EK13" s="189"/>
      <c r="EL13" s="107"/>
      <c r="EM13" s="107"/>
      <c r="EN13" s="104">
        <f t="shared" si="62"/>
        <v>0</v>
      </c>
      <c r="EO13" s="107"/>
      <c r="EP13" s="107"/>
      <c r="EQ13" s="207"/>
      <c r="ER13" s="189"/>
      <c r="ES13" s="107"/>
      <c r="ET13" s="107"/>
      <c r="EU13" s="114">
        <f t="shared" si="63"/>
        <v>0</v>
      </c>
      <c r="EV13" s="107"/>
      <c r="EW13" s="107"/>
      <c r="EX13" s="207"/>
      <c r="EY13" s="189"/>
      <c r="EZ13" s="107"/>
      <c r="FA13" s="107"/>
      <c r="FB13" s="104">
        <f t="shared" si="64"/>
        <v>0</v>
      </c>
      <c r="FC13" s="107"/>
      <c r="FD13" s="107"/>
      <c r="FE13" s="207"/>
      <c r="FF13" s="189"/>
      <c r="FG13" s="107"/>
      <c r="FH13" s="107"/>
      <c r="FI13" s="104">
        <f t="shared" si="65"/>
        <v>0</v>
      </c>
      <c r="FJ13" s="107"/>
      <c r="FK13" s="107"/>
      <c r="FL13" s="207"/>
      <c r="FM13" s="189"/>
      <c r="FN13" s="107"/>
      <c r="FO13" s="107"/>
      <c r="FP13" s="104">
        <f t="shared" si="66"/>
        <v>0</v>
      </c>
      <c r="FQ13" s="107"/>
      <c r="FR13" s="107"/>
      <c r="FS13" s="207"/>
      <c r="FT13" s="189"/>
      <c r="FU13" s="107"/>
      <c r="FV13" s="107"/>
      <c r="FW13" s="126">
        <f t="shared" si="67"/>
        <v>0</v>
      </c>
      <c r="FX13" s="107"/>
      <c r="FY13" s="107"/>
      <c r="FZ13" s="207"/>
      <c r="GA13" s="189"/>
      <c r="GB13" s="107"/>
      <c r="GC13" s="107"/>
      <c r="GD13" s="104">
        <f t="shared" si="68"/>
        <v>0</v>
      </c>
      <c r="GE13" s="107"/>
      <c r="GF13" s="107"/>
      <c r="GG13" s="207"/>
      <c r="GH13" s="189"/>
      <c r="GI13" s="107"/>
      <c r="GJ13" s="107"/>
      <c r="GK13" s="104">
        <f t="shared" si="69"/>
        <v>0</v>
      </c>
      <c r="GL13" s="107"/>
      <c r="GM13" s="107"/>
      <c r="GN13" s="207"/>
      <c r="GO13" s="189"/>
      <c r="GP13" s="107"/>
      <c r="GQ13" s="107"/>
      <c r="GR13" s="104">
        <f t="shared" si="70"/>
        <v>0</v>
      </c>
      <c r="GS13" s="107"/>
      <c r="GT13" s="107"/>
      <c r="GU13" s="207"/>
      <c r="GV13" s="189"/>
      <c r="GW13" s="107"/>
      <c r="GX13" s="107"/>
      <c r="GY13" s="104">
        <f t="shared" si="71"/>
        <v>0</v>
      </c>
      <c r="GZ13" s="107"/>
      <c r="HA13" s="107"/>
      <c r="HB13" s="207"/>
      <c r="HC13" s="189"/>
      <c r="HD13" s="107"/>
      <c r="HE13" s="107"/>
      <c r="HF13" s="104">
        <f t="shared" si="72"/>
        <v>0</v>
      </c>
      <c r="HG13" s="107"/>
      <c r="HH13" s="107"/>
      <c r="HI13" s="207"/>
      <c r="HJ13" s="189"/>
      <c r="HK13" s="107"/>
      <c r="HL13" s="107"/>
      <c r="HM13" s="104">
        <f t="shared" si="73"/>
        <v>0</v>
      </c>
      <c r="HN13" s="107"/>
      <c r="HO13" s="107"/>
      <c r="HP13" s="207"/>
      <c r="HQ13" s="189"/>
      <c r="HR13" s="107"/>
      <c r="HS13" s="107"/>
      <c r="HT13" s="104">
        <f t="shared" si="74"/>
        <v>0</v>
      </c>
      <c r="HU13" s="107"/>
      <c r="HV13" s="107"/>
      <c r="HW13" s="207"/>
      <c r="HX13" s="189"/>
      <c r="HY13" s="107"/>
      <c r="HZ13" s="107"/>
      <c r="IA13" s="104">
        <f t="shared" si="75"/>
        <v>0</v>
      </c>
      <c r="IB13" s="107"/>
      <c r="IC13" s="107"/>
      <c r="ID13" s="207"/>
      <c r="IE13" s="189"/>
      <c r="IF13" s="107"/>
      <c r="IG13" s="107"/>
      <c r="IH13" s="104">
        <f t="shared" si="76"/>
        <v>0</v>
      </c>
      <c r="II13" s="107"/>
      <c r="IJ13" s="107"/>
      <c r="IK13" s="207"/>
      <c r="IL13" s="189"/>
      <c r="IM13" s="107"/>
      <c r="IN13" s="107"/>
      <c r="IO13" s="104">
        <f t="shared" si="77"/>
        <v>0</v>
      </c>
      <c r="IP13" s="107"/>
      <c r="IQ13" s="107"/>
      <c r="IR13" s="207"/>
      <c r="IS13" s="189"/>
      <c r="IT13" s="107"/>
      <c r="IU13" s="107"/>
      <c r="IV13" s="104">
        <f t="shared" si="78"/>
        <v>0</v>
      </c>
      <c r="IW13" s="107"/>
      <c r="IX13" s="107"/>
      <c r="IY13" s="207"/>
      <c r="IZ13" s="189"/>
      <c r="JA13" s="107"/>
      <c r="JB13" s="107"/>
      <c r="JC13" s="107"/>
      <c r="JD13" s="104">
        <f t="shared" si="79"/>
        <v>0</v>
      </c>
      <c r="JE13" s="107"/>
      <c r="JF13" s="107"/>
      <c r="JG13" s="207"/>
    </row>
    <row r="14" spans="1:267" s="141" customFormat="1" ht="12.75" x14ac:dyDescent="0.2">
      <c r="A14" s="140"/>
      <c r="B14" s="82" t="s">
        <v>98</v>
      </c>
      <c r="C14" s="172" t="s">
        <v>166</v>
      </c>
      <c r="D14" s="189">
        <f t="shared" si="36"/>
        <v>9380225</v>
      </c>
      <c r="E14" s="111">
        <v>0</v>
      </c>
      <c r="F14" s="108">
        <f t="shared" si="37"/>
        <v>0</v>
      </c>
      <c r="G14" s="108">
        <f t="shared" si="38"/>
        <v>40000</v>
      </c>
      <c r="H14" s="108">
        <f t="shared" si="39"/>
        <v>-6204012</v>
      </c>
      <c r="I14" s="108">
        <f>+Q14+Y14+AG14+AV14+BD14+CJ14</f>
        <v>3216213</v>
      </c>
      <c r="J14" s="108">
        <f t="shared" si="41"/>
        <v>2397264</v>
      </c>
      <c r="K14" s="108">
        <f t="shared" si="42"/>
        <v>818949</v>
      </c>
      <c r="L14" s="213">
        <f t="shared" si="43"/>
        <v>0</v>
      </c>
      <c r="M14" s="189">
        <v>6701032</v>
      </c>
      <c r="N14" s="108"/>
      <c r="O14" s="108"/>
      <c r="P14" s="108">
        <v>-6555116</v>
      </c>
      <c r="Q14" s="108">
        <f t="shared" si="44"/>
        <v>145916</v>
      </c>
      <c r="R14" s="108">
        <f t="shared" si="80"/>
        <v>60223</v>
      </c>
      <c r="S14" s="107">
        <v>85693</v>
      </c>
      <c r="T14" s="207"/>
      <c r="U14" s="107">
        <v>5775</v>
      </c>
      <c r="V14" s="107"/>
      <c r="W14" s="107"/>
      <c r="X14" s="107"/>
      <c r="Y14" s="108">
        <f t="shared" ref="Y14:Y19" si="82">+V14+U14+W14+X14</f>
        <v>5775</v>
      </c>
      <c r="Z14" s="107">
        <f>+Y14-AA14</f>
        <v>5775</v>
      </c>
      <c r="AA14" s="107"/>
      <c r="AB14" s="207"/>
      <c r="AC14" s="189">
        <v>2658597</v>
      </c>
      <c r="AD14" s="107"/>
      <c r="AE14" s="107">
        <v>40000</v>
      </c>
      <c r="AF14" s="107">
        <v>347319</v>
      </c>
      <c r="AG14" s="108">
        <f t="shared" si="45"/>
        <v>3045916</v>
      </c>
      <c r="AH14" s="107">
        <f>AG14-AI14-AJ14</f>
        <v>2327481</v>
      </c>
      <c r="AI14" s="107">
        <v>718435</v>
      </c>
      <c r="AJ14" s="207"/>
      <c r="AK14" s="177"/>
      <c r="AL14" s="107"/>
      <c r="AM14" s="107"/>
      <c r="AN14" s="107"/>
      <c r="AO14" s="107"/>
      <c r="AP14" s="107"/>
      <c r="AQ14" s="219"/>
      <c r="AR14" s="189"/>
      <c r="AS14" s="107"/>
      <c r="AT14" s="107"/>
      <c r="AU14" s="107"/>
      <c r="AV14" s="104">
        <f t="shared" si="46"/>
        <v>0</v>
      </c>
      <c r="AW14" s="107">
        <f>AV14-AX14-AY14</f>
        <v>0</v>
      </c>
      <c r="AX14" s="107"/>
      <c r="AY14" s="207"/>
      <c r="AZ14" s="189">
        <f t="shared" si="47"/>
        <v>14821</v>
      </c>
      <c r="BA14" s="107">
        <f t="shared" si="47"/>
        <v>0</v>
      </c>
      <c r="BB14" s="107">
        <f t="shared" ref="BB14:BC32" si="83">SUM(BR14,BZ14,BJ14)</f>
        <v>0</v>
      </c>
      <c r="BC14" s="107">
        <f t="shared" si="83"/>
        <v>136</v>
      </c>
      <c r="BD14" s="107">
        <f t="shared" si="49"/>
        <v>14957</v>
      </c>
      <c r="BE14" s="107">
        <f t="shared" si="50"/>
        <v>136</v>
      </c>
      <c r="BF14" s="107">
        <f t="shared" si="50"/>
        <v>14821</v>
      </c>
      <c r="BG14" s="207">
        <f t="shared" si="50"/>
        <v>0</v>
      </c>
      <c r="BH14" s="189"/>
      <c r="BI14" s="107"/>
      <c r="BJ14" s="107"/>
      <c r="BK14" s="107"/>
      <c r="BL14" s="104">
        <f t="shared" si="51"/>
        <v>0</v>
      </c>
      <c r="BM14" s="107">
        <f>BL14-BN14-BO14</f>
        <v>0</v>
      </c>
      <c r="BN14" s="107"/>
      <c r="BO14" s="207"/>
      <c r="BP14" s="189"/>
      <c r="BQ14" s="107"/>
      <c r="BR14" s="107"/>
      <c r="BS14" s="107">
        <v>136</v>
      </c>
      <c r="BT14" s="104">
        <f t="shared" si="52"/>
        <v>136</v>
      </c>
      <c r="BU14" s="107">
        <f>BT14-BV14-BW14</f>
        <v>136</v>
      </c>
      <c r="BV14" s="107"/>
      <c r="BW14" s="207"/>
      <c r="BX14" s="189">
        <v>14821</v>
      </c>
      <c r="BY14" s="107"/>
      <c r="BZ14" s="107"/>
      <c r="CA14" s="107"/>
      <c r="CB14" s="104">
        <f t="shared" si="53"/>
        <v>14821</v>
      </c>
      <c r="CC14" s="107">
        <f>CB14-CD14-CE14</f>
        <v>0</v>
      </c>
      <c r="CD14" s="107">
        <v>14821</v>
      </c>
      <c r="CE14" s="207"/>
      <c r="CF14" s="189">
        <f t="shared" si="54"/>
        <v>0</v>
      </c>
      <c r="CG14" s="107">
        <f t="shared" si="54"/>
        <v>0</v>
      </c>
      <c r="CH14" s="107">
        <f t="shared" si="54"/>
        <v>0</v>
      </c>
      <c r="CI14" s="107">
        <f t="shared" si="81"/>
        <v>3649</v>
      </c>
      <c r="CJ14" s="107">
        <f t="shared" si="8"/>
        <v>3649</v>
      </c>
      <c r="CK14" s="107">
        <f t="shared" si="9"/>
        <v>3649</v>
      </c>
      <c r="CL14" s="107">
        <f t="shared" si="10"/>
        <v>0</v>
      </c>
      <c r="CM14" s="207">
        <f t="shared" si="11"/>
        <v>0</v>
      </c>
      <c r="CN14" s="189"/>
      <c r="CO14" s="107"/>
      <c r="CP14" s="107"/>
      <c r="CQ14" s="104">
        <f t="shared" si="55"/>
        <v>0</v>
      </c>
      <c r="CR14" s="107">
        <f>CQ14-CS14-CT14</f>
        <v>0</v>
      </c>
      <c r="CS14" s="107"/>
      <c r="CT14" s="207"/>
      <c r="CU14" s="189"/>
      <c r="CV14" s="107"/>
      <c r="CW14" s="107"/>
      <c r="CX14" s="104">
        <f t="shared" si="56"/>
        <v>0</v>
      </c>
      <c r="CY14" s="107">
        <f>CX14-CZ14-DA14</f>
        <v>0</v>
      </c>
      <c r="CZ14" s="107"/>
      <c r="DA14" s="207"/>
      <c r="DB14" s="189"/>
      <c r="DC14" s="107"/>
      <c r="DD14" s="107"/>
      <c r="DE14" s="104">
        <f t="shared" si="57"/>
        <v>0</v>
      </c>
      <c r="DF14" s="107">
        <f>DE14-DG14-DH14</f>
        <v>0</v>
      </c>
      <c r="DG14" s="107"/>
      <c r="DH14" s="207"/>
      <c r="DI14" s="189"/>
      <c r="DJ14" s="107"/>
      <c r="DK14" s="107"/>
      <c r="DL14" s="104">
        <f t="shared" si="58"/>
        <v>0</v>
      </c>
      <c r="DM14" s="107">
        <f>DL14-DN14-DO14</f>
        <v>0</v>
      </c>
      <c r="DN14" s="107"/>
      <c r="DO14" s="207"/>
      <c r="DP14" s="189"/>
      <c r="DQ14" s="107"/>
      <c r="DR14" s="107"/>
      <c r="DS14" s="104">
        <f t="shared" si="59"/>
        <v>0</v>
      </c>
      <c r="DT14" s="107">
        <f>DS14-DU14-DV14</f>
        <v>0</v>
      </c>
      <c r="DU14" s="107"/>
      <c r="DV14" s="207"/>
      <c r="DW14" s="189"/>
      <c r="DX14" s="107"/>
      <c r="DY14" s="107"/>
      <c r="DZ14" s="104">
        <f t="shared" si="60"/>
        <v>0</v>
      </c>
      <c r="EA14" s="107">
        <f>DZ14-EB14-EC14</f>
        <v>0</v>
      </c>
      <c r="EB14" s="107"/>
      <c r="EC14" s="207"/>
      <c r="ED14" s="189"/>
      <c r="EE14" s="107"/>
      <c r="EF14" s="107"/>
      <c r="EG14" s="104">
        <f t="shared" si="61"/>
        <v>0</v>
      </c>
      <c r="EH14" s="107">
        <f>EG14-EI14-EJ14</f>
        <v>0</v>
      </c>
      <c r="EI14" s="107"/>
      <c r="EJ14" s="207"/>
      <c r="EK14" s="189"/>
      <c r="EL14" s="107"/>
      <c r="EM14" s="107"/>
      <c r="EN14" s="104">
        <f t="shared" si="62"/>
        <v>0</v>
      </c>
      <c r="EO14" s="107">
        <f>EN14-EP14-EQ14</f>
        <v>0</v>
      </c>
      <c r="EP14" s="107"/>
      <c r="EQ14" s="207"/>
      <c r="ER14" s="189"/>
      <c r="ES14" s="107"/>
      <c r="ET14" s="107"/>
      <c r="EU14" s="114">
        <f t="shared" si="63"/>
        <v>0</v>
      </c>
      <c r="EV14" s="107">
        <f>EU14-EW14-EX14</f>
        <v>0</v>
      </c>
      <c r="EW14" s="107"/>
      <c r="EX14" s="207"/>
      <c r="EY14" s="189"/>
      <c r="EZ14" s="107"/>
      <c r="FA14" s="107"/>
      <c r="FB14" s="104">
        <f t="shared" si="64"/>
        <v>0</v>
      </c>
      <c r="FC14" s="107">
        <f>FB14-FD14-FE14</f>
        <v>0</v>
      </c>
      <c r="FD14" s="107"/>
      <c r="FE14" s="207"/>
      <c r="FF14" s="189"/>
      <c r="FG14" s="107"/>
      <c r="FH14" s="107"/>
      <c r="FI14" s="104">
        <f t="shared" si="65"/>
        <v>0</v>
      </c>
      <c r="FJ14" s="107">
        <f>FI14-FK14-FL14</f>
        <v>0</v>
      </c>
      <c r="FK14" s="107"/>
      <c r="FL14" s="207"/>
      <c r="FM14" s="189"/>
      <c r="FN14" s="107"/>
      <c r="FO14" s="107"/>
      <c r="FP14" s="104">
        <f t="shared" si="66"/>
        <v>0</v>
      </c>
      <c r="FQ14" s="107">
        <f>FP14-FR14-FS14</f>
        <v>0</v>
      </c>
      <c r="FR14" s="107"/>
      <c r="FS14" s="207"/>
      <c r="FT14" s="189"/>
      <c r="FU14" s="107"/>
      <c r="FV14" s="107"/>
      <c r="FW14" s="126">
        <f t="shared" si="67"/>
        <v>0</v>
      </c>
      <c r="FX14" s="107">
        <f>FW14-FY14-FZ14</f>
        <v>0</v>
      </c>
      <c r="FY14" s="107"/>
      <c r="FZ14" s="207"/>
      <c r="GA14" s="189"/>
      <c r="GB14" s="107"/>
      <c r="GC14" s="107"/>
      <c r="GD14" s="104">
        <f t="shared" si="68"/>
        <v>0</v>
      </c>
      <c r="GE14" s="107">
        <f>GD14-GF14-GG14</f>
        <v>0</v>
      </c>
      <c r="GF14" s="107"/>
      <c r="GG14" s="207"/>
      <c r="GH14" s="189"/>
      <c r="GI14" s="107"/>
      <c r="GJ14" s="107"/>
      <c r="GK14" s="104">
        <f t="shared" si="69"/>
        <v>0</v>
      </c>
      <c r="GL14" s="107">
        <f>GK14-GM14-GN14</f>
        <v>0</v>
      </c>
      <c r="GM14" s="107"/>
      <c r="GN14" s="207"/>
      <c r="GO14" s="189"/>
      <c r="GP14" s="107"/>
      <c r="GQ14" s="107"/>
      <c r="GR14" s="104">
        <f t="shared" si="70"/>
        <v>0</v>
      </c>
      <c r="GS14" s="107">
        <f>GR14-GT14-GU14</f>
        <v>0</v>
      </c>
      <c r="GT14" s="107"/>
      <c r="GU14" s="207"/>
      <c r="GV14" s="189"/>
      <c r="GW14" s="107"/>
      <c r="GX14" s="107"/>
      <c r="GY14" s="104">
        <f t="shared" si="71"/>
        <v>0</v>
      </c>
      <c r="GZ14" s="107">
        <f>GY14-HA14-HB14</f>
        <v>0</v>
      </c>
      <c r="HA14" s="107"/>
      <c r="HB14" s="207"/>
      <c r="HC14" s="189"/>
      <c r="HD14" s="107"/>
      <c r="HE14" s="107"/>
      <c r="HF14" s="104">
        <f t="shared" si="72"/>
        <v>0</v>
      </c>
      <c r="HG14" s="107">
        <f>HF14-HH14-HI14</f>
        <v>0</v>
      </c>
      <c r="HH14" s="107"/>
      <c r="HI14" s="207"/>
      <c r="HJ14" s="189"/>
      <c r="HK14" s="107"/>
      <c r="HL14" s="107"/>
      <c r="HM14" s="104">
        <f t="shared" si="73"/>
        <v>0</v>
      </c>
      <c r="HN14" s="107">
        <f>HM14-HO14-HP14</f>
        <v>0</v>
      </c>
      <c r="HO14" s="107"/>
      <c r="HP14" s="207"/>
      <c r="HQ14" s="189"/>
      <c r="HR14" s="107"/>
      <c r="HS14" s="107"/>
      <c r="HT14" s="104">
        <f t="shared" si="74"/>
        <v>0</v>
      </c>
      <c r="HU14" s="107">
        <f>HT14-HV14-HW14</f>
        <v>0</v>
      </c>
      <c r="HV14" s="107"/>
      <c r="HW14" s="207"/>
      <c r="HX14" s="189"/>
      <c r="HY14" s="107"/>
      <c r="HZ14" s="107"/>
      <c r="IA14" s="104">
        <f t="shared" si="75"/>
        <v>0</v>
      </c>
      <c r="IB14" s="107">
        <f>IA14-IC14-ID14</f>
        <v>0</v>
      </c>
      <c r="IC14" s="107"/>
      <c r="ID14" s="207"/>
      <c r="IE14" s="189"/>
      <c r="IF14" s="107"/>
      <c r="IG14" s="107"/>
      <c r="IH14" s="104">
        <f t="shared" si="76"/>
        <v>0</v>
      </c>
      <c r="II14" s="107">
        <f>IH14-IJ14-IK14</f>
        <v>0</v>
      </c>
      <c r="IJ14" s="107"/>
      <c r="IK14" s="207"/>
      <c r="IL14" s="189"/>
      <c r="IM14" s="107"/>
      <c r="IN14" s="107"/>
      <c r="IO14" s="104">
        <f t="shared" si="77"/>
        <v>0</v>
      </c>
      <c r="IP14" s="107">
        <f>IO14-IQ14-IR14</f>
        <v>0</v>
      </c>
      <c r="IQ14" s="107"/>
      <c r="IR14" s="207"/>
      <c r="IS14" s="189"/>
      <c r="IT14" s="107"/>
      <c r="IU14" s="107"/>
      <c r="IV14" s="104">
        <f t="shared" si="78"/>
        <v>0</v>
      </c>
      <c r="IW14" s="107">
        <f>IV14-IX14-IY14</f>
        <v>0</v>
      </c>
      <c r="IX14" s="107"/>
      <c r="IY14" s="207"/>
      <c r="IZ14" s="189"/>
      <c r="JA14" s="107"/>
      <c r="JB14" s="107"/>
      <c r="JC14" s="107">
        <v>3649</v>
      </c>
      <c r="JD14" s="104">
        <f t="shared" si="79"/>
        <v>3649</v>
      </c>
      <c r="JE14" s="107">
        <f>JD14-JF14-JG14</f>
        <v>3649</v>
      </c>
      <c r="JF14" s="107"/>
      <c r="JG14" s="207"/>
    </row>
    <row r="15" spans="1:267" s="143" customFormat="1" ht="12.75" x14ac:dyDescent="0.15">
      <c r="A15" s="142" t="s">
        <v>85</v>
      </c>
      <c r="B15" s="84" t="s">
        <v>16</v>
      </c>
      <c r="C15" s="173"/>
      <c r="D15" s="188">
        <f t="shared" si="36"/>
        <v>11318219</v>
      </c>
      <c r="E15" s="111">
        <f>SUM(E16:E17)</f>
        <v>0</v>
      </c>
      <c r="F15" s="104">
        <f t="shared" si="37"/>
        <v>0</v>
      </c>
      <c r="G15" s="104">
        <f t="shared" si="38"/>
        <v>0</v>
      </c>
      <c r="H15" s="104">
        <f t="shared" si="39"/>
        <v>129000</v>
      </c>
      <c r="I15" s="104">
        <f t="shared" si="40"/>
        <v>11447219</v>
      </c>
      <c r="J15" s="104">
        <f t="shared" si="41"/>
        <v>8695219</v>
      </c>
      <c r="K15" s="104">
        <f t="shared" si="42"/>
        <v>2752000</v>
      </c>
      <c r="L15" s="187">
        <f t="shared" si="43"/>
        <v>0</v>
      </c>
      <c r="M15" s="188">
        <f>+M17+M16</f>
        <v>11293219</v>
      </c>
      <c r="N15" s="104">
        <f>+N16+N17</f>
        <v>0</v>
      </c>
      <c r="O15" s="104">
        <f>+O17+O16</f>
        <v>0</v>
      </c>
      <c r="P15" s="104">
        <f>+P17+P16</f>
        <v>129000</v>
      </c>
      <c r="Q15" s="104">
        <f t="shared" si="44"/>
        <v>11422219</v>
      </c>
      <c r="R15" s="104">
        <f t="shared" si="80"/>
        <v>8670219</v>
      </c>
      <c r="S15" s="111">
        <f>SUM(S16:S17)</f>
        <v>2752000</v>
      </c>
      <c r="T15" s="191">
        <f>SUM(T16:T17)</f>
        <v>0</v>
      </c>
      <c r="U15" s="188">
        <f t="shared" ref="U15:AA15" si="84">SUM(U16:U17)</f>
        <v>0</v>
      </c>
      <c r="V15" s="111">
        <f t="shared" si="84"/>
        <v>0</v>
      </c>
      <c r="W15" s="111">
        <f t="shared" si="84"/>
        <v>0</v>
      </c>
      <c r="X15" s="111">
        <f t="shared" si="84"/>
        <v>0</v>
      </c>
      <c r="Y15" s="104">
        <f t="shared" si="82"/>
        <v>0</v>
      </c>
      <c r="Z15" s="111">
        <f>SUM(Z16:Z17)</f>
        <v>0</v>
      </c>
      <c r="AA15" s="111">
        <f t="shared" si="84"/>
        <v>0</v>
      </c>
      <c r="AB15" s="191">
        <f>SUM(AB16:AB17)</f>
        <v>0</v>
      </c>
      <c r="AC15" s="188">
        <f t="shared" ref="AC15:AI15" si="85">SUM(AC16:AC17)</f>
        <v>0</v>
      </c>
      <c r="AD15" s="111">
        <f t="shared" si="85"/>
        <v>0</v>
      </c>
      <c r="AE15" s="111">
        <f t="shared" si="85"/>
        <v>0</v>
      </c>
      <c r="AF15" s="111">
        <f t="shared" si="85"/>
        <v>0</v>
      </c>
      <c r="AG15" s="104">
        <f t="shared" si="45"/>
        <v>0</v>
      </c>
      <c r="AH15" s="111">
        <f>SUM(AH16:AH17)</f>
        <v>0</v>
      </c>
      <c r="AI15" s="111">
        <f t="shared" si="85"/>
        <v>0</v>
      </c>
      <c r="AJ15" s="191">
        <f>SUM(AJ16:AJ17)</f>
        <v>0</v>
      </c>
      <c r="AK15" s="178"/>
      <c r="AL15" s="111"/>
      <c r="AM15" s="111"/>
      <c r="AN15" s="111"/>
      <c r="AO15" s="111"/>
      <c r="AP15" s="111"/>
      <c r="AQ15" s="220"/>
      <c r="AR15" s="188">
        <f t="shared" ref="AR15:AX15" si="86">SUM(AR16:AR17)</f>
        <v>25000</v>
      </c>
      <c r="AS15" s="111">
        <f t="shared" si="86"/>
        <v>0</v>
      </c>
      <c r="AT15" s="111">
        <f t="shared" si="86"/>
        <v>0</v>
      </c>
      <c r="AU15" s="111">
        <f t="shared" si="86"/>
        <v>0</v>
      </c>
      <c r="AV15" s="104">
        <f t="shared" si="46"/>
        <v>25000</v>
      </c>
      <c r="AW15" s="111">
        <f>SUM(AW16:AW17)</f>
        <v>25000</v>
      </c>
      <c r="AX15" s="111">
        <f t="shared" si="86"/>
        <v>0</v>
      </c>
      <c r="AY15" s="191">
        <f>SUM(AY16:AY17)</f>
        <v>0</v>
      </c>
      <c r="AZ15" s="188">
        <f t="shared" ref="AZ15:BN15" si="87">SUM(AZ16:AZ17)</f>
        <v>0</v>
      </c>
      <c r="BA15" s="111">
        <f t="shared" si="87"/>
        <v>0</v>
      </c>
      <c r="BB15" s="107">
        <f t="shared" si="83"/>
        <v>0</v>
      </c>
      <c r="BC15" s="107">
        <f t="shared" si="83"/>
        <v>0</v>
      </c>
      <c r="BD15" s="111">
        <f t="shared" si="49"/>
        <v>0</v>
      </c>
      <c r="BE15" s="111">
        <f>SUM(BE16:BE17)</f>
        <v>0</v>
      </c>
      <c r="BF15" s="111">
        <f>SUM(BF16:BF17)</f>
        <v>0</v>
      </c>
      <c r="BG15" s="191">
        <f t="shared" si="87"/>
        <v>0</v>
      </c>
      <c r="BH15" s="188">
        <f t="shared" si="87"/>
        <v>0</v>
      </c>
      <c r="BI15" s="111">
        <f t="shared" si="87"/>
        <v>0</v>
      </c>
      <c r="BJ15" s="111">
        <f t="shared" si="87"/>
        <v>0</v>
      </c>
      <c r="BK15" s="111">
        <f t="shared" si="87"/>
        <v>0</v>
      </c>
      <c r="BL15" s="104">
        <f t="shared" si="51"/>
        <v>0</v>
      </c>
      <c r="BM15" s="111">
        <f>SUM(BM16:BM17)</f>
        <v>0</v>
      </c>
      <c r="BN15" s="111">
        <f t="shared" si="87"/>
        <v>0</v>
      </c>
      <c r="BO15" s="191">
        <f>SUM(BO16:BO17)</f>
        <v>0</v>
      </c>
      <c r="BP15" s="188">
        <f t="shared" ref="BP15:BV15" si="88">SUM(BP16:BP17)</f>
        <v>0</v>
      </c>
      <c r="BQ15" s="111">
        <f t="shared" si="88"/>
        <v>0</v>
      </c>
      <c r="BR15" s="111">
        <f t="shared" si="88"/>
        <v>0</v>
      </c>
      <c r="BS15" s="111">
        <f t="shared" si="88"/>
        <v>0</v>
      </c>
      <c r="BT15" s="104">
        <f t="shared" si="52"/>
        <v>0</v>
      </c>
      <c r="BU15" s="111">
        <f>SUM(BU16:BU17)</f>
        <v>0</v>
      </c>
      <c r="BV15" s="111">
        <f t="shared" si="88"/>
        <v>0</v>
      </c>
      <c r="BW15" s="191">
        <f>SUM(BW16:BW17)</f>
        <v>0</v>
      </c>
      <c r="BX15" s="188">
        <f t="shared" ref="BX15:CD15" si="89">SUM(BX16:BX17)</f>
        <v>0</v>
      </c>
      <c r="BY15" s="111">
        <f t="shared" si="89"/>
        <v>0</v>
      </c>
      <c r="BZ15" s="111">
        <f t="shared" si="89"/>
        <v>0</v>
      </c>
      <c r="CA15" s="111">
        <f t="shared" si="89"/>
        <v>0</v>
      </c>
      <c r="CB15" s="104">
        <f t="shared" si="53"/>
        <v>0</v>
      </c>
      <c r="CC15" s="111">
        <f>SUM(CC16:CC17)</f>
        <v>0</v>
      </c>
      <c r="CD15" s="111">
        <f t="shared" si="89"/>
        <v>0</v>
      </c>
      <c r="CE15" s="191">
        <f>SUM(CE16:CE17)</f>
        <v>0</v>
      </c>
      <c r="CF15" s="188">
        <f>SUM(CF16:CF17)</f>
        <v>0</v>
      </c>
      <c r="CG15" s="111">
        <f>SUM(CG16:CG17)</f>
        <v>0</v>
      </c>
      <c r="CH15" s="111">
        <f>SUM(CH16:CH17)</f>
        <v>0</v>
      </c>
      <c r="CI15" s="111">
        <f>SUM(CI16:CI17)</f>
        <v>0</v>
      </c>
      <c r="CJ15" s="111">
        <f t="shared" si="8"/>
        <v>0</v>
      </c>
      <c r="CK15" s="111">
        <f t="shared" si="9"/>
        <v>0</v>
      </c>
      <c r="CL15" s="111">
        <f t="shared" si="10"/>
        <v>0</v>
      </c>
      <c r="CM15" s="191">
        <f t="shared" si="11"/>
        <v>0</v>
      </c>
      <c r="CN15" s="188">
        <f t="shared" ref="CN15:CS15" si="90">SUM(CN16:CN17)</f>
        <v>0</v>
      </c>
      <c r="CO15" s="111">
        <f t="shared" si="90"/>
        <v>0</v>
      </c>
      <c r="CP15" s="111">
        <f t="shared" si="90"/>
        <v>0</v>
      </c>
      <c r="CQ15" s="104">
        <f t="shared" si="55"/>
        <v>0</v>
      </c>
      <c r="CR15" s="111">
        <f>SUM(CR16:CR17)</f>
        <v>0</v>
      </c>
      <c r="CS15" s="111">
        <f t="shared" si="90"/>
        <v>0</v>
      </c>
      <c r="CT15" s="191">
        <f t="shared" ref="CT15:DA15" si="91">SUM(CT16:CT17)</f>
        <v>0</v>
      </c>
      <c r="CU15" s="188">
        <f t="shared" si="91"/>
        <v>0</v>
      </c>
      <c r="CV15" s="111">
        <f t="shared" si="91"/>
        <v>0</v>
      </c>
      <c r="CW15" s="111">
        <f t="shared" si="91"/>
        <v>0</v>
      </c>
      <c r="CX15" s="104">
        <f t="shared" si="56"/>
        <v>0</v>
      </c>
      <c r="CY15" s="111">
        <f>SUM(CY16:CY17)</f>
        <v>0</v>
      </c>
      <c r="CZ15" s="111">
        <f t="shared" si="91"/>
        <v>0</v>
      </c>
      <c r="DA15" s="191">
        <f t="shared" si="91"/>
        <v>0</v>
      </c>
      <c r="DB15" s="188">
        <f t="shared" ref="DB15:DG15" si="92">SUM(DB16:DB17)</f>
        <v>0</v>
      </c>
      <c r="DC15" s="111">
        <f t="shared" si="92"/>
        <v>0</v>
      </c>
      <c r="DD15" s="111">
        <f t="shared" si="92"/>
        <v>0</v>
      </c>
      <c r="DE15" s="104">
        <f t="shared" si="57"/>
        <v>0</v>
      </c>
      <c r="DF15" s="111">
        <f>SUM(DF16:DF17)</f>
        <v>0</v>
      </c>
      <c r="DG15" s="111">
        <f t="shared" si="92"/>
        <v>0</v>
      </c>
      <c r="DH15" s="191">
        <f>SUM(DH16:DH17)</f>
        <v>0</v>
      </c>
      <c r="DI15" s="188">
        <f t="shared" ref="DI15:DN15" si="93">SUM(DI16:DI17)</f>
        <v>0</v>
      </c>
      <c r="DJ15" s="111">
        <f t="shared" si="93"/>
        <v>0</v>
      </c>
      <c r="DK15" s="111">
        <f t="shared" si="93"/>
        <v>0</v>
      </c>
      <c r="DL15" s="104">
        <f t="shared" si="58"/>
        <v>0</v>
      </c>
      <c r="DM15" s="111">
        <f>SUM(DM16:DM17)</f>
        <v>0</v>
      </c>
      <c r="DN15" s="111">
        <f t="shared" si="93"/>
        <v>0</v>
      </c>
      <c r="DO15" s="191">
        <f t="shared" ref="DO15:DV15" si="94">SUM(DO16:DO17)</f>
        <v>0</v>
      </c>
      <c r="DP15" s="188">
        <f t="shared" si="94"/>
        <v>0</v>
      </c>
      <c r="DQ15" s="111">
        <f t="shared" si="94"/>
        <v>0</v>
      </c>
      <c r="DR15" s="111">
        <f t="shared" si="94"/>
        <v>0</v>
      </c>
      <c r="DS15" s="104">
        <f t="shared" si="59"/>
        <v>0</v>
      </c>
      <c r="DT15" s="111">
        <f>SUM(DT16:DT17)</f>
        <v>0</v>
      </c>
      <c r="DU15" s="111">
        <f t="shared" si="94"/>
        <v>0</v>
      </c>
      <c r="DV15" s="191">
        <f t="shared" si="94"/>
        <v>0</v>
      </c>
      <c r="DW15" s="188">
        <f t="shared" ref="DW15:EB15" si="95">SUM(DW16:DW17)</f>
        <v>0</v>
      </c>
      <c r="DX15" s="111">
        <f t="shared" si="95"/>
        <v>0</v>
      </c>
      <c r="DY15" s="111">
        <f t="shared" si="95"/>
        <v>0</v>
      </c>
      <c r="DZ15" s="104">
        <f t="shared" si="60"/>
        <v>0</v>
      </c>
      <c r="EA15" s="111">
        <f>SUM(EA16:EA17)</f>
        <v>0</v>
      </c>
      <c r="EB15" s="111">
        <f t="shared" si="95"/>
        <v>0</v>
      </c>
      <c r="EC15" s="191">
        <f>SUM(EC16:EC17)</f>
        <v>0</v>
      </c>
      <c r="ED15" s="188">
        <f t="shared" ref="ED15:EI15" si="96">SUM(ED16:ED17)</f>
        <v>0</v>
      </c>
      <c r="EE15" s="111">
        <f t="shared" si="96"/>
        <v>0</v>
      </c>
      <c r="EF15" s="111">
        <f t="shared" si="96"/>
        <v>0</v>
      </c>
      <c r="EG15" s="104">
        <f t="shared" si="61"/>
        <v>0</v>
      </c>
      <c r="EH15" s="111">
        <f>SUM(EH16:EH17)</f>
        <v>0</v>
      </c>
      <c r="EI15" s="111">
        <f t="shared" si="96"/>
        <v>0</v>
      </c>
      <c r="EJ15" s="191">
        <f>SUM(EJ16:EJ17)</f>
        <v>0</v>
      </c>
      <c r="EK15" s="188">
        <f t="shared" ref="EK15:EP15" si="97">SUM(EK16:EK17)</f>
        <v>0</v>
      </c>
      <c r="EL15" s="111">
        <f t="shared" si="97"/>
        <v>0</v>
      </c>
      <c r="EM15" s="111">
        <f t="shared" si="97"/>
        <v>0</v>
      </c>
      <c r="EN15" s="104">
        <f t="shared" si="62"/>
        <v>0</v>
      </c>
      <c r="EO15" s="111">
        <f>SUM(EO16:EO17)</f>
        <v>0</v>
      </c>
      <c r="EP15" s="111">
        <f t="shared" si="97"/>
        <v>0</v>
      </c>
      <c r="EQ15" s="191">
        <f>SUM(EQ16:EQ17)</f>
        <v>0</v>
      </c>
      <c r="ER15" s="188">
        <f t="shared" ref="ER15:EW15" si="98">SUM(ER16:ER17)</f>
        <v>0</v>
      </c>
      <c r="ES15" s="111">
        <f t="shared" si="98"/>
        <v>0</v>
      </c>
      <c r="ET15" s="111">
        <f t="shared" si="98"/>
        <v>0</v>
      </c>
      <c r="EU15" s="114">
        <f t="shared" si="63"/>
        <v>0</v>
      </c>
      <c r="EV15" s="111">
        <f>SUM(EV16:EV17)</f>
        <v>0</v>
      </c>
      <c r="EW15" s="111">
        <f t="shared" si="98"/>
        <v>0</v>
      </c>
      <c r="EX15" s="191">
        <f>SUM(EX16:EX17)</f>
        <v>0</v>
      </c>
      <c r="EY15" s="188">
        <f t="shared" ref="EY15:FD15" si="99">SUM(EY16:EY17)</f>
        <v>0</v>
      </c>
      <c r="EZ15" s="111">
        <f t="shared" si="99"/>
        <v>0</v>
      </c>
      <c r="FA15" s="111">
        <f t="shared" si="99"/>
        <v>0</v>
      </c>
      <c r="FB15" s="104">
        <f t="shared" si="64"/>
        <v>0</v>
      </c>
      <c r="FC15" s="111">
        <f>SUM(FC16:FC17)</f>
        <v>0</v>
      </c>
      <c r="FD15" s="111">
        <f t="shared" si="99"/>
        <v>0</v>
      </c>
      <c r="FE15" s="191">
        <f>SUM(FE16:FE17)</f>
        <v>0</v>
      </c>
      <c r="FF15" s="188">
        <f t="shared" ref="FF15:FK15" si="100">SUM(FF16:FF17)</f>
        <v>0</v>
      </c>
      <c r="FG15" s="111">
        <f t="shared" si="100"/>
        <v>0</v>
      </c>
      <c r="FH15" s="111">
        <f t="shared" si="100"/>
        <v>0</v>
      </c>
      <c r="FI15" s="104">
        <f t="shared" si="65"/>
        <v>0</v>
      </c>
      <c r="FJ15" s="111">
        <f>SUM(FJ16:FJ17)</f>
        <v>0</v>
      </c>
      <c r="FK15" s="111">
        <f t="shared" si="100"/>
        <v>0</v>
      </c>
      <c r="FL15" s="191">
        <f>SUM(FL16:FL17)</f>
        <v>0</v>
      </c>
      <c r="FM15" s="188">
        <f t="shared" ref="FM15:FR15" si="101">SUM(FM16:FM17)</f>
        <v>0</v>
      </c>
      <c r="FN15" s="111">
        <f t="shared" si="101"/>
        <v>0</v>
      </c>
      <c r="FO15" s="111">
        <f t="shared" si="101"/>
        <v>0</v>
      </c>
      <c r="FP15" s="104">
        <f t="shared" si="66"/>
        <v>0</v>
      </c>
      <c r="FQ15" s="111">
        <f>SUM(FQ16:FQ17)</f>
        <v>0</v>
      </c>
      <c r="FR15" s="111">
        <f t="shared" si="101"/>
        <v>0</v>
      </c>
      <c r="FS15" s="191">
        <f>SUM(FS16:FS17)</f>
        <v>0</v>
      </c>
      <c r="FT15" s="188">
        <f t="shared" ref="FT15:FY15" si="102">SUM(FT16:FT17)</f>
        <v>0</v>
      </c>
      <c r="FU15" s="111">
        <f t="shared" si="102"/>
        <v>0</v>
      </c>
      <c r="FV15" s="111">
        <f t="shared" si="102"/>
        <v>0</v>
      </c>
      <c r="FW15" s="126">
        <f t="shared" si="67"/>
        <v>0</v>
      </c>
      <c r="FX15" s="111">
        <f>SUM(FX16:FX17)</f>
        <v>0</v>
      </c>
      <c r="FY15" s="111">
        <f t="shared" si="102"/>
        <v>0</v>
      </c>
      <c r="FZ15" s="191">
        <f>SUM(FZ16:FZ17)</f>
        <v>0</v>
      </c>
      <c r="GA15" s="188">
        <f t="shared" ref="GA15:GF15" si="103">SUM(GA16:GA17)</f>
        <v>0</v>
      </c>
      <c r="GB15" s="111">
        <f t="shared" si="103"/>
        <v>0</v>
      </c>
      <c r="GC15" s="111">
        <f t="shared" si="103"/>
        <v>0</v>
      </c>
      <c r="GD15" s="104">
        <f t="shared" si="68"/>
        <v>0</v>
      </c>
      <c r="GE15" s="111">
        <f>SUM(GE16:GE17)</f>
        <v>0</v>
      </c>
      <c r="GF15" s="111">
        <f t="shared" si="103"/>
        <v>0</v>
      </c>
      <c r="GG15" s="191">
        <f>SUM(GG16:GG17)</f>
        <v>0</v>
      </c>
      <c r="GH15" s="188">
        <f>SUM(GH16:GH17)</f>
        <v>0</v>
      </c>
      <c r="GI15" s="111">
        <f t="shared" ref="GI15:GN15" si="104">SUM(GI16:GI17)</f>
        <v>0</v>
      </c>
      <c r="GJ15" s="111">
        <f t="shared" si="104"/>
        <v>0</v>
      </c>
      <c r="GK15" s="104">
        <f t="shared" si="69"/>
        <v>0</v>
      </c>
      <c r="GL15" s="111">
        <f>SUM(GL16:GL17)</f>
        <v>0</v>
      </c>
      <c r="GM15" s="111">
        <f t="shared" si="104"/>
        <v>0</v>
      </c>
      <c r="GN15" s="191">
        <f t="shared" si="104"/>
        <v>0</v>
      </c>
      <c r="GO15" s="188">
        <f t="shared" ref="GO15:GT15" si="105">SUM(GO16:GO17)</f>
        <v>0</v>
      </c>
      <c r="GP15" s="111">
        <f t="shared" si="105"/>
        <v>0</v>
      </c>
      <c r="GQ15" s="111">
        <f t="shared" si="105"/>
        <v>0</v>
      </c>
      <c r="GR15" s="104">
        <f t="shared" si="70"/>
        <v>0</v>
      </c>
      <c r="GS15" s="111">
        <f>SUM(GS16:GS17)</f>
        <v>0</v>
      </c>
      <c r="GT15" s="111">
        <f t="shared" si="105"/>
        <v>0</v>
      </c>
      <c r="GU15" s="191">
        <f>SUM(GU16:GU17)</f>
        <v>0</v>
      </c>
      <c r="GV15" s="188">
        <f t="shared" ref="GV15:HA15" si="106">SUM(GV16:GV17)</f>
        <v>0</v>
      </c>
      <c r="GW15" s="111">
        <f t="shared" si="106"/>
        <v>0</v>
      </c>
      <c r="GX15" s="111">
        <f t="shared" si="106"/>
        <v>0</v>
      </c>
      <c r="GY15" s="104">
        <f t="shared" si="71"/>
        <v>0</v>
      </c>
      <c r="GZ15" s="111">
        <f>SUM(GZ16:GZ17)</f>
        <v>0</v>
      </c>
      <c r="HA15" s="111">
        <f t="shared" si="106"/>
        <v>0</v>
      </c>
      <c r="HB15" s="191">
        <f>SUM(HB16:HB17)</f>
        <v>0</v>
      </c>
      <c r="HC15" s="188">
        <f t="shared" ref="HC15:HH15" si="107">SUM(HC16:HC17)</f>
        <v>0</v>
      </c>
      <c r="HD15" s="111">
        <f t="shared" si="107"/>
        <v>0</v>
      </c>
      <c r="HE15" s="111">
        <f t="shared" si="107"/>
        <v>0</v>
      </c>
      <c r="HF15" s="104">
        <f t="shared" si="72"/>
        <v>0</v>
      </c>
      <c r="HG15" s="111">
        <f>SUM(HG16:HG17)</f>
        <v>0</v>
      </c>
      <c r="HH15" s="111">
        <f t="shared" si="107"/>
        <v>0</v>
      </c>
      <c r="HI15" s="191">
        <f>SUM(HI16:HI17)</f>
        <v>0</v>
      </c>
      <c r="HJ15" s="188">
        <f t="shared" ref="HJ15:HO15" si="108">SUM(HJ16:HJ17)</f>
        <v>0</v>
      </c>
      <c r="HK15" s="111">
        <f t="shared" si="108"/>
        <v>0</v>
      </c>
      <c r="HL15" s="111">
        <f t="shared" si="108"/>
        <v>0</v>
      </c>
      <c r="HM15" s="104">
        <f t="shared" si="73"/>
        <v>0</v>
      </c>
      <c r="HN15" s="111">
        <f>SUM(HN16:HN17)</f>
        <v>0</v>
      </c>
      <c r="HO15" s="111">
        <f t="shared" si="108"/>
        <v>0</v>
      </c>
      <c r="HP15" s="191">
        <f>SUM(HP16:HP17)</f>
        <v>0</v>
      </c>
      <c r="HQ15" s="188">
        <f t="shared" ref="HQ15:HV15" si="109">SUM(HQ16:HQ17)</f>
        <v>0</v>
      </c>
      <c r="HR15" s="111">
        <f t="shared" si="109"/>
        <v>0</v>
      </c>
      <c r="HS15" s="111">
        <f t="shared" si="109"/>
        <v>0</v>
      </c>
      <c r="HT15" s="104">
        <f t="shared" si="74"/>
        <v>0</v>
      </c>
      <c r="HU15" s="111">
        <f>SUM(HU16:HU17)</f>
        <v>0</v>
      </c>
      <c r="HV15" s="111">
        <f t="shared" si="109"/>
        <v>0</v>
      </c>
      <c r="HW15" s="191">
        <f>SUM(HW16:HW17)</f>
        <v>0</v>
      </c>
      <c r="HX15" s="188">
        <f t="shared" ref="HX15:IC15" si="110">SUM(HX16:HX17)</f>
        <v>0</v>
      </c>
      <c r="HY15" s="111">
        <f t="shared" si="110"/>
        <v>0</v>
      </c>
      <c r="HZ15" s="111">
        <f t="shared" si="110"/>
        <v>0</v>
      </c>
      <c r="IA15" s="104">
        <f t="shared" si="75"/>
        <v>0</v>
      </c>
      <c r="IB15" s="111">
        <f>SUM(IB16:IB17)</f>
        <v>0</v>
      </c>
      <c r="IC15" s="111">
        <f t="shared" si="110"/>
        <v>0</v>
      </c>
      <c r="ID15" s="191">
        <f>SUM(ID16:ID17)</f>
        <v>0</v>
      </c>
      <c r="IE15" s="188">
        <f t="shared" ref="IE15:IJ15" si="111">SUM(IE16:IE17)</f>
        <v>0</v>
      </c>
      <c r="IF15" s="111">
        <f t="shared" si="111"/>
        <v>0</v>
      </c>
      <c r="IG15" s="111">
        <f t="shared" si="111"/>
        <v>0</v>
      </c>
      <c r="IH15" s="104">
        <f t="shared" si="76"/>
        <v>0</v>
      </c>
      <c r="II15" s="111">
        <f>SUM(II16:II17)</f>
        <v>0</v>
      </c>
      <c r="IJ15" s="111">
        <f t="shared" si="111"/>
        <v>0</v>
      </c>
      <c r="IK15" s="191">
        <f>SUM(IK16:IK17)</f>
        <v>0</v>
      </c>
      <c r="IL15" s="188">
        <f t="shared" ref="IL15:IQ15" si="112">SUM(IL16:IL17)</f>
        <v>0</v>
      </c>
      <c r="IM15" s="111">
        <f t="shared" si="112"/>
        <v>0</v>
      </c>
      <c r="IN15" s="111">
        <f t="shared" si="112"/>
        <v>0</v>
      </c>
      <c r="IO15" s="104">
        <f t="shared" si="77"/>
        <v>0</v>
      </c>
      <c r="IP15" s="111">
        <f>SUM(IP16:IP17)</f>
        <v>0</v>
      </c>
      <c r="IQ15" s="111">
        <f t="shared" si="112"/>
        <v>0</v>
      </c>
      <c r="IR15" s="191">
        <f>SUM(IR16:IR17)</f>
        <v>0</v>
      </c>
      <c r="IS15" s="188">
        <f t="shared" ref="IS15:IX15" si="113">SUM(IS16:IS17)</f>
        <v>0</v>
      </c>
      <c r="IT15" s="111">
        <f t="shared" si="113"/>
        <v>0</v>
      </c>
      <c r="IU15" s="111">
        <f t="shared" si="113"/>
        <v>0</v>
      </c>
      <c r="IV15" s="104">
        <f t="shared" si="78"/>
        <v>0</v>
      </c>
      <c r="IW15" s="111">
        <f>SUM(IW16:IW17)</f>
        <v>0</v>
      </c>
      <c r="IX15" s="111">
        <f t="shared" si="113"/>
        <v>0</v>
      </c>
      <c r="IY15" s="191">
        <f>SUM(IY16:JG17)</f>
        <v>0</v>
      </c>
      <c r="IZ15" s="188">
        <f>SUM(IZ16:IZ17)</f>
        <v>0</v>
      </c>
      <c r="JA15" s="111">
        <f>SUM(JA16:JA17)</f>
        <v>0</v>
      </c>
      <c r="JB15" s="111">
        <f>SUM(JB16:JB17)</f>
        <v>0</v>
      </c>
      <c r="JC15" s="111">
        <f>SUM(JC16:JC17)</f>
        <v>0</v>
      </c>
      <c r="JD15" s="104">
        <f t="shared" si="79"/>
        <v>0</v>
      </c>
      <c r="JE15" s="111">
        <f>SUM(JE16:JE17)</f>
        <v>0</v>
      </c>
      <c r="JF15" s="111">
        <f>SUM(JF16:JF17)</f>
        <v>0</v>
      </c>
      <c r="JG15" s="191"/>
    </row>
    <row r="16" spans="1:267" s="141" customFormat="1" ht="12.75" x14ac:dyDescent="0.2">
      <c r="A16" s="140"/>
      <c r="B16" s="82" t="s">
        <v>95</v>
      </c>
      <c r="C16" s="8" t="s">
        <v>155</v>
      </c>
      <c r="D16" s="189">
        <f t="shared" si="36"/>
        <v>11084019</v>
      </c>
      <c r="E16" s="107">
        <f>SUM(W16,AE16,AM16,AT16,BJ16,BR16,BZ16,CP16,CW16,DD16,DK16,DR16,DY16,EF16,EM16)+SUM(ET16,FA16,FH16,FO16,FV16,GC16,GJ16,GQ16,GX16,HE16,HL16,HS16,HZ16,IG16,IN16,IU16)</f>
        <v>0</v>
      </c>
      <c r="F16" s="108">
        <f t="shared" si="37"/>
        <v>0</v>
      </c>
      <c r="G16" s="108">
        <f t="shared" si="38"/>
        <v>0</v>
      </c>
      <c r="H16" s="108">
        <f t="shared" si="39"/>
        <v>129000</v>
      </c>
      <c r="I16" s="108">
        <f t="shared" si="40"/>
        <v>11213019</v>
      </c>
      <c r="J16" s="108">
        <f t="shared" si="41"/>
        <v>8491019</v>
      </c>
      <c r="K16" s="108">
        <f t="shared" si="42"/>
        <v>2722000</v>
      </c>
      <c r="L16" s="213">
        <f t="shared" si="43"/>
        <v>0</v>
      </c>
      <c r="M16" s="189">
        <v>11084019</v>
      </c>
      <c r="N16" s="108"/>
      <c r="O16" s="108"/>
      <c r="P16" s="108">
        <v>129000</v>
      </c>
      <c r="Q16" s="108">
        <f t="shared" si="44"/>
        <v>11213019</v>
      </c>
      <c r="R16" s="108">
        <f t="shared" si="80"/>
        <v>8491019</v>
      </c>
      <c r="S16" s="107">
        <f>2752000-30000</f>
        <v>2722000</v>
      </c>
      <c r="T16" s="207"/>
      <c r="U16" s="107"/>
      <c r="V16" s="107"/>
      <c r="W16" s="107"/>
      <c r="X16" s="107"/>
      <c r="Y16" s="108">
        <f t="shared" si="82"/>
        <v>0</v>
      </c>
      <c r="Z16" s="107">
        <f>Y16-AA16-AB16</f>
        <v>0</v>
      </c>
      <c r="AA16" s="107"/>
      <c r="AB16" s="207"/>
      <c r="AC16" s="189"/>
      <c r="AD16" s="107"/>
      <c r="AE16" s="107"/>
      <c r="AF16" s="107"/>
      <c r="AG16" s="104">
        <f t="shared" si="45"/>
        <v>0</v>
      </c>
      <c r="AH16" s="107">
        <f>AG16-AI16-AJ16</f>
        <v>0</v>
      </c>
      <c r="AI16" s="107"/>
      <c r="AJ16" s="207"/>
      <c r="AK16" s="177"/>
      <c r="AL16" s="107"/>
      <c r="AM16" s="107"/>
      <c r="AN16" s="107"/>
      <c r="AO16" s="107"/>
      <c r="AP16" s="107"/>
      <c r="AQ16" s="219"/>
      <c r="AR16" s="189"/>
      <c r="AS16" s="107"/>
      <c r="AT16" s="107"/>
      <c r="AU16" s="107"/>
      <c r="AV16" s="104">
        <f t="shared" si="46"/>
        <v>0</v>
      </c>
      <c r="AW16" s="107">
        <f>AV16-AX16-AY16</f>
        <v>0</v>
      </c>
      <c r="AX16" s="107"/>
      <c r="AY16" s="207"/>
      <c r="AZ16" s="189">
        <f t="shared" ref="AZ16:BA18" si="114">SUM(BP16,BX16,BH16)</f>
        <v>0</v>
      </c>
      <c r="BA16" s="107">
        <f t="shared" si="114"/>
        <v>0</v>
      </c>
      <c r="BB16" s="107">
        <f t="shared" si="83"/>
        <v>0</v>
      </c>
      <c r="BC16" s="107">
        <f t="shared" si="83"/>
        <v>0</v>
      </c>
      <c r="BD16" s="107">
        <f t="shared" si="49"/>
        <v>0</v>
      </c>
      <c r="BE16" s="107">
        <f t="shared" ref="BE16:BG18" si="115">SUM(BU16,CC16,BM16)</f>
        <v>0</v>
      </c>
      <c r="BF16" s="107">
        <f t="shared" si="115"/>
        <v>0</v>
      </c>
      <c r="BG16" s="207">
        <f t="shared" si="115"/>
        <v>0</v>
      </c>
      <c r="BH16" s="189"/>
      <c r="BI16" s="107"/>
      <c r="BJ16" s="107"/>
      <c r="BK16" s="107"/>
      <c r="BL16" s="104">
        <f t="shared" si="51"/>
        <v>0</v>
      </c>
      <c r="BM16" s="107">
        <f>BL16-BN16-BO16</f>
        <v>0</v>
      </c>
      <c r="BN16" s="107"/>
      <c r="BO16" s="207"/>
      <c r="BP16" s="189"/>
      <c r="BQ16" s="107"/>
      <c r="BR16" s="107"/>
      <c r="BS16" s="107"/>
      <c r="BT16" s="104">
        <f t="shared" si="52"/>
        <v>0</v>
      </c>
      <c r="BU16" s="107">
        <f>BT16-BV16-BW16</f>
        <v>0</v>
      </c>
      <c r="BV16" s="107"/>
      <c r="BW16" s="207"/>
      <c r="BX16" s="189"/>
      <c r="BY16" s="107"/>
      <c r="BZ16" s="107"/>
      <c r="CA16" s="107"/>
      <c r="CB16" s="104">
        <f t="shared" si="53"/>
        <v>0</v>
      </c>
      <c r="CC16" s="107">
        <f>CB16-CD16-CE16</f>
        <v>0</v>
      </c>
      <c r="CD16" s="107"/>
      <c r="CE16" s="207"/>
      <c r="CF16" s="189">
        <f t="shared" ref="CF16:CH18" si="116">SUM(CN16,CU16,DB16,DI16,DP16,DW16,ED16,EK16,ER16,EY16,FF16,FM16,FT16,GA16,GH16,GO16,GV16,HC16,HJ16,HQ16,HX16,IE16,IL16,IS16)</f>
        <v>0</v>
      </c>
      <c r="CG16" s="107">
        <f t="shared" si="116"/>
        <v>0</v>
      </c>
      <c r="CH16" s="107">
        <f t="shared" si="116"/>
        <v>0</v>
      </c>
      <c r="CI16" s="107">
        <f t="shared" si="81"/>
        <v>0</v>
      </c>
      <c r="CJ16" s="107">
        <f t="shared" si="8"/>
        <v>0</v>
      </c>
      <c r="CK16" s="107">
        <f t="shared" si="9"/>
        <v>0</v>
      </c>
      <c r="CL16" s="107">
        <f t="shared" si="10"/>
        <v>0</v>
      </c>
      <c r="CM16" s="207">
        <f t="shared" si="11"/>
        <v>0</v>
      </c>
      <c r="CN16" s="189"/>
      <c r="CO16" s="107"/>
      <c r="CP16" s="107"/>
      <c r="CQ16" s="104">
        <f t="shared" si="55"/>
        <v>0</v>
      </c>
      <c r="CR16" s="107">
        <f>CQ16-CS16-CT16</f>
        <v>0</v>
      </c>
      <c r="CS16" s="107"/>
      <c r="CT16" s="207"/>
      <c r="CU16" s="189"/>
      <c r="CV16" s="107"/>
      <c r="CW16" s="107"/>
      <c r="CX16" s="104">
        <f t="shared" si="56"/>
        <v>0</v>
      </c>
      <c r="CY16" s="107">
        <f>CX16-CZ16-DA16</f>
        <v>0</v>
      </c>
      <c r="CZ16" s="107"/>
      <c r="DA16" s="207"/>
      <c r="DB16" s="189"/>
      <c r="DC16" s="107"/>
      <c r="DD16" s="107"/>
      <c r="DE16" s="104">
        <f t="shared" si="57"/>
        <v>0</v>
      </c>
      <c r="DF16" s="107">
        <f>DE16-DG16-DH16</f>
        <v>0</v>
      </c>
      <c r="DG16" s="107"/>
      <c r="DH16" s="207"/>
      <c r="DI16" s="189"/>
      <c r="DJ16" s="107"/>
      <c r="DK16" s="107"/>
      <c r="DL16" s="104">
        <f t="shared" si="58"/>
        <v>0</v>
      </c>
      <c r="DM16" s="107">
        <f>DL16-DN16-DO16</f>
        <v>0</v>
      </c>
      <c r="DN16" s="107"/>
      <c r="DO16" s="207"/>
      <c r="DP16" s="189"/>
      <c r="DQ16" s="107"/>
      <c r="DR16" s="107"/>
      <c r="DS16" s="104">
        <f t="shared" si="59"/>
        <v>0</v>
      </c>
      <c r="DT16" s="107">
        <f>DS16-DU16-DV16</f>
        <v>0</v>
      </c>
      <c r="DU16" s="107"/>
      <c r="DV16" s="207"/>
      <c r="DW16" s="189"/>
      <c r="DX16" s="107"/>
      <c r="DY16" s="107"/>
      <c r="DZ16" s="104">
        <f t="shared" si="60"/>
        <v>0</v>
      </c>
      <c r="EA16" s="107">
        <f>DZ16-EB16-EC16</f>
        <v>0</v>
      </c>
      <c r="EB16" s="107"/>
      <c r="EC16" s="207"/>
      <c r="ED16" s="189"/>
      <c r="EE16" s="107"/>
      <c r="EF16" s="107"/>
      <c r="EG16" s="104">
        <f t="shared" si="61"/>
        <v>0</v>
      </c>
      <c r="EH16" s="107">
        <f>EG16-EI16-EJ16</f>
        <v>0</v>
      </c>
      <c r="EI16" s="107"/>
      <c r="EJ16" s="207"/>
      <c r="EK16" s="189"/>
      <c r="EL16" s="107"/>
      <c r="EM16" s="107"/>
      <c r="EN16" s="104">
        <f t="shared" si="62"/>
        <v>0</v>
      </c>
      <c r="EO16" s="107">
        <f>EN16-EP16-EQ16</f>
        <v>0</v>
      </c>
      <c r="EP16" s="107"/>
      <c r="EQ16" s="207"/>
      <c r="ER16" s="189"/>
      <c r="ES16" s="107"/>
      <c r="ET16" s="107"/>
      <c r="EU16" s="114">
        <f t="shared" si="63"/>
        <v>0</v>
      </c>
      <c r="EV16" s="107">
        <f>EU16-EW16-EX16</f>
        <v>0</v>
      </c>
      <c r="EW16" s="107"/>
      <c r="EX16" s="207"/>
      <c r="EY16" s="189"/>
      <c r="EZ16" s="107"/>
      <c r="FA16" s="107"/>
      <c r="FB16" s="104">
        <f t="shared" si="64"/>
        <v>0</v>
      </c>
      <c r="FC16" s="107">
        <f>FB16-FD16-FE16</f>
        <v>0</v>
      </c>
      <c r="FD16" s="107"/>
      <c r="FE16" s="207"/>
      <c r="FF16" s="189"/>
      <c r="FG16" s="107"/>
      <c r="FH16" s="107"/>
      <c r="FI16" s="104">
        <f t="shared" si="65"/>
        <v>0</v>
      </c>
      <c r="FJ16" s="107">
        <f>FI16-FK16-FL16</f>
        <v>0</v>
      </c>
      <c r="FK16" s="107"/>
      <c r="FL16" s="207"/>
      <c r="FM16" s="189"/>
      <c r="FN16" s="107"/>
      <c r="FO16" s="107"/>
      <c r="FP16" s="104">
        <f t="shared" si="66"/>
        <v>0</v>
      </c>
      <c r="FQ16" s="107">
        <f>FP16-FR16-FS16</f>
        <v>0</v>
      </c>
      <c r="FR16" s="107"/>
      <c r="FS16" s="207"/>
      <c r="FT16" s="189"/>
      <c r="FU16" s="107"/>
      <c r="FV16" s="107"/>
      <c r="FW16" s="126">
        <f t="shared" si="67"/>
        <v>0</v>
      </c>
      <c r="FX16" s="107">
        <f>FW16-FY16-FZ16</f>
        <v>0</v>
      </c>
      <c r="FY16" s="107"/>
      <c r="FZ16" s="207"/>
      <c r="GA16" s="189"/>
      <c r="GB16" s="107"/>
      <c r="GC16" s="107"/>
      <c r="GD16" s="104">
        <f t="shared" si="68"/>
        <v>0</v>
      </c>
      <c r="GE16" s="107">
        <f>GD16-GF16-GG16</f>
        <v>0</v>
      </c>
      <c r="GF16" s="107"/>
      <c r="GG16" s="207"/>
      <c r="GH16" s="189"/>
      <c r="GI16" s="107"/>
      <c r="GJ16" s="107"/>
      <c r="GK16" s="104">
        <f t="shared" si="69"/>
        <v>0</v>
      </c>
      <c r="GL16" s="107">
        <f>GK16-GM16-GN16</f>
        <v>0</v>
      </c>
      <c r="GM16" s="107"/>
      <c r="GN16" s="207"/>
      <c r="GO16" s="189"/>
      <c r="GP16" s="107"/>
      <c r="GQ16" s="107"/>
      <c r="GR16" s="104">
        <f t="shared" si="70"/>
        <v>0</v>
      </c>
      <c r="GS16" s="107">
        <f>GR16-GT16-GU16</f>
        <v>0</v>
      </c>
      <c r="GT16" s="107"/>
      <c r="GU16" s="207"/>
      <c r="GV16" s="189"/>
      <c r="GW16" s="107"/>
      <c r="GX16" s="107"/>
      <c r="GY16" s="104">
        <f t="shared" si="71"/>
        <v>0</v>
      </c>
      <c r="GZ16" s="107">
        <f>GY16-HA16-HB16</f>
        <v>0</v>
      </c>
      <c r="HA16" s="107"/>
      <c r="HB16" s="207"/>
      <c r="HC16" s="189"/>
      <c r="HD16" s="107"/>
      <c r="HE16" s="107"/>
      <c r="HF16" s="104">
        <f t="shared" si="72"/>
        <v>0</v>
      </c>
      <c r="HG16" s="107">
        <f>HF16-HH16-HI16</f>
        <v>0</v>
      </c>
      <c r="HH16" s="107"/>
      <c r="HI16" s="207"/>
      <c r="HJ16" s="189"/>
      <c r="HK16" s="107"/>
      <c r="HL16" s="107"/>
      <c r="HM16" s="104">
        <f t="shared" si="73"/>
        <v>0</v>
      </c>
      <c r="HN16" s="107">
        <f>HM16-HO16-HP16</f>
        <v>0</v>
      </c>
      <c r="HO16" s="107"/>
      <c r="HP16" s="207"/>
      <c r="HQ16" s="189"/>
      <c r="HR16" s="107"/>
      <c r="HS16" s="107"/>
      <c r="HT16" s="104">
        <f t="shared" si="74"/>
        <v>0</v>
      </c>
      <c r="HU16" s="107">
        <f>HT16-HV16-HW16</f>
        <v>0</v>
      </c>
      <c r="HV16" s="107"/>
      <c r="HW16" s="207"/>
      <c r="HX16" s="189"/>
      <c r="HY16" s="107"/>
      <c r="HZ16" s="107"/>
      <c r="IA16" s="104">
        <f t="shared" si="75"/>
        <v>0</v>
      </c>
      <c r="IB16" s="107">
        <f>IA16-IC16-ID16</f>
        <v>0</v>
      </c>
      <c r="IC16" s="107"/>
      <c r="ID16" s="207"/>
      <c r="IE16" s="189"/>
      <c r="IF16" s="107"/>
      <c r="IG16" s="107"/>
      <c r="IH16" s="104">
        <f t="shared" si="76"/>
        <v>0</v>
      </c>
      <c r="II16" s="107">
        <f>IH16-IJ16-IK16</f>
        <v>0</v>
      </c>
      <c r="IJ16" s="107"/>
      <c r="IK16" s="207"/>
      <c r="IL16" s="189"/>
      <c r="IM16" s="107"/>
      <c r="IN16" s="107"/>
      <c r="IO16" s="104">
        <f t="shared" si="77"/>
        <v>0</v>
      </c>
      <c r="IP16" s="107">
        <f>IO16-IQ16-IR16</f>
        <v>0</v>
      </c>
      <c r="IQ16" s="107"/>
      <c r="IR16" s="207"/>
      <c r="IS16" s="189"/>
      <c r="IT16" s="107"/>
      <c r="IU16" s="107"/>
      <c r="IV16" s="104">
        <f t="shared" si="78"/>
        <v>0</v>
      </c>
      <c r="IW16" s="107">
        <f>IV16-IX16-IY16</f>
        <v>0</v>
      </c>
      <c r="IX16" s="107"/>
      <c r="IY16" s="207"/>
      <c r="IZ16" s="189"/>
      <c r="JA16" s="107"/>
      <c r="JB16" s="107"/>
      <c r="JC16" s="107"/>
      <c r="JD16" s="104">
        <f t="shared" si="79"/>
        <v>0</v>
      </c>
      <c r="JE16" s="107">
        <f>JD16-JF16-JG16</f>
        <v>0</v>
      </c>
      <c r="JF16" s="107"/>
      <c r="JG16" s="207"/>
    </row>
    <row r="17" spans="1:267" s="141" customFormat="1" ht="12.75" x14ac:dyDescent="0.2">
      <c r="A17" s="140"/>
      <c r="B17" s="82" t="s">
        <v>96</v>
      </c>
      <c r="C17" s="8" t="s">
        <v>156</v>
      </c>
      <c r="D17" s="189">
        <f t="shared" si="36"/>
        <v>234200</v>
      </c>
      <c r="E17" s="107">
        <f>SUM(W17,AE17,AM17,AT17,BJ17,BR17,BZ17,CP17,CW17,DD17,DK17,DR17,DY17,EF17,EM17)+SUM(ET17,FA17,FH17,FO17,FV17,GC17,GJ17,GQ17,GX17,HE17,HL17,HS17,HZ17,IG17,IN17,IU17)</f>
        <v>0</v>
      </c>
      <c r="F17" s="108">
        <f t="shared" si="37"/>
        <v>0</v>
      </c>
      <c r="G17" s="108">
        <f t="shared" si="38"/>
        <v>0</v>
      </c>
      <c r="H17" s="108">
        <f t="shared" si="39"/>
        <v>0</v>
      </c>
      <c r="I17" s="108">
        <f t="shared" si="40"/>
        <v>234200</v>
      </c>
      <c r="J17" s="108">
        <f t="shared" si="41"/>
        <v>204200</v>
      </c>
      <c r="K17" s="108">
        <f t="shared" si="42"/>
        <v>30000</v>
      </c>
      <c r="L17" s="213">
        <f t="shared" si="43"/>
        <v>0</v>
      </c>
      <c r="M17" s="189">
        <v>209200</v>
      </c>
      <c r="N17" s="108"/>
      <c r="O17" s="108"/>
      <c r="P17" s="108"/>
      <c r="Q17" s="108">
        <f t="shared" si="44"/>
        <v>209200</v>
      </c>
      <c r="R17" s="108">
        <f t="shared" si="80"/>
        <v>179200</v>
      </c>
      <c r="S17" s="107">
        <v>30000</v>
      </c>
      <c r="T17" s="207"/>
      <c r="U17" s="107"/>
      <c r="V17" s="107"/>
      <c r="W17" s="107"/>
      <c r="X17" s="107"/>
      <c r="Y17" s="108">
        <f t="shared" si="82"/>
        <v>0</v>
      </c>
      <c r="Z17" s="107"/>
      <c r="AA17" s="107"/>
      <c r="AB17" s="207"/>
      <c r="AC17" s="189"/>
      <c r="AD17" s="107"/>
      <c r="AE17" s="107"/>
      <c r="AF17" s="107"/>
      <c r="AG17" s="104">
        <f t="shared" si="45"/>
        <v>0</v>
      </c>
      <c r="AH17" s="107">
        <f>AG17-AI17-AJ17</f>
        <v>0</v>
      </c>
      <c r="AI17" s="107"/>
      <c r="AJ17" s="207"/>
      <c r="AK17" s="177"/>
      <c r="AL17" s="107"/>
      <c r="AM17" s="107"/>
      <c r="AN17" s="107"/>
      <c r="AO17" s="107"/>
      <c r="AP17" s="107"/>
      <c r="AQ17" s="219"/>
      <c r="AR17" s="189">
        <v>25000</v>
      </c>
      <c r="AS17" s="107"/>
      <c r="AT17" s="107"/>
      <c r="AU17" s="107"/>
      <c r="AV17" s="104">
        <f t="shared" si="46"/>
        <v>25000</v>
      </c>
      <c r="AW17" s="107">
        <f>AV17-AX17-AY17</f>
        <v>25000</v>
      </c>
      <c r="AX17" s="107"/>
      <c r="AY17" s="207"/>
      <c r="AZ17" s="189">
        <f t="shared" si="114"/>
        <v>0</v>
      </c>
      <c r="BA17" s="107">
        <f t="shared" si="114"/>
        <v>0</v>
      </c>
      <c r="BB17" s="107">
        <f t="shared" si="83"/>
        <v>0</v>
      </c>
      <c r="BC17" s="107">
        <f t="shared" si="83"/>
        <v>0</v>
      </c>
      <c r="BD17" s="107">
        <f t="shared" si="49"/>
        <v>0</v>
      </c>
      <c r="BE17" s="107">
        <f t="shared" si="115"/>
        <v>0</v>
      </c>
      <c r="BF17" s="107">
        <f t="shared" si="115"/>
        <v>0</v>
      </c>
      <c r="BG17" s="207">
        <f t="shared" si="115"/>
        <v>0</v>
      </c>
      <c r="BH17" s="189"/>
      <c r="BI17" s="107"/>
      <c r="BJ17" s="107"/>
      <c r="BK17" s="107"/>
      <c r="BL17" s="104">
        <f t="shared" si="51"/>
        <v>0</v>
      </c>
      <c r="BM17" s="107">
        <f>BL17-BN17-BO17</f>
        <v>0</v>
      </c>
      <c r="BN17" s="107"/>
      <c r="BO17" s="207"/>
      <c r="BP17" s="189"/>
      <c r="BQ17" s="107"/>
      <c r="BR17" s="107"/>
      <c r="BS17" s="107"/>
      <c r="BT17" s="104">
        <f t="shared" si="52"/>
        <v>0</v>
      </c>
      <c r="BU17" s="107">
        <f>BT17-BV17-BW17</f>
        <v>0</v>
      </c>
      <c r="BV17" s="107"/>
      <c r="BW17" s="207"/>
      <c r="BX17" s="189"/>
      <c r="BY17" s="107"/>
      <c r="BZ17" s="107"/>
      <c r="CA17" s="107"/>
      <c r="CB17" s="104">
        <f t="shared" si="53"/>
        <v>0</v>
      </c>
      <c r="CC17" s="107">
        <f>CB17-CD17-CE17</f>
        <v>0</v>
      </c>
      <c r="CD17" s="107"/>
      <c r="CE17" s="207"/>
      <c r="CF17" s="189">
        <f t="shared" si="116"/>
        <v>0</v>
      </c>
      <c r="CG17" s="107">
        <f t="shared" si="116"/>
        <v>0</v>
      </c>
      <c r="CH17" s="107">
        <f t="shared" si="116"/>
        <v>0</v>
      </c>
      <c r="CI17" s="107">
        <f t="shared" si="81"/>
        <v>0</v>
      </c>
      <c r="CJ17" s="107">
        <f t="shared" si="8"/>
        <v>0</v>
      </c>
      <c r="CK17" s="107">
        <f t="shared" si="9"/>
        <v>0</v>
      </c>
      <c r="CL17" s="107">
        <f t="shared" si="10"/>
        <v>0</v>
      </c>
      <c r="CM17" s="207">
        <f t="shared" si="11"/>
        <v>0</v>
      </c>
      <c r="CN17" s="189"/>
      <c r="CO17" s="107"/>
      <c r="CP17" s="107"/>
      <c r="CQ17" s="104">
        <f t="shared" si="55"/>
        <v>0</v>
      </c>
      <c r="CR17" s="107">
        <f>CQ17-CS17-CT17</f>
        <v>0</v>
      </c>
      <c r="CS17" s="107"/>
      <c r="CT17" s="207"/>
      <c r="CU17" s="189"/>
      <c r="CV17" s="107"/>
      <c r="CW17" s="107"/>
      <c r="CX17" s="104">
        <f t="shared" si="56"/>
        <v>0</v>
      </c>
      <c r="CY17" s="107">
        <f>CX17-CZ17-DA17</f>
        <v>0</v>
      </c>
      <c r="CZ17" s="107"/>
      <c r="DA17" s="207"/>
      <c r="DB17" s="189"/>
      <c r="DC17" s="107"/>
      <c r="DD17" s="107"/>
      <c r="DE17" s="104">
        <f t="shared" si="57"/>
        <v>0</v>
      </c>
      <c r="DF17" s="107">
        <f>DE17-DG17-DH17</f>
        <v>0</v>
      </c>
      <c r="DG17" s="107"/>
      <c r="DH17" s="207"/>
      <c r="DI17" s="189"/>
      <c r="DJ17" s="107"/>
      <c r="DK17" s="107"/>
      <c r="DL17" s="104">
        <f t="shared" si="58"/>
        <v>0</v>
      </c>
      <c r="DM17" s="107">
        <f>DL17-DN17-DO17</f>
        <v>0</v>
      </c>
      <c r="DN17" s="107"/>
      <c r="DO17" s="207"/>
      <c r="DP17" s="189"/>
      <c r="DQ17" s="107"/>
      <c r="DR17" s="107"/>
      <c r="DS17" s="104">
        <f t="shared" si="59"/>
        <v>0</v>
      </c>
      <c r="DT17" s="107">
        <f>DS17-DU17-DV17</f>
        <v>0</v>
      </c>
      <c r="DU17" s="107"/>
      <c r="DV17" s="207"/>
      <c r="DW17" s="189"/>
      <c r="DX17" s="107"/>
      <c r="DY17" s="107"/>
      <c r="DZ17" s="104">
        <f t="shared" si="60"/>
        <v>0</v>
      </c>
      <c r="EA17" s="107">
        <f>DZ17-EB17-EC17</f>
        <v>0</v>
      </c>
      <c r="EB17" s="107"/>
      <c r="EC17" s="207"/>
      <c r="ED17" s="189"/>
      <c r="EE17" s="107"/>
      <c r="EF17" s="107"/>
      <c r="EG17" s="104">
        <f t="shared" si="61"/>
        <v>0</v>
      </c>
      <c r="EH17" s="107">
        <f>EG17-EI17-EJ17</f>
        <v>0</v>
      </c>
      <c r="EI17" s="107"/>
      <c r="EJ17" s="207"/>
      <c r="EK17" s="189"/>
      <c r="EL17" s="107"/>
      <c r="EM17" s="107"/>
      <c r="EN17" s="104">
        <f t="shared" si="62"/>
        <v>0</v>
      </c>
      <c r="EO17" s="107">
        <f>EN17-EP17-EQ17</f>
        <v>0</v>
      </c>
      <c r="EP17" s="107"/>
      <c r="EQ17" s="207"/>
      <c r="ER17" s="189"/>
      <c r="ES17" s="107"/>
      <c r="ET17" s="107"/>
      <c r="EU17" s="114">
        <f t="shared" si="63"/>
        <v>0</v>
      </c>
      <c r="EV17" s="107">
        <f>EU17-EW17-EX17</f>
        <v>0</v>
      </c>
      <c r="EW17" s="107"/>
      <c r="EX17" s="207"/>
      <c r="EY17" s="189"/>
      <c r="EZ17" s="107"/>
      <c r="FA17" s="107"/>
      <c r="FB17" s="104">
        <f t="shared" si="64"/>
        <v>0</v>
      </c>
      <c r="FC17" s="107">
        <f>FB17-FD17-FE17</f>
        <v>0</v>
      </c>
      <c r="FD17" s="107"/>
      <c r="FE17" s="207"/>
      <c r="FF17" s="189"/>
      <c r="FG17" s="107"/>
      <c r="FH17" s="107"/>
      <c r="FI17" s="104">
        <f t="shared" si="65"/>
        <v>0</v>
      </c>
      <c r="FJ17" s="107">
        <f>FI17-FK17-FL17</f>
        <v>0</v>
      </c>
      <c r="FK17" s="107"/>
      <c r="FL17" s="207"/>
      <c r="FM17" s="189"/>
      <c r="FN17" s="107"/>
      <c r="FO17" s="107"/>
      <c r="FP17" s="104">
        <f t="shared" si="66"/>
        <v>0</v>
      </c>
      <c r="FQ17" s="107">
        <f>FP17-FR17-FS17</f>
        <v>0</v>
      </c>
      <c r="FR17" s="107"/>
      <c r="FS17" s="207"/>
      <c r="FT17" s="189"/>
      <c r="FU17" s="107"/>
      <c r="FV17" s="107"/>
      <c r="FW17" s="126">
        <f t="shared" si="67"/>
        <v>0</v>
      </c>
      <c r="FX17" s="107">
        <f>FW17-FY17-FZ17</f>
        <v>0</v>
      </c>
      <c r="FY17" s="107"/>
      <c r="FZ17" s="207"/>
      <c r="GA17" s="189"/>
      <c r="GB17" s="107"/>
      <c r="GC17" s="107"/>
      <c r="GD17" s="104">
        <f t="shared" si="68"/>
        <v>0</v>
      </c>
      <c r="GE17" s="107">
        <f>GD17-GF17-GG17</f>
        <v>0</v>
      </c>
      <c r="GF17" s="107"/>
      <c r="GG17" s="207"/>
      <c r="GH17" s="189"/>
      <c r="GI17" s="107"/>
      <c r="GJ17" s="107"/>
      <c r="GK17" s="104">
        <f t="shared" si="69"/>
        <v>0</v>
      </c>
      <c r="GL17" s="107">
        <f>GK17-GM17-GN17</f>
        <v>0</v>
      </c>
      <c r="GM17" s="107"/>
      <c r="GN17" s="207"/>
      <c r="GO17" s="189"/>
      <c r="GP17" s="107"/>
      <c r="GQ17" s="107"/>
      <c r="GR17" s="104">
        <f t="shared" si="70"/>
        <v>0</v>
      </c>
      <c r="GS17" s="107">
        <f>GR17-GT17-GU17</f>
        <v>0</v>
      </c>
      <c r="GT17" s="107"/>
      <c r="GU17" s="207"/>
      <c r="GV17" s="189"/>
      <c r="GW17" s="107"/>
      <c r="GX17" s="107"/>
      <c r="GY17" s="104">
        <f t="shared" si="71"/>
        <v>0</v>
      </c>
      <c r="GZ17" s="107">
        <f>GY17-HA17-HB17</f>
        <v>0</v>
      </c>
      <c r="HA17" s="107"/>
      <c r="HB17" s="207"/>
      <c r="HC17" s="189"/>
      <c r="HD17" s="107"/>
      <c r="HE17" s="107"/>
      <c r="HF17" s="104">
        <f t="shared" si="72"/>
        <v>0</v>
      </c>
      <c r="HG17" s="107">
        <f>HF17-HH17-HI17</f>
        <v>0</v>
      </c>
      <c r="HH17" s="107"/>
      <c r="HI17" s="207"/>
      <c r="HJ17" s="189"/>
      <c r="HK17" s="107"/>
      <c r="HL17" s="107"/>
      <c r="HM17" s="104">
        <f t="shared" si="73"/>
        <v>0</v>
      </c>
      <c r="HN17" s="107">
        <f>HM17-HO17-HP17</f>
        <v>0</v>
      </c>
      <c r="HO17" s="107"/>
      <c r="HP17" s="207"/>
      <c r="HQ17" s="189"/>
      <c r="HR17" s="107"/>
      <c r="HS17" s="107"/>
      <c r="HT17" s="104">
        <f t="shared" si="74"/>
        <v>0</v>
      </c>
      <c r="HU17" s="107">
        <f>HT17-HV17-HW17</f>
        <v>0</v>
      </c>
      <c r="HV17" s="107"/>
      <c r="HW17" s="207"/>
      <c r="HX17" s="189"/>
      <c r="HY17" s="107"/>
      <c r="HZ17" s="107"/>
      <c r="IA17" s="104">
        <f t="shared" si="75"/>
        <v>0</v>
      </c>
      <c r="IB17" s="107">
        <f>IA17-IC17-ID17</f>
        <v>0</v>
      </c>
      <c r="IC17" s="107"/>
      <c r="ID17" s="207"/>
      <c r="IE17" s="189"/>
      <c r="IF17" s="107"/>
      <c r="IG17" s="107"/>
      <c r="IH17" s="104">
        <f t="shared" si="76"/>
        <v>0</v>
      </c>
      <c r="II17" s="107">
        <f>IH17-IJ17-IK17</f>
        <v>0</v>
      </c>
      <c r="IJ17" s="107"/>
      <c r="IK17" s="207"/>
      <c r="IL17" s="189"/>
      <c r="IM17" s="107"/>
      <c r="IN17" s="107"/>
      <c r="IO17" s="104">
        <f t="shared" si="77"/>
        <v>0</v>
      </c>
      <c r="IP17" s="107">
        <f>IO17-IQ17-IR17</f>
        <v>0</v>
      </c>
      <c r="IQ17" s="107"/>
      <c r="IR17" s="207"/>
      <c r="IS17" s="189"/>
      <c r="IT17" s="107"/>
      <c r="IU17" s="107"/>
      <c r="IV17" s="104">
        <f t="shared" si="78"/>
        <v>0</v>
      </c>
      <c r="IW17" s="107">
        <f>IV17-IX17-IY17</f>
        <v>0</v>
      </c>
      <c r="IX17" s="107"/>
      <c r="IY17" s="207"/>
      <c r="IZ17" s="189"/>
      <c r="JA17" s="107"/>
      <c r="JB17" s="107"/>
      <c r="JC17" s="107"/>
      <c r="JD17" s="104">
        <f t="shared" si="79"/>
        <v>0</v>
      </c>
      <c r="JE17" s="107">
        <f>JD17-JF17-JG17</f>
        <v>0</v>
      </c>
      <c r="JF17" s="107"/>
      <c r="JG17" s="207"/>
    </row>
    <row r="18" spans="1:267" s="145" customFormat="1" ht="12.75" x14ac:dyDescent="0.15">
      <c r="A18" s="144" t="s">
        <v>86</v>
      </c>
      <c r="B18" s="88" t="s">
        <v>17</v>
      </c>
      <c r="C18" s="174"/>
      <c r="D18" s="188">
        <f t="shared" si="36"/>
        <v>5261733</v>
      </c>
      <c r="E18" s="111">
        <v>0</v>
      </c>
      <c r="F18" s="104">
        <f t="shared" si="37"/>
        <v>350423</v>
      </c>
      <c r="G18" s="104">
        <f t="shared" si="38"/>
        <v>276366</v>
      </c>
      <c r="H18" s="104">
        <f t="shared" si="39"/>
        <v>-282363</v>
      </c>
      <c r="I18" s="104">
        <f t="shared" si="40"/>
        <v>5606159</v>
      </c>
      <c r="J18" s="104">
        <f t="shared" si="41"/>
        <v>3018488</v>
      </c>
      <c r="K18" s="104">
        <f t="shared" si="42"/>
        <v>2568288</v>
      </c>
      <c r="L18" s="187">
        <f t="shared" si="43"/>
        <v>19383</v>
      </c>
      <c r="M18" s="188">
        <v>3953041</v>
      </c>
      <c r="N18" s="104">
        <f>188498+161925</f>
        <v>350423</v>
      </c>
      <c r="O18" s="104">
        <v>103714</v>
      </c>
      <c r="P18" s="104">
        <v>10822</v>
      </c>
      <c r="Q18" s="104">
        <f t="shared" si="44"/>
        <v>4418000</v>
      </c>
      <c r="R18" s="104">
        <f t="shared" si="80"/>
        <v>1903635</v>
      </c>
      <c r="S18" s="117">
        <v>2514365</v>
      </c>
      <c r="T18" s="208"/>
      <c r="U18" s="117">
        <v>695173</v>
      </c>
      <c r="V18" s="117"/>
      <c r="W18" s="117">
        <v>168000</v>
      </c>
      <c r="X18" s="117">
        <v>-328574</v>
      </c>
      <c r="Y18" s="117">
        <f t="shared" si="82"/>
        <v>534599</v>
      </c>
      <c r="Z18" s="117">
        <f>Y18-AA18-AB18</f>
        <v>512984</v>
      </c>
      <c r="AA18" s="117">
        <v>2232</v>
      </c>
      <c r="AB18" s="208">
        <v>19383</v>
      </c>
      <c r="AC18" s="190">
        <v>81855</v>
      </c>
      <c r="AD18" s="117"/>
      <c r="AE18" s="117">
        <v>4515</v>
      </c>
      <c r="AF18" s="117">
        <v>1316</v>
      </c>
      <c r="AG18" s="104">
        <f t="shared" si="45"/>
        <v>87686</v>
      </c>
      <c r="AH18" s="111">
        <f>AG18-AI18-AJ18</f>
        <v>52148</v>
      </c>
      <c r="AI18" s="117">
        <v>35538</v>
      </c>
      <c r="AJ18" s="208"/>
      <c r="AK18" s="179"/>
      <c r="AL18" s="117"/>
      <c r="AM18" s="117"/>
      <c r="AN18" s="111"/>
      <c r="AO18" s="111"/>
      <c r="AP18" s="117"/>
      <c r="AQ18" s="221"/>
      <c r="AR18" s="190"/>
      <c r="AS18" s="117"/>
      <c r="AT18" s="117">
        <v>139</v>
      </c>
      <c r="AU18" s="117">
        <v>1374</v>
      </c>
      <c r="AV18" s="104">
        <f t="shared" si="46"/>
        <v>1513</v>
      </c>
      <c r="AW18" s="111">
        <f>AV18-AX18-AY18</f>
        <v>1513</v>
      </c>
      <c r="AX18" s="117"/>
      <c r="AY18" s="208"/>
      <c r="AZ18" s="188">
        <f t="shared" si="114"/>
        <v>328176</v>
      </c>
      <c r="BA18" s="111">
        <f t="shared" si="114"/>
        <v>0</v>
      </c>
      <c r="BB18" s="111">
        <f t="shared" si="83"/>
        <v>0</v>
      </c>
      <c r="BC18" s="111">
        <f t="shared" si="83"/>
        <v>28077</v>
      </c>
      <c r="BD18" s="111">
        <f t="shared" si="49"/>
        <v>356253</v>
      </c>
      <c r="BE18" s="111">
        <f t="shared" si="115"/>
        <v>340100</v>
      </c>
      <c r="BF18" s="111">
        <f t="shared" si="115"/>
        <v>16153</v>
      </c>
      <c r="BG18" s="191">
        <f t="shared" si="115"/>
        <v>0</v>
      </c>
      <c r="BH18" s="190">
        <v>214058</v>
      </c>
      <c r="BI18" s="117"/>
      <c r="BJ18" s="117"/>
      <c r="BK18" s="117">
        <v>1451</v>
      </c>
      <c r="BL18" s="104">
        <f t="shared" si="51"/>
        <v>215509</v>
      </c>
      <c r="BM18" s="111">
        <f>BL18-BN18-BO18</f>
        <v>215509</v>
      </c>
      <c r="BN18" s="117"/>
      <c r="BO18" s="208"/>
      <c r="BP18" s="190">
        <v>60</v>
      </c>
      <c r="BQ18" s="117"/>
      <c r="BR18" s="117"/>
      <c r="BS18" s="117"/>
      <c r="BT18" s="104">
        <f t="shared" si="52"/>
        <v>60</v>
      </c>
      <c r="BU18" s="111">
        <f>BT18-BV18-BW18</f>
        <v>60</v>
      </c>
      <c r="BV18" s="117"/>
      <c r="BW18" s="208"/>
      <c r="BX18" s="190">
        <v>114058</v>
      </c>
      <c r="BY18" s="117"/>
      <c r="BZ18" s="117"/>
      <c r="CA18" s="117">
        <v>26626</v>
      </c>
      <c r="CB18" s="104">
        <f t="shared" si="53"/>
        <v>140684</v>
      </c>
      <c r="CC18" s="111">
        <f>CB18-CD18-CE18</f>
        <v>124531</v>
      </c>
      <c r="CD18" s="117">
        <v>16153</v>
      </c>
      <c r="CE18" s="208"/>
      <c r="CF18" s="188">
        <f t="shared" si="116"/>
        <v>203488</v>
      </c>
      <c r="CG18" s="111">
        <f t="shared" si="116"/>
        <v>0</v>
      </c>
      <c r="CH18" s="188">
        <f>SUM(CP18,CW18,DD18,DK18,DR18,DY18,EF18,EM18,ET18,FA18,FH18,FO18,FV18,GC18,GJ18,GQ18,GX18,HE18,HL18,HS18,HZ18,IG18,IN18,IU18)+JB18</f>
        <v>-2</v>
      </c>
      <c r="CI18" s="188">
        <f>JC18</f>
        <v>4622</v>
      </c>
      <c r="CJ18" s="188">
        <f>SUM(CQ18,CX18,DE18,DL18,DS18,DZ18,EG18,EN18,EU18,FB18,FI18,FP18,FW18,GD18,GK18,GR18,GY18,HF18,HM18,HT18,IA18,IH18,IO18,IV18)+JD18</f>
        <v>208108</v>
      </c>
      <c r="CK18" s="111">
        <f>SUM(CR18,CY18,DF18,DM18,DT18,EA18,EH18,EO18,EV18,FC18,FJ18,FQ18,FX18,GE18,GL18,GS18,GZ18,HG18,HN18,HU18,IB18,II18,IP18,IW18)+JE18</f>
        <v>208108</v>
      </c>
      <c r="CL18" s="111">
        <f>SUM(CS18,CZ18,DG18,DN18,DU18,EB18,EI18,EP18,EW18,FD18,FK18,FR18,FY18,GF18,GM18,GT18,HA18,HH18,HO18,HV18,IC18,IJ18,IQ18,IX18)+JF18</f>
        <v>0</v>
      </c>
      <c r="CM18" s="191">
        <f>SUM(CT18,DA18,DH18,DO18,DV18,EC18,EJ18,EQ18,EX18,FE18,FL18,FS18,FZ18,GG18,GN18,GU18,HB18,HI18,HP18,HW18,ID18,IK18,IR18,IY18)+JG18</f>
        <v>0</v>
      </c>
      <c r="CN18" s="117">
        <v>3532</v>
      </c>
      <c r="CO18" s="117"/>
      <c r="CP18" s="117">
        <v>-1167</v>
      </c>
      <c r="CQ18" s="104">
        <f>SUM(CN18:CP18)</f>
        <v>2365</v>
      </c>
      <c r="CR18" s="111">
        <f>CQ18-CS18-CT18</f>
        <v>2365</v>
      </c>
      <c r="CS18" s="117"/>
      <c r="CT18" s="208"/>
      <c r="CU18" s="117">
        <v>10979</v>
      </c>
      <c r="CV18" s="117"/>
      <c r="CW18" s="117">
        <v>-7715</v>
      </c>
      <c r="CX18" s="104">
        <f>SUM(CU18:CW18)</f>
        <v>3264</v>
      </c>
      <c r="CY18" s="111">
        <f>CX18-CZ18-DA18</f>
        <v>3264</v>
      </c>
      <c r="CZ18" s="117"/>
      <c r="DA18" s="208"/>
      <c r="DB18" s="117">
        <v>8718</v>
      </c>
      <c r="DC18" s="117"/>
      <c r="DD18" s="117">
        <v>-4839</v>
      </c>
      <c r="DE18" s="104">
        <f>SUM(DB18:DD18)</f>
        <v>3879</v>
      </c>
      <c r="DF18" s="111">
        <f>DE18-DG18-DH18</f>
        <v>3879</v>
      </c>
      <c r="DG18" s="117"/>
      <c r="DH18" s="208"/>
      <c r="DI18" s="117">
        <v>6891</v>
      </c>
      <c r="DJ18" s="117"/>
      <c r="DK18" s="117">
        <v>-3539</v>
      </c>
      <c r="DL18" s="104">
        <f>SUM(DI18:DK18)</f>
        <v>3352</v>
      </c>
      <c r="DM18" s="111">
        <f>DL18-DN18-DO18</f>
        <v>3352</v>
      </c>
      <c r="DN18" s="117"/>
      <c r="DO18" s="208"/>
      <c r="DP18" s="117">
        <v>3603</v>
      </c>
      <c r="DQ18" s="117"/>
      <c r="DR18" s="117">
        <v>-2581</v>
      </c>
      <c r="DS18" s="104">
        <f>SUM(DP18:DR18)</f>
        <v>1022</v>
      </c>
      <c r="DT18" s="111">
        <f>DS18-DU18-DV18</f>
        <v>1022</v>
      </c>
      <c r="DU18" s="117"/>
      <c r="DV18" s="208"/>
      <c r="DW18" s="117">
        <v>14092</v>
      </c>
      <c r="DX18" s="117"/>
      <c r="DY18" s="117">
        <v>-7450</v>
      </c>
      <c r="DZ18" s="104">
        <f>SUM(DW18:DY18)</f>
        <v>6642</v>
      </c>
      <c r="EA18" s="111">
        <f>DZ18-EB18-EC18</f>
        <v>6642</v>
      </c>
      <c r="EB18" s="117"/>
      <c r="EC18" s="208"/>
      <c r="ED18" s="117">
        <v>15210</v>
      </c>
      <c r="EE18" s="117"/>
      <c r="EF18" s="117">
        <v>-7920</v>
      </c>
      <c r="EG18" s="104">
        <f>SUM(ED18:EF18)</f>
        <v>7290</v>
      </c>
      <c r="EH18" s="111">
        <f>EG18-EI18-EJ18</f>
        <v>7290</v>
      </c>
      <c r="EI18" s="117"/>
      <c r="EJ18" s="208"/>
      <c r="EK18" s="117">
        <v>8693</v>
      </c>
      <c r="EL18" s="117"/>
      <c r="EM18" s="117">
        <v>-3787</v>
      </c>
      <c r="EN18" s="104">
        <f>SUM(EK18:EM18)</f>
        <v>4906</v>
      </c>
      <c r="EO18" s="111">
        <f>EN18-EP18-EQ18</f>
        <v>4906</v>
      </c>
      <c r="EP18" s="117"/>
      <c r="EQ18" s="208"/>
      <c r="ER18" s="117">
        <v>11655</v>
      </c>
      <c r="ES18" s="117"/>
      <c r="ET18" s="117">
        <v>-7021</v>
      </c>
      <c r="EU18" s="114">
        <f>SUM(ER18:ET18)</f>
        <v>4634</v>
      </c>
      <c r="EV18" s="111">
        <f>EU18-EW18-EX18</f>
        <v>4634</v>
      </c>
      <c r="EW18" s="117"/>
      <c r="EX18" s="208"/>
      <c r="EY18" s="117">
        <v>11244</v>
      </c>
      <c r="EZ18" s="117"/>
      <c r="FA18" s="117">
        <v>-5389</v>
      </c>
      <c r="FB18" s="104">
        <f>SUM(EY18:FA18)</f>
        <v>5855</v>
      </c>
      <c r="FC18" s="111">
        <f>FB18-FD18-FE18</f>
        <v>5855</v>
      </c>
      <c r="FD18" s="117"/>
      <c r="FE18" s="208"/>
      <c r="FF18" s="117">
        <v>6306</v>
      </c>
      <c r="FG18" s="117"/>
      <c r="FH18" s="117">
        <v>-2371</v>
      </c>
      <c r="FI18" s="104">
        <f>SUM(FF18:FH18)</f>
        <v>3935</v>
      </c>
      <c r="FJ18" s="111">
        <f>FI18-FK18-FL18</f>
        <v>3935</v>
      </c>
      <c r="FK18" s="117"/>
      <c r="FL18" s="208"/>
      <c r="FM18" s="117">
        <v>7489</v>
      </c>
      <c r="FN18" s="117"/>
      <c r="FO18" s="117">
        <v>-2845</v>
      </c>
      <c r="FP18" s="104">
        <f>SUM(FM18:FO18)</f>
        <v>4644</v>
      </c>
      <c r="FQ18" s="111">
        <f>FP18-FR18-FS18</f>
        <v>4644</v>
      </c>
      <c r="FR18" s="117"/>
      <c r="FS18" s="208"/>
      <c r="FT18" s="117">
        <v>4437</v>
      </c>
      <c r="FU18" s="117"/>
      <c r="FV18" s="117">
        <v>-1405</v>
      </c>
      <c r="FW18" s="126">
        <f>SUM(FT18:FV18)</f>
        <v>3032</v>
      </c>
      <c r="FX18" s="111">
        <f>FW18-FY18-FZ18</f>
        <v>3032</v>
      </c>
      <c r="FY18" s="117"/>
      <c r="FZ18" s="208"/>
      <c r="GA18" s="117">
        <v>9052</v>
      </c>
      <c r="GB18" s="117"/>
      <c r="GC18" s="117">
        <v>-4536</v>
      </c>
      <c r="GD18" s="104">
        <f>SUM(GA18:GC18)</f>
        <v>4516</v>
      </c>
      <c r="GE18" s="111">
        <f>GD18-GF18-GG18</f>
        <v>4516</v>
      </c>
      <c r="GF18" s="117"/>
      <c r="GG18" s="208"/>
      <c r="GH18" s="117">
        <v>9685</v>
      </c>
      <c r="GI18" s="117"/>
      <c r="GJ18" s="117">
        <v>-4968</v>
      </c>
      <c r="GK18" s="104">
        <f>SUM(GH18:GJ18)</f>
        <v>4717</v>
      </c>
      <c r="GL18" s="111">
        <f>GK18-GM18-GN18</f>
        <v>4717</v>
      </c>
      <c r="GM18" s="117"/>
      <c r="GN18" s="208"/>
      <c r="GO18" s="117">
        <v>5495</v>
      </c>
      <c r="GP18" s="117"/>
      <c r="GQ18" s="117">
        <v>-2277</v>
      </c>
      <c r="GR18" s="104">
        <f>SUM(GO18:GQ18)</f>
        <v>3218</v>
      </c>
      <c r="GS18" s="111">
        <f>GR18-GT18-GU18</f>
        <v>3218</v>
      </c>
      <c r="GT18" s="117"/>
      <c r="GU18" s="208"/>
      <c r="GV18" s="117">
        <v>9561</v>
      </c>
      <c r="GW18" s="117"/>
      <c r="GX18" s="117">
        <v>-4779</v>
      </c>
      <c r="GY18" s="104">
        <f>SUM(GV18:GX18)</f>
        <v>4782</v>
      </c>
      <c r="GZ18" s="111">
        <f>GY18-HA18-HB18</f>
        <v>4782</v>
      </c>
      <c r="HA18" s="117"/>
      <c r="HB18" s="208"/>
      <c r="HC18" s="117">
        <v>4090</v>
      </c>
      <c r="HD18" s="117"/>
      <c r="HE18" s="117">
        <v>-1915</v>
      </c>
      <c r="HF18" s="104">
        <f>SUM(HC18:HE18)</f>
        <v>2175</v>
      </c>
      <c r="HG18" s="111">
        <f>HF18-HH18-HI18</f>
        <v>2175</v>
      </c>
      <c r="HH18" s="117"/>
      <c r="HI18" s="208"/>
      <c r="HJ18" s="117">
        <v>3490</v>
      </c>
      <c r="HK18" s="117"/>
      <c r="HL18" s="117">
        <v>-1533</v>
      </c>
      <c r="HM18" s="104">
        <f>SUM(HJ18:HL18)</f>
        <v>1957</v>
      </c>
      <c r="HN18" s="111">
        <f>HM18-HO18-HP18</f>
        <v>1957</v>
      </c>
      <c r="HO18" s="117"/>
      <c r="HP18" s="208"/>
      <c r="HQ18" s="117">
        <v>4950</v>
      </c>
      <c r="HR18" s="117"/>
      <c r="HS18" s="117">
        <v>-2234</v>
      </c>
      <c r="HT18" s="104">
        <f>SUM(HQ18:HS18)</f>
        <v>2716</v>
      </c>
      <c r="HU18" s="111">
        <f>HT18-HV18-HW18</f>
        <v>2716</v>
      </c>
      <c r="HV18" s="117"/>
      <c r="HW18" s="208"/>
      <c r="HX18" s="117">
        <v>16996</v>
      </c>
      <c r="HY18" s="117"/>
      <c r="HZ18" s="117">
        <v>-8948</v>
      </c>
      <c r="IA18" s="104">
        <f>SUM(HX18:HZ18)</f>
        <v>8048</v>
      </c>
      <c r="IB18" s="111">
        <f>IA18-IC18-ID18</f>
        <v>8048</v>
      </c>
      <c r="IC18" s="117"/>
      <c r="ID18" s="208"/>
      <c r="IE18" s="117">
        <v>6729</v>
      </c>
      <c r="IF18" s="117"/>
      <c r="IG18" s="117">
        <v>-3672</v>
      </c>
      <c r="IH18" s="104">
        <f>SUM(IE18:IG18)</f>
        <v>3057</v>
      </c>
      <c r="II18" s="111">
        <f>IH18-IJ18-IK18</f>
        <v>3057</v>
      </c>
      <c r="IJ18" s="117"/>
      <c r="IK18" s="208"/>
      <c r="IL18" s="117">
        <v>6178</v>
      </c>
      <c r="IM18" s="117"/>
      <c r="IN18" s="117">
        <v>-2714</v>
      </c>
      <c r="IO18" s="104">
        <f>SUM(IL18:IN18)</f>
        <v>3464</v>
      </c>
      <c r="IP18" s="117">
        <f>IO18-IQ18-IR18</f>
        <v>3464</v>
      </c>
      <c r="IQ18" s="117"/>
      <c r="IR18" s="208"/>
      <c r="IS18" s="117">
        <v>14413</v>
      </c>
      <c r="IT18" s="111"/>
      <c r="IU18" s="111">
        <v>-8047</v>
      </c>
      <c r="IV18" s="111">
        <f>SUM(IS18:IU18)</f>
        <v>6366</v>
      </c>
      <c r="IW18" s="111">
        <f>IV18-IX18-IY18</f>
        <v>6366</v>
      </c>
      <c r="IX18" s="117"/>
      <c r="IY18" s="208"/>
      <c r="IZ18" s="117"/>
      <c r="JA18" s="111"/>
      <c r="JB18" s="111">
        <v>103650</v>
      </c>
      <c r="JC18" s="111">
        <v>4622</v>
      </c>
      <c r="JD18" s="111">
        <f t="shared" si="79"/>
        <v>108272</v>
      </c>
      <c r="JE18" s="111">
        <f>JD18-JF18-JG18</f>
        <v>108272</v>
      </c>
      <c r="JF18" s="117"/>
      <c r="JG18" s="208"/>
    </row>
    <row r="19" spans="1:267" s="143" customFormat="1" ht="12.75" x14ac:dyDescent="0.15">
      <c r="A19" s="142" t="s">
        <v>87</v>
      </c>
      <c r="B19" s="84" t="s">
        <v>19</v>
      </c>
      <c r="C19" s="173"/>
      <c r="D19" s="188">
        <f t="shared" si="36"/>
        <v>118532</v>
      </c>
      <c r="E19" s="111">
        <f>SUM(E20:E21)</f>
        <v>0</v>
      </c>
      <c r="F19" s="104">
        <f t="shared" si="37"/>
        <v>0</v>
      </c>
      <c r="G19" s="104">
        <f t="shared" si="38"/>
        <v>0</v>
      </c>
      <c r="H19" s="104">
        <f t="shared" si="39"/>
        <v>0</v>
      </c>
      <c r="I19" s="104">
        <f t="shared" si="40"/>
        <v>118532</v>
      </c>
      <c r="J19" s="104">
        <f t="shared" si="41"/>
        <v>0</v>
      </c>
      <c r="K19" s="104">
        <f t="shared" si="42"/>
        <v>118532</v>
      </c>
      <c r="L19" s="187">
        <f t="shared" si="43"/>
        <v>0</v>
      </c>
      <c r="M19" s="188">
        <f>+M21+M20</f>
        <v>118532</v>
      </c>
      <c r="N19" s="104">
        <f>SUM(N20:N21)</f>
        <v>0</v>
      </c>
      <c r="O19" s="104">
        <f>SUM(O20:O21)</f>
        <v>0</v>
      </c>
      <c r="P19" s="104">
        <f>SUM(P20:P21)</f>
        <v>0</v>
      </c>
      <c r="Q19" s="104">
        <f t="shared" si="44"/>
        <v>118532</v>
      </c>
      <c r="R19" s="104">
        <f t="shared" si="80"/>
        <v>0</v>
      </c>
      <c r="S19" s="111">
        <f>SUM(S20:S21)</f>
        <v>118532</v>
      </c>
      <c r="T19" s="191">
        <f>SUM(T20:T21)</f>
        <v>0</v>
      </c>
      <c r="U19" s="188">
        <f t="shared" ref="U19:AA19" si="117">SUM(U20:U21)</f>
        <v>0</v>
      </c>
      <c r="V19" s="111">
        <f t="shared" si="117"/>
        <v>0</v>
      </c>
      <c r="W19" s="111">
        <f t="shared" si="117"/>
        <v>0</v>
      </c>
      <c r="X19" s="111">
        <f t="shared" si="117"/>
        <v>0</v>
      </c>
      <c r="Y19" s="104">
        <f t="shared" si="82"/>
        <v>0</v>
      </c>
      <c r="Z19" s="111">
        <f t="shared" ref="Z19:Z72" si="118">Y19-AA19-AB19</f>
        <v>0</v>
      </c>
      <c r="AA19" s="111">
        <f t="shared" si="117"/>
        <v>0</v>
      </c>
      <c r="AB19" s="191">
        <f>SUM(AB20:AB21)</f>
        <v>0</v>
      </c>
      <c r="AC19" s="188">
        <f t="shared" ref="AC19:AI19" si="119">SUM(AC20:AC21)</f>
        <v>0</v>
      </c>
      <c r="AD19" s="111">
        <f t="shared" si="119"/>
        <v>0</v>
      </c>
      <c r="AE19" s="111">
        <f t="shared" si="119"/>
        <v>0</v>
      </c>
      <c r="AF19" s="111">
        <f t="shared" si="119"/>
        <v>0</v>
      </c>
      <c r="AG19" s="104">
        <f t="shared" si="45"/>
        <v>0</v>
      </c>
      <c r="AH19" s="111">
        <f>SUM(AH20:AH21)</f>
        <v>0</v>
      </c>
      <c r="AI19" s="111">
        <f t="shared" si="119"/>
        <v>0</v>
      </c>
      <c r="AJ19" s="191">
        <f>SUM(AJ20:AJ21)</f>
        <v>0</v>
      </c>
      <c r="AK19" s="178"/>
      <c r="AL19" s="111"/>
      <c r="AM19" s="111"/>
      <c r="AN19" s="111"/>
      <c r="AO19" s="111"/>
      <c r="AP19" s="111"/>
      <c r="AQ19" s="220"/>
      <c r="AR19" s="188">
        <f t="shared" ref="AR19:AX19" si="120">SUM(AR20:AR21)</f>
        <v>0</v>
      </c>
      <c r="AS19" s="111">
        <f t="shared" si="120"/>
        <v>0</v>
      </c>
      <c r="AT19" s="111">
        <f t="shared" si="120"/>
        <v>0</v>
      </c>
      <c r="AU19" s="111">
        <f t="shared" si="120"/>
        <v>0</v>
      </c>
      <c r="AV19" s="104">
        <f t="shared" si="46"/>
        <v>0</v>
      </c>
      <c r="AW19" s="111">
        <f>SUM(AW20:AW21)</f>
        <v>0</v>
      </c>
      <c r="AX19" s="111">
        <f t="shared" si="120"/>
        <v>0</v>
      </c>
      <c r="AY19" s="191">
        <f>SUM(AY20:AY21)</f>
        <v>0</v>
      </c>
      <c r="AZ19" s="188">
        <f t="shared" ref="AZ19:BN19" si="121">SUM(AZ20:AZ21)</f>
        <v>0</v>
      </c>
      <c r="BA19" s="111">
        <f t="shared" si="121"/>
        <v>0</v>
      </c>
      <c r="BB19" s="107">
        <f t="shared" si="83"/>
        <v>0</v>
      </c>
      <c r="BC19" s="107">
        <f t="shared" si="83"/>
        <v>0</v>
      </c>
      <c r="BD19" s="111">
        <f t="shared" si="49"/>
        <v>0</v>
      </c>
      <c r="BE19" s="111">
        <f>SUM(BE20:BE21)</f>
        <v>0</v>
      </c>
      <c r="BF19" s="111">
        <f>SUM(BF20:BF21)</f>
        <v>0</v>
      </c>
      <c r="BG19" s="191">
        <f t="shared" si="121"/>
        <v>0</v>
      </c>
      <c r="BH19" s="188">
        <f t="shared" si="121"/>
        <v>0</v>
      </c>
      <c r="BI19" s="111">
        <f t="shared" si="121"/>
        <v>0</v>
      </c>
      <c r="BJ19" s="111">
        <f t="shared" si="121"/>
        <v>0</v>
      </c>
      <c r="BK19" s="111">
        <f t="shared" si="121"/>
        <v>0</v>
      </c>
      <c r="BL19" s="104">
        <f t="shared" si="51"/>
        <v>0</v>
      </c>
      <c r="BM19" s="111">
        <f>SUM(BM20:BM21)</f>
        <v>0</v>
      </c>
      <c r="BN19" s="111">
        <f t="shared" si="121"/>
        <v>0</v>
      </c>
      <c r="BO19" s="191">
        <f>SUM(BO20:BO21)</f>
        <v>0</v>
      </c>
      <c r="BP19" s="188">
        <f t="shared" ref="BP19:BV19" si="122">SUM(BP20:BP21)</f>
        <v>0</v>
      </c>
      <c r="BQ19" s="111">
        <f t="shared" si="122"/>
        <v>0</v>
      </c>
      <c r="BR19" s="111">
        <f t="shared" si="122"/>
        <v>0</v>
      </c>
      <c r="BS19" s="111">
        <f t="shared" si="122"/>
        <v>0</v>
      </c>
      <c r="BT19" s="104">
        <f t="shared" si="52"/>
        <v>0</v>
      </c>
      <c r="BU19" s="111">
        <f>SUM(BU20:BU21)</f>
        <v>0</v>
      </c>
      <c r="BV19" s="111">
        <f t="shared" si="122"/>
        <v>0</v>
      </c>
      <c r="BW19" s="191">
        <f>SUM(BW20:BW21)</f>
        <v>0</v>
      </c>
      <c r="BX19" s="188">
        <f t="shared" ref="BX19:CD19" si="123">SUM(BX20:BX21)</f>
        <v>0</v>
      </c>
      <c r="BY19" s="111">
        <f t="shared" si="123"/>
        <v>0</v>
      </c>
      <c r="BZ19" s="111">
        <f t="shared" si="123"/>
        <v>0</v>
      </c>
      <c r="CA19" s="111">
        <f t="shared" si="123"/>
        <v>0</v>
      </c>
      <c r="CB19" s="104">
        <f t="shared" si="53"/>
        <v>0</v>
      </c>
      <c r="CC19" s="111">
        <f>SUM(CC20:CC21)</f>
        <v>0</v>
      </c>
      <c r="CD19" s="111">
        <f t="shared" si="123"/>
        <v>0</v>
      </c>
      <c r="CE19" s="191">
        <f>SUM(CE20:CE21)</f>
        <v>0</v>
      </c>
      <c r="CF19" s="188">
        <f>SUM(CF20:CF21)</f>
        <v>0</v>
      </c>
      <c r="CG19" s="111">
        <f>SUM(CG20:CG21)</f>
        <v>0</v>
      </c>
      <c r="CH19" s="111">
        <f>SUM(CH20:CH21)</f>
        <v>0</v>
      </c>
      <c r="CI19" s="111">
        <f>SUM(CI20:CI21)</f>
        <v>0</v>
      </c>
      <c r="CJ19" s="111">
        <f t="shared" si="8"/>
        <v>0</v>
      </c>
      <c r="CK19" s="111">
        <f t="shared" ref="CK19:CK72" si="124">SUM(CR19,CY19,DF19,DM19,DT19,EA19,EH19,EO19,EV19,FC19,FJ19,FQ19,FX19,GE19,GL19,GS19,GZ19,HG19,HN19,HU19,IB19,II19,IP19,IW19)+JE19</f>
        <v>0</v>
      </c>
      <c r="CL19" s="111">
        <f t="shared" ref="CL19:CL72" si="125">SUM(CS19,CZ19,DG19,DN19,DU19,EB19,EI19,EP19,EW19,FD19,FK19,FR19,FY19,GF19,GM19,GT19,HA19,HH19,HO19,HV19,IC19,IJ19,IQ19,IX19)+JF19</f>
        <v>0</v>
      </c>
      <c r="CM19" s="191">
        <f t="shared" ref="CM19:CM72" si="126">SUM(CT19,DA19,DH19,DO19,DV19,EC19,EJ19,EQ19,EX19,FE19,FL19,FS19,FZ19,GG19,GN19,GU19,HB19,HI19,HP19,HW19,ID19,IK19,IR19,IY19)+JG19</f>
        <v>0</v>
      </c>
      <c r="CN19" s="188">
        <f t="shared" ref="CN19:CS19" si="127">SUM(CN20:CN21)</f>
        <v>0</v>
      </c>
      <c r="CO19" s="111">
        <f t="shared" si="127"/>
        <v>0</v>
      </c>
      <c r="CP19" s="111">
        <f t="shared" si="127"/>
        <v>0</v>
      </c>
      <c r="CQ19" s="104">
        <f t="shared" si="55"/>
        <v>0</v>
      </c>
      <c r="CR19" s="111">
        <f>SUM(CR20:CR21)</f>
        <v>0</v>
      </c>
      <c r="CS19" s="111">
        <f t="shared" si="127"/>
        <v>0</v>
      </c>
      <c r="CT19" s="191">
        <f t="shared" ref="CT19:DA19" si="128">SUM(CT20:CT21)</f>
        <v>0</v>
      </c>
      <c r="CU19" s="188">
        <f t="shared" si="128"/>
        <v>0</v>
      </c>
      <c r="CV19" s="111">
        <f t="shared" si="128"/>
        <v>0</v>
      </c>
      <c r="CW19" s="111">
        <f t="shared" si="128"/>
        <v>0</v>
      </c>
      <c r="CX19" s="104">
        <f t="shared" si="56"/>
        <v>0</v>
      </c>
      <c r="CY19" s="111">
        <f>SUM(CY20:CY21)</f>
        <v>0</v>
      </c>
      <c r="CZ19" s="111">
        <f t="shared" si="128"/>
        <v>0</v>
      </c>
      <c r="DA19" s="191">
        <f t="shared" si="128"/>
        <v>0</v>
      </c>
      <c r="DB19" s="188">
        <f t="shared" ref="DB19:DG19" si="129">SUM(DB20:DB21)</f>
        <v>0</v>
      </c>
      <c r="DC19" s="111">
        <f t="shared" si="129"/>
        <v>0</v>
      </c>
      <c r="DD19" s="111">
        <f t="shared" si="129"/>
        <v>0</v>
      </c>
      <c r="DE19" s="104">
        <f t="shared" si="57"/>
        <v>0</v>
      </c>
      <c r="DF19" s="111">
        <f>SUM(DF20:DF21)</f>
        <v>0</v>
      </c>
      <c r="DG19" s="111">
        <f t="shared" si="129"/>
        <v>0</v>
      </c>
      <c r="DH19" s="191">
        <f>SUM(DH20:DH21)</f>
        <v>0</v>
      </c>
      <c r="DI19" s="188">
        <f t="shared" ref="DI19:DN19" si="130">SUM(DI20:DI21)</f>
        <v>0</v>
      </c>
      <c r="DJ19" s="111">
        <f t="shared" si="130"/>
        <v>0</v>
      </c>
      <c r="DK19" s="111">
        <f t="shared" si="130"/>
        <v>0</v>
      </c>
      <c r="DL19" s="104">
        <f t="shared" si="58"/>
        <v>0</v>
      </c>
      <c r="DM19" s="111">
        <f>SUM(DM20:DM21)</f>
        <v>0</v>
      </c>
      <c r="DN19" s="111">
        <f t="shared" si="130"/>
        <v>0</v>
      </c>
      <c r="DO19" s="191">
        <f t="shared" ref="DO19:DV19" si="131">SUM(DO20:DO21)</f>
        <v>0</v>
      </c>
      <c r="DP19" s="188">
        <f t="shared" si="131"/>
        <v>0</v>
      </c>
      <c r="DQ19" s="111">
        <f t="shared" si="131"/>
        <v>0</v>
      </c>
      <c r="DR19" s="111">
        <f t="shared" si="131"/>
        <v>0</v>
      </c>
      <c r="DS19" s="104">
        <f t="shared" si="59"/>
        <v>0</v>
      </c>
      <c r="DT19" s="111">
        <f>SUM(DT20:DT21)</f>
        <v>0</v>
      </c>
      <c r="DU19" s="111">
        <f t="shared" si="131"/>
        <v>0</v>
      </c>
      <c r="DV19" s="191">
        <f t="shared" si="131"/>
        <v>0</v>
      </c>
      <c r="DW19" s="188">
        <f t="shared" ref="DW19:EB19" si="132">SUM(DW20:DW21)</f>
        <v>0</v>
      </c>
      <c r="DX19" s="111">
        <f t="shared" si="132"/>
        <v>0</v>
      </c>
      <c r="DY19" s="111">
        <f t="shared" si="132"/>
        <v>0</v>
      </c>
      <c r="DZ19" s="104">
        <f t="shared" si="60"/>
        <v>0</v>
      </c>
      <c r="EA19" s="111">
        <f>SUM(EA20:EA21)</f>
        <v>0</v>
      </c>
      <c r="EB19" s="111">
        <f t="shared" si="132"/>
        <v>0</v>
      </c>
      <c r="EC19" s="191">
        <f>SUM(EC20:EC21)</f>
        <v>0</v>
      </c>
      <c r="ED19" s="188">
        <f t="shared" ref="ED19:EI19" si="133">SUM(ED20:ED21)</f>
        <v>0</v>
      </c>
      <c r="EE19" s="111">
        <f t="shared" si="133"/>
        <v>0</v>
      </c>
      <c r="EF19" s="111">
        <f t="shared" si="133"/>
        <v>0</v>
      </c>
      <c r="EG19" s="104">
        <f t="shared" si="61"/>
        <v>0</v>
      </c>
      <c r="EH19" s="111">
        <f>SUM(EH20:EH21)</f>
        <v>0</v>
      </c>
      <c r="EI19" s="111">
        <f t="shared" si="133"/>
        <v>0</v>
      </c>
      <c r="EJ19" s="191">
        <f>SUM(EJ20:EJ21)</f>
        <v>0</v>
      </c>
      <c r="EK19" s="188">
        <f t="shared" ref="EK19:EP19" si="134">SUM(EK20:EK21)</f>
        <v>0</v>
      </c>
      <c r="EL19" s="111">
        <f t="shared" si="134"/>
        <v>0</v>
      </c>
      <c r="EM19" s="111">
        <f t="shared" si="134"/>
        <v>0</v>
      </c>
      <c r="EN19" s="104">
        <f t="shared" si="62"/>
        <v>0</v>
      </c>
      <c r="EO19" s="111">
        <f>SUM(EO20:EO21)</f>
        <v>0</v>
      </c>
      <c r="EP19" s="111">
        <f t="shared" si="134"/>
        <v>0</v>
      </c>
      <c r="EQ19" s="191">
        <f>SUM(EQ20:EQ21)</f>
        <v>0</v>
      </c>
      <c r="ER19" s="188">
        <f t="shared" ref="ER19:EW19" si="135">SUM(ER20:ER21)</f>
        <v>0</v>
      </c>
      <c r="ES19" s="111">
        <f t="shared" si="135"/>
        <v>0</v>
      </c>
      <c r="ET19" s="111">
        <f t="shared" si="135"/>
        <v>0</v>
      </c>
      <c r="EU19" s="114">
        <f t="shared" si="63"/>
        <v>0</v>
      </c>
      <c r="EV19" s="111">
        <f>SUM(EV20:EV21)</f>
        <v>0</v>
      </c>
      <c r="EW19" s="111">
        <f t="shared" si="135"/>
        <v>0</v>
      </c>
      <c r="EX19" s="191">
        <f>SUM(EX20:EX21)</f>
        <v>0</v>
      </c>
      <c r="EY19" s="188">
        <f t="shared" ref="EY19:FD19" si="136">SUM(EY20:EY21)</f>
        <v>0</v>
      </c>
      <c r="EZ19" s="111">
        <f t="shared" si="136"/>
        <v>0</v>
      </c>
      <c r="FA19" s="111">
        <f t="shared" si="136"/>
        <v>0</v>
      </c>
      <c r="FB19" s="104">
        <f t="shared" si="64"/>
        <v>0</v>
      </c>
      <c r="FC19" s="111">
        <f>SUM(FC20:FC21)</f>
        <v>0</v>
      </c>
      <c r="FD19" s="111">
        <f t="shared" si="136"/>
        <v>0</v>
      </c>
      <c r="FE19" s="191">
        <f>SUM(FE20:FE21)</f>
        <v>0</v>
      </c>
      <c r="FF19" s="188">
        <f t="shared" ref="FF19:FK19" si="137">SUM(FF20:FF21)</f>
        <v>0</v>
      </c>
      <c r="FG19" s="111">
        <f t="shared" si="137"/>
        <v>0</v>
      </c>
      <c r="FH19" s="111">
        <f t="shared" si="137"/>
        <v>0</v>
      </c>
      <c r="FI19" s="104">
        <f t="shared" si="65"/>
        <v>0</v>
      </c>
      <c r="FJ19" s="111">
        <f>SUM(FJ20:FJ21)</f>
        <v>0</v>
      </c>
      <c r="FK19" s="111">
        <f t="shared" si="137"/>
        <v>0</v>
      </c>
      <c r="FL19" s="191">
        <f>SUM(FL20:FL21)</f>
        <v>0</v>
      </c>
      <c r="FM19" s="188">
        <f t="shared" ref="FM19:FR19" si="138">SUM(FM20:FM21)</f>
        <v>0</v>
      </c>
      <c r="FN19" s="111">
        <f t="shared" si="138"/>
        <v>0</v>
      </c>
      <c r="FO19" s="111">
        <f t="shared" si="138"/>
        <v>0</v>
      </c>
      <c r="FP19" s="104">
        <f t="shared" si="66"/>
        <v>0</v>
      </c>
      <c r="FQ19" s="111">
        <f>SUM(FQ20:FQ21)</f>
        <v>0</v>
      </c>
      <c r="FR19" s="111">
        <f t="shared" si="138"/>
        <v>0</v>
      </c>
      <c r="FS19" s="191">
        <f>SUM(FS20:FS21)</f>
        <v>0</v>
      </c>
      <c r="FT19" s="188">
        <f t="shared" ref="FT19:FY19" si="139">SUM(FT20:FT21)</f>
        <v>0</v>
      </c>
      <c r="FU19" s="111">
        <f t="shared" si="139"/>
        <v>0</v>
      </c>
      <c r="FV19" s="111">
        <f t="shared" si="139"/>
        <v>0</v>
      </c>
      <c r="FW19" s="126">
        <f t="shared" si="67"/>
        <v>0</v>
      </c>
      <c r="FX19" s="111">
        <f>SUM(FX20:FX21)</f>
        <v>0</v>
      </c>
      <c r="FY19" s="111">
        <f t="shared" si="139"/>
        <v>0</v>
      </c>
      <c r="FZ19" s="191">
        <f>SUM(FZ20:FZ21)</f>
        <v>0</v>
      </c>
      <c r="GA19" s="188">
        <f t="shared" ref="GA19:GF19" si="140">SUM(GA20:GA21)</f>
        <v>0</v>
      </c>
      <c r="GB19" s="111">
        <f t="shared" si="140"/>
        <v>0</v>
      </c>
      <c r="GC19" s="111">
        <f t="shared" si="140"/>
        <v>0</v>
      </c>
      <c r="GD19" s="104">
        <f t="shared" si="68"/>
        <v>0</v>
      </c>
      <c r="GE19" s="111">
        <f>SUM(GE20:GE21)</f>
        <v>0</v>
      </c>
      <c r="GF19" s="111">
        <f t="shared" si="140"/>
        <v>0</v>
      </c>
      <c r="GG19" s="191">
        <f>SUM(GG20:GG21)</f>
        <v>0</v>
      </c>
      <c r="GH19" s="188">
        <f>SUM(GH20:GH21)</f>
        <v>0</v>
      </c>
      <c r="GI19" s="111">
        <f t="shared" ref="GI19:GN19" si="141">SUM(GI20:GI21)</f>
        <v>0</v>
      </c>
      <c r="GJ19" s="111">
        <f t="shared" si="141"/>
        <v>0</v>
      </c>
      <c r="GK19" s="104">
        <f t="shared" si="69"/>
        <v>0</v>
      </c>
      <c r="GL19" s="111">
        <f>SUM(GL20:GL21)</f>
        <v>0</v>
      </c>
      <c r="GM19" s="111">
        <f t="shared" si="141"/>
        <v>0</v>
      </c>
      <c r="GN19" s="191">
        <f t="shared" si="141"/>
        <v>0</v>
      </c>
      <c r="GO19" s="188">
        <f t="shared" ref="GO19:GT19" si="142">SUM(GO20:GO21)</f>
        <v>0</v>
      </c>
      <c r="GP19" s="111">
        <f t="shared" si="142"/>
        <v>0</v>
      </c>
      <c r="GQ19" s="111">
        <f t="shared" si="142"/>
        <v>0</v>
      </c>
      <c r="GR19" s="104">
        <f t="shared" si="70"/>
        <v>0</v>
      </c>
      <c r="GS19" s="111">
        <f>SUM(GS20:GS21)</f>
        <v>0</v>
      </c>
      <c r="GT19" s="111">
        <f t="shared" si="142"/>
        <v>0</v>
      </c>
      <c r="GU19" s="191">
        <f>SUM(GU20:GU21)</f>
        <v>0</v>
      </c>
      <c r="GV19" s="188">
        <f t="shared" ref="GV19:HA19" si="143">SUM(GV20:GV21)</f>
        <v>0</v>
      </c>
      <c r="GW19" s="111">
        <f t="shared" si="143"/>
        <v>0</v>
      </c>
      <c r="GX19" s="111">
        <f t="shared" si="143"/>
        <v>0</v>
      </c>
      <c r="GY19" s="104">
        <f t="shared" si="71"/>
        <v>0</v>
      </c>
      <c r="GZ19" s="111">
        <f>SUM(GZ20:GZ21)</f>
        <v>0</v>
      </c>
      <c r="HA19" s="111">
        <f t="shared" si="143"/>
        <v>0</v>
      </c>
      <c r="HB19" s="191">
        <f>SUM(HB20:HB21)</f>
        <v>0</v>
      </c>
      <c r="HC19" s="188">
        <f t="shared" ref="HC19:HH19" si="144">SUM(HC20:HC21)</f>
        <v>0</v>
      </c>
      <c r="HD19" s="111">
        <f t="shared" si="144"/>
        <v>0</v>
      </c>
      <c r="HE19" s="111">
        <f t="shared" si="144"/>
        <v>0</v>
      </c>
      <c r="HF19" s="104">
        <f t="shared" si="72"/>
        <v>0</v>
      </c>
      <c r="HG19" s="111">
        <f>SUM(HG20:HG21)</f>
        <v>0</v>
      </c>
      <c r="HH19" s="111">
        <f t="shared" si="144"/>
        <v>0</v>
      </c>
      <c r="HI19" s="191">
        <f>SUM(HI20:HI21)</f>
        <v>0</v>
      </c>
      <c r="HJ19" s="188">
        <f t="shared" ref="HJ19:HO19" si="145">SUM(HJ20:HJ21)</f>
        <v>0</v>
      </c>
      <c r="HK19" s="111">
        <f t="shared" si="145"/>
        <v>0</v>
      </c>
      <c r="HL19" s="111">
        <f t="shared" si="145"/>
        <v>0</v>
      </c>
      <c r="HM19" s="104">
        <f t="shared" si="73"/>
        <v>0</v>
      </c>
      <c r="HN19" s="111">
        <f>SUM(HN20:HN21)</f>
        <v>0</v>
      </c>
      <c r="HO19" s="111">
        <f t="shared" si="145"/>
        <v>0</v>
      </c>
      <c r="HP19" s="191">
        <f>SUM(HP20:HP21)</f>
        <v>0</v>
      </c>
      <c r="HQ19" s="188">
        <f t="shared" ref="HQ19:HV19" si="146">SUM(HQ20:HQ21)</f>
        <v>0</v>
      </c>
      <c r="HR19" s="111">
        <f t="shared" si="146"/>
        <v>0</v>
      </c>
      <c r="HS19" s="111">
        <f t="shared" si="146"/>
        <v>0</v>
      </c>
      <c r="HT19" s="104">
        <f t="shared" si="74"/>
        <v>0</v>
      </c>
      <c r="HU19" s="111">
        <f>SUM(HU20:HU21)</f>
        <v>0</v>
      </c>
      <c r="HV19" s="111">
        <f t="shared" si="146"/>
        <v>0</v>
      </c>
      <c r="HW19" s="191">
        <f>SUM(HW20:HW21)</f>
        <v>0</v>
      </c>
      <c r="HX19" s="188">
        <f t="shared" ref="HX19:IC19" si="147">SUM(HX20:HX21)</f>
        <v>0</v>
      </c>
      <c r="HY19" s="111">
        <f t="shared" si="147"/>
        <v>0</v>
      </c>
      <c r="HZ19" s="111">
        <f t="shared" si="147"/>
        <v>0</v>
      </c>
      <c r="IA19" s="104">
        <f t="shared" si="75"/>
        <v>0</v>
      </c>
      <c r="IB19" s="111">
        <f>SUM(IB20:IB21)</f>
        <v>0</v>
      </c>
      <c r="IC19" s="111">
        <f t="shared" si="147"/>
        <v>0</v>
      </c>
      <c r="ID19" s="191">
        <f>SUM(ID20:ID21)</f>
        <v>0</v>
      </c>
      <c r="IE19" s="188">
        <f t="shared" ref="IE19:IJ19" si="148">SUM(IE20:IE21)</f>
        <v>0</v>
      </c>
      <c r="IF19" s="111">
        <f t="shared" si="148"/>
        <v>0</v>
      </c>
      <c r="IG19" s="111">
        <f t="shared" si="148"/>
        <v>0</v>
      </c>
      <c r="IH19" s="104">
        <f t="shared" si="76"/>
        <v>0</v>
      </c>
      <c r="II19" s="111">
        <f>SUM(II20:II21)</f>
        <v>0</v>
      </c>
      <c r="IJ19" s="111">
        <f t="shared" si="148"/>
        <v>0</v>
      </c>
      <c r="IK19" s="191">
        <f>SUM(IK20:IK21)</f>
        <v>0</v>
      </c>
      <c r="IL19" s="188">
        <f t="shared" ref="IL19:IQ19" si="149">SUM(IL20:IL21)</f>
        <v>0</v>
      </c>
      <c r="IM19" s="111">
        <f t="shared" si="149"/>
        <v>0</v>
      </c>
      <c r="IN19" s="111">
        <f t="shared" si="149"/>
        <v>0</v>
      </c>
      <c r="IO19" s="104">
        <f t="shared" si="77"/>
        <v>0</v>
      </c>
      <c r="IP19" s="111">
        <f>SUM(IP20:IP21)</f>
        <v>0</v>
      </c>
      <c r="IQ19" s="111">
        <f t="shared" si="149"/>
        <v>0</v>
      </c>
      <c r="IR19" s="191">
        <f>SUM(IR20:IR21)</f>
        <v>0</v>
      </c>
      <c r="IS19" s="188">
        <f t="shared" ref="IS19:IX19" si="150">SUM(IS20:IS21)</f>
        <v>0</v>
      </c>
      <c r="IT19" s="111">
        <f t="shared" si="150"/>
        <v>0</v>
      </c>
      <c r="IU19" s="111">
        <f t="shared" si="150"/>
        <v>0</v>
      </c>
      <c r="IV19" s="104">
        <f t="shared" si="78"/>
        <v>0</v>
      </c>
      <c r="IW19" s="111">
        <f>SUM(IW20:IW21)</f>
        <v>0</v>
      </c>
      <c r="IX19" s="111">
        <f t="shared" si="150"/>
        <v>0</v>
      </c>
      <c r="IY19" s="191">
        <f>SUM(IY20:JG21)</f>
        <v>0</v>
      </c>
      <c r="IZ19" s="188">
        <f>SUM(IZ20:IZ21)</f>
        <v>0</v>
      </c>
      <c r="JA19" s="111">
        <f>SUM(JA20:JA21)</f>
        <v>0</v>
      </c>
      <c r="JB19" s="111">
        <f>SUM(JB20:JB21)</f>
        <v>0</v>
      </c>
      <c r="JC19" s="111">
        <f>SUM(JC20:JC21)</f>
        <v>0</v>
      </c>
      <c r="JD19" s="104">
        <f t="shared" si="79"/>
        <v>0</v>
      </c>
      <c r="JE19" s="111">
        <f>SUM(JE20:JE21)</f>
        <v>0</v>
      </c>
      <c r="JF19" s="111">
        <f>SUM(JF20:JF21)</f>
        <v>0</v>
      </c>
      <c r="JG19" s="191"/>
    </row>
    <row r="20" spans="1:267" s="141" customFormat="1" ht="12.75" x14ac:dyDescent="0.2">
      <c r="A20" s="140"/>
      <c r="B20" s="82" t="s">
        <v>95</v>
      </c>
      <c r="C20" s="8" t="s">
        <v>169</v>
      </c>
      <c r="D20" s="189">
        <f t="shared" si="36"/>
        <v>2000</v>
      </c>
      <c r="E20" s="107">
        <f>SUM(W20,AE20,AM20,AT20,BJ20,BR20,BZ20,CP20,CW20,DD20,DK20,DR20,DY20,EF20,EM20)+SUM(ET20,FA20,FH20,FO20,FV20,GC20,GJ20,GQ20,GX20,HE20,HL20,HS20,HZ20,IG20,IN20,IU20)</f>
        <v>0</v>
      </c>
      <c r="F20" s="108">
        <f t="shared" si="37"/>
        <v>0</v>
      </c>
      <c r="G20" s="108">
        <f t="shared" si="38"/>
        <v>0</v>
      </c>
      <c r="H20" s="108">
        <f t="shared" si="39"/>
        <v>0</v>
      </c>
      <c r="I20" s="108">
        <f t="shared" si="40"/>
        <v>2000</v>
      </c>
      <c r="J20" s="108">
        <f t="shared" si="41"/>
        <v>0</v>
      </c>
      <c r="K20" s="108">
        <f t="shared" si="42"/>
        <v>2000</v>
      </c>
      <c r="L20" s="213">
        <f t="shared" si="43"/>
        <v>0</v>
      </c>
      <c r="M20" s="189">
        <v>2000</v>
      </c>
      <c r="N20" s="108"/>
      <c r="O20" s="108"/>
      <c r="P20" s="108"/>
      <c r="Q20" s="108">
        <f t="shared" si="44"/>
        <v>2000</v>
      </c>
      <c r="R20" s="108">
        <f t="shared" si="80"/>
        <v>0</v>
      </c>
      <c r="S20" s="107">
        <v>2000</v>
      </c>
      <c r="T20" s="207"/>
      <c r="U20" s="107"/>
      <c r="V20" s="107"/>
      <c r="W20" s="107"/>
      <c r="X20" s="107"/>
      <c r="Y20" s="104"/>
      <c r="Z20" s="111">
        <f t="shared" si="118"/>
        <v>0</v>
      </c>
      <c r="AA20" s="107"/>
      <c r="AB20" s="207"/>
      <c r="AC20" s="189"/>
      <c r="AD20" s="107"/>
      <c r="AE20" s="107"/>
      <c r="AF20" s="107"/>
      <c r="AG20" s="104">
        <f t="shared" si="45"/>
        <v>0</v>
      </c>
      <c r="AH20" s="107">
        <f>AG20-AI20-AJ20</f>
        <v>0</v>
      </c>
      <c r="AI20" s="107"/>
      <c r="AJ20" s="207"/>
      <c r="AK20" s="177"/>
      <c r="AL20" s="107"/>
      <c r="AM20" s="107"/>
      <c r="AN20" s="107"/>
      <c r="AO20" s="107"/>
      <c r="AP20" s="107"/>
      <c r="AQ20" s="219"/>
      <c r="AR20" s="189"/>
      <c r="AS20" s="107"/>
      <c r="AT20" s="107"/>
      <c r="AU20" s="107"/>
      <c r="AV20" s="104">
        <f t="shared" si="46"/>
        <v>0</v>
      </c>
      <c r="AW20" s="107">
        <f>AV20-AX20-AY20</f>
        <v>0</v>
      </c>
      <c r="AX20" s="107"/>
      <c r="AY20" s="207"/>
      <c r="AZ20" s="189">
        <f>SUM(BP20,BX20,BH20)</f>
        <v>0</v>
      </c>
      <c r="BA20" s="107">
        <f>SUM(BQ20,BY20,BI20)</f>
        <v>0</v>
      </c>
      <c r="BB20" s="107">
        <f t="shared" si="83"/>
        <v>0</v>
      </c>
      <c r="BC20" s="107">
        <f t="shared" si="83"/>
        <v>0</v>
      </c>
      <c r="BD20" s="107">
        <f t="shared" si="49"/>
        <v>0</v>
      </c>
      <c r="BE20" s="107">
        <f t="shared" ref="BE20:BG21" si="151">SUM(BU20,CC20,BM20)</f>
        <v>0</v>
      </c>
      <c r="BF20" s="107">
        <f t="shared" si="151"/>
        <v>0</v>
      </c>
      <c r="BG20" s="207">
        <f t="shared" si="151"/>
        <v>0</v>
      </c>
      <c r="BH20" s="189"/>
      <c r="BI20" s="107"/>
      <c r="BJ20" s="107"/>
      <c r="BK20" s="107"/>
      <c r="BL20" s="104">
        <f t="shared" si="51"/>
        <v>0</v>
      </c>
      <c r="BM20" s="107">
        <f>BL20-BN20-BO20</f>
        <v>0</v>
      </c>
      <c r="BN20" s="107"/>
      <c r="BO20" s="207"/>
      <c r="BP20" s="189"/>
      <c r="BQ20" s="107"/>
      <c r="BR20" s="107"/>
      <c r="BS20" s="107"/>
      <c r="BT20" s="104">
        <f t="shared" si="52"/>
        <v>0</v>
      </c>
      <c r="BU20" s="107">
        <f>BT20-BV20-BW20</f>
        <v>0</v>
      </c>
      <c r="BV20" s="107"/>
      <c r="BW20" s="207"/>
      <c r="BX20" s="189"/>
      <c r="BY20" s="107"/>
      <c r="BZ20" s="107"/>
      <c r="CA20" s="107"/>
      <c r="CB20" s="104">
        <f t="shared" si="53"/>
        <v>0</v>
      </c>
      <c r="CC20" s="107">
        <f>CB20-CD20-CE20</f>
        <v>0</v>
      </c>
      <c r="CD20" s="107"/>
      <c r="CE20" s="207"/>
      <c r="CF20" s="189">
        <f t="shared" ref="CF20:CH21" si="152">SUM(CN20,CU20,DB20,DI20,DP20,DW20,ED20,EK20,ER20,EY20,FF20,FM20,FT20,GA20,GH20,GO20,GV20,HC20,HJ20,HQ20,HX20,IE20,IL20,IS20)</f>
        <v>0</v>
      </c>
      <c r="CG20" s="107">
        <f t="shared" si="152"/>
        <v>0</v>
      </c>
      <c r="CH20" s="107">
        <f t="shared" si="152"/>
        <v>0</v>
      </c>
      <c r="CI20" s="107">
        <f t="shared" ref="CI20:CI21" si="153">JC20</f>
        <v>0</v>
      </c>
      <c r="CJ20" s="107">
        <f t="shared" si="8"/>
        <v>0</v>
      </c>
      <c r="CK20" s="107">
        <f t="shared" si="124"/>
        <v>0</v>
      </c>
      <c r="CL20" s="107">
        <f t="shared" si="125"/>
        <v>0</v>
      </c>
      <c r="CM20" s="207">
        <f t="shared" si="126"/>
        <v>0</v>
      </c>
      <c r="CN20" s="189"/>
      <c r="CO20" s="107"/>
      <c r="CP20" s="107"/>
      <c r="CQ20" s="104">
        <f t="shared" si="55"/>
        <v>0</v>
      </c>
      <c r="CR20" s="107">
        <f>CQ20-CS20-CT20</f>
        <v>0</v>
      </c>
      <c r="CS20" s="107"/>
      <c r="CT20" s="207"/>
      <c r="CU20" s="189"/>
      <c r="CV20" s="107"/>
      <c r="CW20" s="107"/>
      <c r="CX20" s="104">
        <f t="shared" si="56"/>
        <v>0</v>
      </c>
      <c r="CY20" s="107">
        <f>CX20-CZ20-DA20</f>
        <v>0</v>
      </c>
      <c r="CZ20" s="107"/>
      <c r="DA20" s="207"/>
      <c r="DB20" s="189"/>
      <c r="DC20" s="107"/>
      <c r="DD20" s="107"/>
      <c r="DE20" s="104">
        <f t="shared" si="57"/>
        <v>0</v>
      </c>
      <c r="DF20" s="107">
        <f>DE20-DG20-DH20</f>
        <v>0</v>
      </c>
      <c r="DG20" s="107"/>
      <c r="DH20" s="207"/>
      <c r="DI20" s="189"/>
      <c r="DJ20" s="107"/>
      <c r="DK20" s="107"/>
      <c r="DL20" s="104">
        <f t="shared" si="58"/>
        <v>0</v>
      </c>
      <c r="DM20" s="107">
        <f>DL20-DN20-DO20</f>
        <v>0</v>
      </c>
      <c r="DN20" s="107"/>
      <c r="DO20" s="207"/>
      <c r="DP20" s="189"/>
      <c r="DQ20" s="107"/>
      <c r="DR20" s="107"/>
      <c r="DS20" s="104">
        <f t="shared" si="59"/>
        <v>0</v>
      </c>
      <c r="DT20" s="107">
        <f>DS20-DU20-DV20</f>
        <v>0</v>
      </c>
      <c r="DU20" s="107"/>
      <c r="DV20" s="207"/>
      <c r="DW20" s="189"/>
      <c r="DX20" s="107"/>
      <c r="DY20" s="107"/>
      <c r="DZ20" s="104">
        <f t="shared" si="60"/>
        <v>0</v>
      </c>
      <c r="EA20" s="107">
        <f>DZ20-EB20-EC20</f>
        <v>0</v>
      </c>
      <c r="EB20" s="107"/>
      <c r="EC20" s="207"/>
      <c r="ED20" s="189"/>
      <c r="EE20" s="107"/>
      <c r="EF20" s="107"/>
      <c r="EG20" s="104">
        <f t="shared" si="61"/>
        <v>0</v>
      </c>
      <c r="EH20" s="107">
        <f>EG20-EI20-EJ20</f>
        <v>0</v>
      </c>
      <c r="EI20" s="107"/>
      <c r="EJ20" s="207"/>
      <c r="EK20" s="189"/>
      <c r="EL20" s="107"/>
      <c r="EM20" s="107"/>
      <c r="EN20" s="104">
        <f t="shared" si="62"/>
        <v>0</v>
      </c>
      <c r="EO20" s="107">
        <f>EN20-EP20-EQ20</f>
        <v>0</v>
      </c>
      <c r="EP20" s="107"/>
      <c r="EQ20" s="207"/>
      <c r="ER20" s="189"/>
      <c r="ES20" s="107"/>
      <c r="ET20" s="107"/>
      <c r="EU20" s="114">
        <f t="shared" si="63"/>
        <v>0</v>
      </c>
      <c r="EV20" s="107">
        <f>EU20-EW20-EX20</f>
        <v>0</v>
      </c>
      <c r="EW20" s="107"/>
      <c r="EX20" s="207"/>
      <c r="EY20" s="189"/>
      <c r="EZ20" s="107"/>
      <c r="FA20" s="107"/>
      <c r="FB20" s="104">
        <f t="shared" si="64"/>
        <v>0</v>
      </c>
      <c r="FC20" s="107">
        <f>FB20-FD20-FE20</f>
        <v>0</v>
      </c>
      <c r="FD20" s="107"/>
      <c r="FE20" s="207"/>
      <c r="FF20" s="189"/>
      <c r="FG20" s="107"/>
      <c r="FH20" s="107"/>
      <c r="FI20" s="104">
        <f t="shared" si="65"/>
        <v>0</v>
      </c>
      <c r="FJ20" s="107">
        <f>FI20-FK20-FL20</f>
        <v>0</v>
      </c>
      <c r="FK20" s="107"/>
      <c r="FL20" s="207"/>
      <c r="FM20" s="189"/>
      <c r="FN20" s="107"/>
      <c r="FO20" s="107"/>
      <c r="FP20" s="104">
        <f t="shared" si="66"/>
        <v>0</v>
      </c>
      <c r="FQ20" s="107">
        <f>FP20-FR20-FS20</f>
        <v>0</v>
      </c>
      <c r="FR20" s="107"/>
      <c r="FS20" s="207"/>
      <c r="FT20" s="189"/>
      <c r="FU20" s="107"/>
      <c r="FV20" s="107"/>
      <c r="FW20" s="126">
        <f t="shared" si="67"/>
        <v>0</v>
      </c>
      <c r="FX20" s="107">
        <f>FW20-FY20-FZ20</f>
        <v>0</v>
      </c>
      <c r="FY20" s="107"/>
      <c r="FZ20" s="207"/>
      <c r="GA20" s="189"/>
      <c r="GB20" s="107"/>
      <c r="GC20" s="107"/>
      <c r="GD20" s="104">
        <f t="shared" si="68"/>
        <v>0</v>
      </c>
      <c r="GE20" s="107">
        <f>GD20-GF20-GG20</f>
        <v>0</v>
      </c>
      <c r="GF20" s="107"/>
      <c r="GG20" s="207"/>
      <c r="GH20" s="189"/>
      <c r="GI20" s="107"/>
      <c r="GJ20" s="107"/>
      <c r="GK20" s="104">
        <f t="shared" si="69"/>
        <v>0</v>
      </c>
      <c r="GL20" s="107">
        <f>GK20-GM20-GN20</f>
        <v>0</v>
      </c>
      <c r="GM20" s="107"/>
      <c r="GN20" s="207"/>
      <c r="GO20" s="189"/>
      <c r="GP20" s="107"/>
      <c r="GQ20" s="107"/>
      <c r="GR20" s="104">
        <f t="shared" si="70"/>
        <v>0</v>
      </c>
      <c r="GS20" s="107">
        <f>GR20-GT20-GU20</f>
        <v>0</v>
      </c>
      <c r="GT20" s="107"/>
      <c r="GU20" s="207"/>
      <c r="GV20" s="189"/>
      <c r="GW20" s="107"/>
      <c r="GX20" s="107"/>
      <c r="GY20" s="104">
        <f t="shared" si="71"/>
        <v>0</v>
      </c>
      <c r="GZ20" s="107">
        <f>GY20-HA20-HB20</f>
        <v>0</v>
      </c>
      <c r="HA20" s="107"/>
      <c r="HB20" s="207"/>
      <c r="HC20" s="189"/>
      <c r="HD20" s="107"/>
      <c r="HE20" s="107"/>
      <c r="HF20" s="104">
        <f t="shared" si="72"/>
        <v>0</v>
      </c>
      <c r="HG20" s="107">
        <f>HF20-HH20-HI20</f>
        <v>0</v>
      </c>
      <c r="HH20" s="107"/>
      <c r="HI20" s="207"/>
      <c r="HJ20" s="189"/>
      <c r="HK20" s="107"/>
      <c r="HL20" s="107"/>
      <c r="HM20" s="104">
        <f t="shared" si="73"/>
        <v>0</v>
      </c>
      <c r="HN20" s="107">
        <f>HM20-HO20-HP20</f>
        <v>0</v>
      </c>
      <c r="HO20" s="107"/>
      <c r="HP20" s="207"/>
      <c r="HQ20" s="189"/>
      <c r="HR20" s="107"/>
      <c r="HS20" s="107"/>
      <c r="HT20" s="104">
        <f t="shared" si="74"/>
        <v>0</v>
      </c>
      <c r="HU20" s="107">
        <f>HT20-HV20-HW20</f>
        <v>0</v>
      </c>
      <c r="HV20" s="107"/>
      <c r="HW20" s="207"/>
      <c r="HX20" s="189"/>
      <c r="HY20" s="107"/>
      <c r="HZ20" s="107"/>
      <c r="IA20" s="104">
        <f t="shared" si="75"/>
        <v>0</v>
      </c>
      <c r="IB20" s="107">
        <f>IA20-IC20-ID20</f>
        <v>0</v>
      </c>
      <c r="IC20" s="107"/>
      <c r="ID20" s="207"/>
      <c r="IE20" s="189"/>
      <c r="IF20" s="107"/>
      <c r="IG20" s="107"/>
      <c r="IH20" s="104">
        <f t="shared" si="76"/>
        <v>0</v>
      </c>
      <c r="II20" s="107">
        <f>IH20-IJ20-IK20</f>
        <v>0</v>
      </c>
      <c r="IJ20" s="107"/>
      <c r="IK20" s="207"/>
      <c r="IL20" s="189"/>
      <c r="IM20" s="107"/>
      <c r="IN20" s="107"/>
      <c r="IO20" s="104">
        <f t="shared" si="77"/>
        <v>0</v>
      </c>
      <c r="IP20" s="107">
        <f>IO20-IQ20-IR20</f>
        <v>0</v>
      </c>
      <c r="IQ20" s="107"/>
      <c r="IR20" s="207"/>
      <c r="IS20" s="189"/>
      <c r="IT20" s="107"/>
      <c r="IU20" s="107"/>
      <c r="IV20" s="104">
        <f t="shared" si="78"/>
        <v>0</v>
      </c>
      <c r="IW20" s="107">
        <f>IV20-IX20-IY20</f>
        <v>0</v>
      </c>
      <c r="IX20" s="107"/>
      <c r="IY20" s="207"/>
      <c r="IZ20" s="189"/>
      <c r="JA20" s="107"/>
      <c r="JB20" s="107"/>
      <c r="JC20" s="107"/>
      <c r="JD20" s="104">
        <f t="shared" si="79"/>
        <v>0</v>
      </c>
      <c r="JE20" s="107">
        <f>JD20-JF20-JG20</f>
        <v>0</v>
      </c>
      <c r="JF20" s="107"/>
      <c r="JG20" s="207"/>
    </row>
    <row r="21" spans="1:267" s="141" customFormat="1" ht="12.75" x14ac:dyDescent="0.2">
      <c r="A21" s="140"/>
      <c r="B21" s="82" t="s">
        <v>96</v>
      </c>
      <c r="C21" s="172" t="s">
        <v>168</v>
      </c>
      <c r="D21" s="189">
        <f t="shared" si="36"/>
        <v>116532</v>
      </c>
      <c r="E21" s="107">
        <f>SUM(W21,AE21,AM21,AT21,BJ21,BR21,BZ21,CP21,CW21,DD21,DK21,DR21,DY21,EF21,EM21)+SUM(ET21,FA21,FH21,FO21,FV21,GC21,GJ21,GQ21,GX21,HE21,HL21,HS21,HZ21,IG21,IN21,IU21)</f>
        <v>0</v>
      </c>
      <c r="F21" s="108">
        <f t="shared" si="37"/>
        <v>0</v>
      </c>
      <c r="G21" s="108">
        <f t="shared" si="38"/>
        <v>0</v>
      </c>
      <c r="H21" s="108">
        <f t="shared" si="39"/>
        <v>0</v>
      </c>
      <c r="I21" s="108">
        <f t="shared" si="40"/>
        <v>116532</v>
      </c>
      <c r="J21" s="108">
        <f t="shared" si="41"/>
        <v>0</v>
      </c>
      <c r="K21" s="108">
        <f t="shared" si="42"/>
        <v>116532</v>
      </c>
      <c r="L21" s="213">
        <f t="shared" si="43"/>
        <v>0</v>
      </c>
      <c r="M21" s="189">
        <v>116532</v>
      </c>
      <c r="N21" s="108"/>
      <c r="O21" s="104"/>
      <c r="P21" s="104"/>
      <c r="Q21" s="108">
        <f t="shared" si="44"/>
        <v>116532</v>
      </c>
      <c r="R21" s="108">
        <f t="shared" si="80"/>
        <v>0</v>
      </c>
      <c r="S21" s="107">
        <v>116532</v>
      </c>
      <c r="T21" s="207"/>
      <c r="U21" s="107"/>
      <c r="V21" s="107"/>
      <c r="W21" s="107"/>
      <c r="X21" s="107"/>
      <c r="Y21" s="104"/>
      <c r="Z21" s="111">
        <f t="shared" si="118"/>
        <v>0</v>
      </c>
      <c r="AA21" s="107"/>
      <c r="AB21" s="207"/>
      <c r="AC21" s="189"/>
      <c r="AD21" s="107"/>
      <c r="AE21" s="107"/>
      <c r="AF21" s="107"/>
      <c r="AG21" s="104">
        <f t="shared" si="45"/>
        <v>0</v>
      </c>
      <c r="AH21" s="107">
        <f>AG21-AI21-AJ21</f>
        <v>0</v>
      </c>
      <c r="AI21" s="107"/>
      <c r="AJ21" s="207"/>
      <c r="AK21" s="177"/>
      <c r="AL21" s="107"/>
      <c r="AM21" s="107"/>
      <c r="AN21" s="107"/>
      <c r="AO21" s="107"/>
      <c r="AP21" s="107"/>
      <c r="AQ21" s="219"/>
      <c r="AR21" s="189"/>
      <c r="AS21" s="107"/>
      <c r="AT21" s="107"/>
      <c r="AU21" s="107"/>
      <c r="AV21" s="104">
        <f t="shared" si="46"/>
        <v>0</v>
      </c>
      <c r="AW21" s="107">
        <f>AV21-AX21-AY21</f>
        <v>0</v>
      </c>
      <c r="AX21" s="107"/>
      <c r="AY21" s="207"/>
      <c r="AZ21" s="189">
        <f>SUM(BP21,BX21,BH21)</f>
        <v>0</v>
      </c>
      <c r="BA21" s="107">
        <f>SUM(BQ21,BY21,BI21)</f>
        <v>0</v>
      </c>
      <c r="BB21" s="107">
        <f t="shared" si="83"/>
        <v>0</v>
      </c>
      <c r="BC21" s="107">
        <f t="shared" si="83"/>
        <v>0</v>
      </c>
      <c r="BD21" s="107">
        <f t="shared" si="49"/>
        <v>0</v>
      </c>
      <c r="BE21" s="107">
        <f t="shared" si="151"/>
        <v>0</v>
      </c>
      <c r="BF21" s="107">
        <f t="shared" si="151"/>
        <v>0</v>
      </c>
      <c r="BG21" s="207">
        <f t="shared" si="151"/>
        <v>0</v>
      </c>
      <c r="BH21" s="189"/>
      <c r="BI21" s="107"/>
      <c r="BJ21" s="107"/>
      <c r="BK21" s="107"/>
      <c r="BL21" s="104">
        <f t="shared" si="51"/>
        <v>0</v>
      </c>
      <c r="BM21" s="107">
        <f>BL21-BN21-BO21</f>
        <v>0</v>
      </c>
      <c r="BN21" s="107"/>
      <c r="BO21" s="207"/>
      <c r="BP21" s="189"/>
      <c r="BQ21" s="107"/>
      <c r="BR21" s="107"/>
      <c r="BS21" s="107"/>
      <c r="BT21" s="104">
        <f t="shared" si="52"/>
        <v>0</v>
      </c>
      <c r="BU21" s="107">
        <f>BT21-BV21-BW21</f>
        <v>0</v>
      </c>
      <c r="BV21" s="107"/>
      <c r="BW21" s="207"/>
      <c r="BX21" s="189"/>
      <c r="BY21" s="107"/>
      <c r="BZ21" s="107"/>
      <c r="CA21" s="107"/>
      <c r="CB21" s="104">
        <f t="shared" si="53"/>
        <v>0</v>
      </c>
      <c r="CC21" s="107">
        <f>CB21-CD21-CE21</f>
        <v>0</v>
      </c>
      <c r="CD21" s="107"/>
      <c r="CE21" s="207"/>
      <c r="CF21" s="189">
        <f t="shared" si="152"/>
        <v>0</v>
      </c>
      <c r="CG21" s="107">
        <f t="shared" si="152"/>
        <v>0</v>
      </c>
      <c r="CH21" s="107">
        <f t="shared" si="152"/>
        <v>0</v>
      </c>
      <c r="CI21" s="107">
        <f t="shared" si="153"/>
        <v>0</v>
      </c>
      <c r="CJ21" s="107">
        <f t="shared" si="8"/>
        <v>0</v>
      </c>
      <c r="CK21" s="107">
        <f t="shared" si="124"/>
        <v>0</v>
      </c>
      <c r="CL21" s="107">
        <f t="shared" si="125"/>
        <v>0</v>
      </c>
      <c r="CM21" s="207">
        <f t="shared" si="126"/>
        <v>0</v>
      </c>
      <c r="CN21" s="189"/>
      <c r="CO21" s="107"/>
      <c r="CP21" s="107"/>
      <c r="CQ21" s="104">
        <f t="shared" si="55"/>
        <v>0</v>
      </c>
      <c r="CR21" s="107">
        <f>CQ21-CS21-CT21</f>
        <v>0</v>
      </c>
      <c r="CS21" s="107"/>
      <c r="CT21" s="207"/>
      <c r="CU21" s="189"/>
      <c r="CV21" s="107"/>
      <c r="CW21" s="107"/>
      <c r="CX21" s="104">
        <f t="shared" si="56"/>
        <v>0</v>
      </c>
      <c r="CY21" s="107">
        <f>CX21-CZ21-DA21</f>
        <v>0</v>
      </c>
      <c r="CZ21" s="107"/>
      <c r="DA21" s="207"/>
      <c r="DB21" s="189"/>
      <c r="DC21" s="107"/>
      <c r="DD21" s="107"/>
      <c r="DE21" s="104">
        <f t="shared" si="57"/>
        <v>0</v>
      </c>
      <c r="DF21" s="107">
        <f>DE21-DG21-DH21</f>
        <v>0</v>
      </c>
      <c r="DG21" s="107"/>
      <c r="DH21" s="207"/>
      <c r="DI21" s="189"/>
      <c r="DJ21" s="107"/>
      <c r="DK21" s="107"/>
      <c r="DL21" s="104">
        <f t="shared" si="58"/>
        <v>0</v>
      </c>
      <c r="DM21" s="107">
        <f>DL21-DN21-DO21</f>
        <v>0</v>
      </c>
      <c r="DN21" s="107"/>
      <c r="DO21" s="207"/>
      <c r="DP21" s="189"/>
      <c r="DQ21" s="107"/>
      <c r="DR21" s="107"/>
      <c r="DS21" s="104">
        <f t="shared" si="59"/>
        <v>0</v>
      </c>
      <c r="DT21" s="107">
        <f>DS21-DU21-DV21</f>
        <v>0</v>
      </c>
      <c r="DU21" s="107"/>
      <c r="DV21" s="207"/>
      <c r="DW21" s="189"/>
      <c r="DX21" s="107"/>
      <c r="DY21" s="107"/>
      <c r="DZ21" s="104">
        <f t="shared" si="60"/>
        <v>0</v>
      </c>
      <c r="EA21" s="107">
        <f>DZ21-EB21-EC21</f>
        <v>0</v>
      </c>
      <c r="EB21" s="107"/>
      <c r="EC21" s="207"/>
      <c r="ED21" s="189"/>
      <c r="EE21" s="107"/>
      <c r="EF21" s="107"/>
      <c r="EG21" s="104">
        <f t="shared" si="61"/>
        <v>0</v>
      </c>
      <c r="EH21" s="107">
        <f>EG21-EI21-EJ21</f>
        <v>0</v>
      </c>
      <c r="EI21" s="107"/>
      <c r="EJ21" s="207"/>
      <c r="EK21" s="189"/>
      <c r="EL21" s="107"/>
      <c r="EM21" s="107"/>
      <c r="EN21" s="104">
        <f t="shared" si="62"/>
        <v>0</v>
      </c>
      <c r="EO21" s="107">
        <f>EN21-EP21-EQ21</f>
        <v>0</v>
      </c>
      <c r="EP21" s="107"/>
      <c r="EQ21" s="207"/>
      <c r="ER21" s="189"/>
      <c r="ES21" s="107"/>
      <c r="ET21" s="107"/>
      <c r="EU21" s="114">
        <f t="shared" si="63"/>
        <v>0</v>
      </c>
      <c r="EV21" s="107">
        <f>EU21-EW21-EX21</f>
        <v>0</v>
      </c>
      <c r="EW21" s="107"/>
      <c r="EX21" s="207"/>
      <c r="EY21" s="189"/>
      <c r="EZ21" s="107"/>
      <c r="FA21" s="107"/>
      <c r="FB21" s="104">
        <f t="shared" si="64"/>
        <v>0</v>
      </c>
      <c r="FC21" s="107">
        <f>FB21-FD21-FE21</f>
        <v>0</v>
      </c>
      <c r="FD21" s="107"/>
      <c r="FE21" s="207"/>
      <c r="FF21" s="189"/>
      <c r="FG21" s="107"/>
      <c r="FH21" s="107"/>
      <c r="FI21" s="104">
        <f t="shared" si="65"/>
        <v>0</v>
      </c>
      <c r="FJ21" s="107">
        <f>FI21-FK21-FL21</f>
        <v>0</v>
      </c>
      <c r="FK21" s="107"/>
      <c r="FL21" s="207"/>
      <c r="FM21" s="189"/>
      <c r="FN21" s="107"/>
      <c r="FO21" s="107"/>
      <c r="FP21" s="104">
        <f t="shared" si="66"/>
        <v>0</v>
      </c>
      <c r="FQ21" s="107">
        <f>FP21-FR21-FS21</f>
        <v>0</v>
      </c>
      <c r="FR21" s="107"/>
      <c r="FS21" s="207"/>
      <c r="FT21" s="189"/>
      <c r="FU21" s="107"/>
      <c r="FV21" s="107"/>
      <c r="FW21" s="126">
        <f t="shared" si="67"/>
        <v>0</v>
      </c>
      <c r="FX21" s="107">
        <f>FW21-FY21-FZ21</f>
        <v>0</v>
      </c>
      <c r="FY21" s="107"/>
      <c r="FZ21" s="207"/>
      <c r="GA21" s="189"/>
      <c r="GB21" s="107"/>
      <c r="GC21" s="107"/>
      <c r="GD21" s="104">
        <f t="shared" si="68"/>
        <v>0</v>
      </c>
      <c r="GE21" s="107">
        <f>GD21-GF21-GG21</f>
        <v>0</v>
      </c>
      <c r="GF21" s="107"/>
      <c r="GG21" s="207"/>
      <c r="GH21" s="189"/>
      <c r="GI21" s="107"/>
      <c r="GJ21" s="107"/>
      <c r="GK21" s="104">
        <f t="shared" si="69"/>
        <v>0</v>
      </c>
      <c r="GL21" s="107">
        <f>GK21-GM21-GN21</f>
        <v>0</v>
      </c>
      <c r="GM21" s="107"/>
      <c r="GN21" s="207"/>
      <c r="GO21" s="189"/>
      <c r="GP21" s="107"/>
      <c r="GQ21" s="107"/>
      <c r="GR21" s="104">
        <f t="shared" si="70"/>
        <v>0</v>
      </c>
      <c r="GS21" s="107">
        <f>GR21-GT21-GU21</f>
        <v>0</v>
      </c>
      <c r="GT21" s="107"/>
      <c r="GU21" s="207"/>
      <c r="GV21" s="189"/>
      <c r="GW21" s="107"/>
      <c r="GX21" s="107"/>
      <c r="GY21" s="104">
        <f t="shared" si="71"/>
        <v>0</v>
      </c>
      <c r="GZ21" s="107">
        <f>GY21-HA21-HB21</f>
        <v>0</v>
      </c>
      <c r="HA21" s="107"/>
      <c r="HB21" s="207"/>
      <c r="HC21" s="189"/>
      <c r="HD21" s="107"/>
      <c r="HE21" s="107"/>
      <c r="HF21" s="104">
        <f t="shared" si="72"/>
        <v>0</v>
      </c>
      <c r="HG21" s="107">
        <f>HF21-HH21-HI21</f>
        <v>0</v>
      </c>
      <c r="HH21" s="107"/>
      <c r="HI21" s="207"/>
      <c r="HJ21" s="189"/>
      <c r="HK21" s="107"/>
      <c r="HL21" s="107"/>
      <c r="HM21" s="104">
        <f t="shared" si="73"/>
        <v>0</v>
      </c>
      <c r="HN21" s="107">
        <f>HM21-HO21-HP21</f>
        <v>0</v>
      </c>
      <c r="HO21" s="107"/>
      <c r="HP21" s="207"/>
      <c r="HQ21" s="189"/>
      <c r="HR21" s="107"/>
      <c r="HS21" s="107"/>
      <c r="HT21" s="104">
        <f t="shared" si="74"/>
        <v>0</v>
      </c>
      <c r="HU21" s="107">
        <f>HT21-HV21-HW21</f>
        <v>0</v>
      </c>
      <c r="HV21" s="107"/>
      <c r="HW21" s="207"/>
      <c r="HX21" s="189"/>
      <c r="HY21" s="107"/>
      <c r="HZ21" s="107"/>
      <c r="IA21" s="104">
        <f t="shared" si="75"/>
        <v>0</v>
      </c>
      <c r="IB21" s="107">
        <f>IA21-IC21-ID21</f>
        <v>0</v>
      </c>
      <c r="IC21" s="107"/>
      <c r="ID21" s="207"/>
      <c r="IE21" s="189"/>
      <c r="IF21" s="107"/>
      <c r="IG21" s="107"/>
      <c r="IH21" s="104">
        <f t="shared" si="76"/>
        <v>0</v>
      </c>
      <c r="II21" s="107">
        <f>IH21-IJ21-IK21</f>
        <v>0</v>
      </c>
      <c r="IJ21" s="107"/>
      <c r="IK21" s="207"/>
      <c r="IL21" s="189"/>
      <c r="IM21" s="107"/>
      <c r="IN21" s="107"/>
      <c r="IO21" s="104">
        <f t="shared" si="77"/>
        <v>0</v>
      </c>
      <c r="IP21" s="107">
        <f>IO21-IQ21-IR21</f>
        <v>0</v>
      </c>
      <c r="IQ21" s="107"/>
      <c r="IR21" s="207"/>
      <c r="IS21" s="189"/>
      <c r="IT21" s="107"/>
      <c r="IU21" s="107"/>
      <c r="IV21" s="104">
        <f t="shared" si="78"/>
        <v>0</v>
      </c>
      <c r="IW21" s="107">
        <f>IV21-IX21-IY21</f>
        <v>0</v>
      </c>
      <c r="IX21" s="107"/>
      <c r="IY21" s="207"/>
      <c r="IZ21" s="189"/>
      <c r="JA21" s="107"/>
      <c r="JB21" s="107"/>
      <c r="JC21" s="107"/>
      <c r="JD21" s="104">
        <f t="shared" si="79"/>
        <v>0</v>
      </c>
      <c r="JE21" s="107">
        <f>JD21-JF21-JG21</f>
        <v>0</v>
      </c>
      <c r="JF21" s="107"/>
      <c r="JG21" s="207"/>
    </row>
    <row r="22" spans="1:267" s="252" customFormat="1" ht="12" x14ac:dyDescent="0.2">
      <c r="A22" s="146" t="s">
        <v>88</v>
      </c>
      <c r="B22" s="320" t="s">
        <v>103</v>
      </c>
      <c r="C22" s="352"/>
      <c r="D22" s="246">
        <f t="shared" si="36"/>
        <v>32163689</v>
      </c>
      <c r="E22" s="116">
        <v>0</v>
      </c>
      <c r="F22" s="116">
        <f t="shared" si="37"/>
        <v>496954</v>
      </c>
      <c r="G22" s="116">
        <f t="shared" si="38"/>
        <v>986286</v>
      </c>
      <c r="H22" s="116">
        <f t="shared" si="39"/>
        <v>-6543161</v>
      </c>
      <c r="I22" s="245">
        <f t="shared" si="40"/>
        <v>27103768</v>
      </c>
      <c r="J22" s="247">
        <f t="shared" si="41"/>
        <v>20826616</v>
      </c>
      <c r="K22" s="247">
        <f t="shared" si="42"/>
        <v>6257769</v>
      </c>
      <c r="L22" s="248">
        <f t="shared" si="43"/>
        <v>19383</v>
      </c>
      <c r="M22" s="246">
        <f>+M19+M18+M15+M10</f>
        <v>28150804</v>
      </c>
      <c r="N22" s="116">
        <f>+N18+N19+N15+N10</f>
        <v>496954</v>
      </c>
      <c r="O22" s="116">
        <f>+O10+O18+O15+O19</f>
        <v>773634</v>
      </c>
      <c r="P22" s="116">
        <f>+P10+P18+P15+P19</f>
        <v>-6601080</v>
      </c>
      <c r="Q22" s="245">
        <f t="shared" si="44"/>
        <v>22820312</v>
      </c>
      <c r="R22" s="116">
        <f t="shared" si="80"/>
        <v>17349722</v>
      </c>
      <c r="S22" s="116">
        <f>S10+S15+S18+S19</f>
        <v>5470590</v>
      </c>
      <c r="T22" s="249">
        <f>T10+T15+T18+T19</f>
        <v>0</v>
      </c>
      <c r="U22" s="246">
        <f t="shared" ref="U22:AA22" si="154">U10+U15+U18+U19</f>
        <v>700948</v>
      </c>
      <c r="V22" s="116">
        <f t="shared" si="154"/>
        <v>0</v>
      </c>
      <c r="W22" s="116">
        <f t="shared" si="154"/>
        <v>168000</v>
      </c>
      <c r="X22" s="116">
        <f t="shared" si="154"/>
        <v>-328574</v>
      </c>
      <c r="Y22" s="116">
        <f t="shared" ref="Y22:Y23" si="155">+V22+U22+W22+X22</f>
        <v>540374</v>
      </c>
      <c r="Z22" s="116">
        <f t="shared" si="118"/>
        <v>518759</v>
      </c>
      <c r="AA22" s="116">
        <f t="shared" si="154"/>
        <v>2232</v>
      </c>
      <c r="AB22" s="249">
        <f>AB10+AB15+AB18+AB19</f>
        <v>19383</v>
      </c>
      <c r="AC22" s="246">
        <f t="shared" ref="AC22:AI22" si="156">AC10+AC15+AC18+AC19</f>
        <v>2740452</v>
      </c>
      <c r="AD22" s="116">
        <f t="shared" si="156"/>
        <v>0</v>
      </c>
      <c r="AE22" s="116">
        <f t="shared" si="156"/>
        <v>44515</v>
      </c>
      <c r="AF22" s="116">
        <f t="shared" si="156"/>
        <v>348635</v>
      </c>
      <c r="AG22" s="245">
        <f t="shared" si="45"/>
        <v>3133602</v>
      </c>
      <c r="AH22" s="116">
        <f>AH10+AH15+AH18+AH19</f>
        <v>2379629</v>
      </c>
      <c r="AI22" s="116">
        <f t="shared" si="156"/>
        <v>753973</v>
      </c>
      <c r="AJ22" s="249">
        <f>AJ10+AJ15+AJ18+AJ19</f>
        <v>0</v>
      </c>
      <c r="AK22" s="250"/>
      <c r="AL22" s="116"/>
      <c r="AM22" s="116"/>
      <c r="AN22" s="116"/>
      <c r="AO22" s="116"/>
      <c r="AP22" s="116"/>
      <c r="AQ22" s="251"/>
      <c r="AR22" s="246">
        <f t="shared" ref="AR22:AX22" si="157">AR10+AR15+AR18+AR19</f>
        <v>25000</v>
      </c>
      <c r="AS22" s="116">
        <f t="shared" si="157"/>
        <v>0</v>
      </c>
      <c r="AT22" s="116">
        <f t="shared" si="157"/>
        <v>139</v>
      </c>
      <c r="AU22" s="116">
        <f t="shared" si="157"/>
        <v>1374</v>
      </c>
      <c r="AV22" s="116">
        <f t="shared" si="46"/>
        <v>26513</v>
      </c>
      <c r="AW22" s="116">
        <f>AW10+AW15+AW18+AW19</f>
        <v>26513</v>
      </c>
      <c r="AX22" s="116">
        <f t="shared" si="157"/>
        <v>0</v>
      </c>
      <c r="AY22" s="249">
        <f>AY10+AY15+AY18+AY19</f>
        <v>0</v>
      </c>
      <c r="AZ22" s="246">
        <f>AZ10+AZ15+AZ18+AZ19</f>
        <v>342997</v>
      </c>
      <c r="BA22" s="116">
        <f t="shared" ref="BA22:BN22" si="158">BA10+BA15+BA18+BA19</f>
        <v>0</v>
      </c>
      <c r="BB22" s="116">
        <f t="shared" si="83"/>
        <v>0</v>
      </c>
      <c r="BC22" s="116">
        <f t="shared" si="83"/>
        <v>28213</v>
      </c>
      <c r="BD22" s="245">
        <f t="shared" si="49"/>
        <v>371210</v>
      </c>
      <c r="BE22" s="116">
        <f>BE10+BE15+BE18+BE19</f>
        <v>340236</v>
      </c>
      <c r="BF22" s="116">
        <f>BF10+BF15+BF18+BF19</f>
        <v>30974</v>
      </c>
      <c r="BG22" s="249">
        <f t="shared" si="158"/>
        <v>0</v>
      </c>
      <c r="BH22" s="246">
        <f t="shared" si="158"/>
        <v>214058</v>
      </c>
      <c r="BI22" s="116">
        <f t="shared" si="158"/>
        <v>0</v>
      </c>
      <c r="BJ22" s="116">
        <f t="shared" si="158"/>
        <v>0</v>
      </c>
      <c r="BK22" s="116">
        <f t="shared" si="158"/>
        <v>1451</v>
      </c>
      <c r="BL22" s="245">
        <f t="shared" si="51"/>
        <v>215509</v>
      </c>
      <c r="BM22" s="116">
        <f>BM10+BM15+BM18+BM19</f>
        <v>215509</v>
      </c>
      <c r="BN22" s="116">
        <f t="shared" si="158"/>
        <v>0</v>
      </c>
      <c r="BO22" s="249">
        <f>BO10+BO15+BO18+BO19</f>
        <v>0</v>
      </c>
      <c r="BP22" s="246">
        <f t="shared" ref="BP22:BV22" si="159">BP10+BP15+BP18+BP19</f>
        <v>60</v>
      </c>
      <c r="BQ22" s="116">
        <f t="shared" si="159"/>
        <v>0</v>
      </c>
      <c r="BR22" s="116">
        <f t="shared" si="159"/>
        <v>0</v>
      </c>
      <c r="BS22" s="116">
        <f t="shared" si="159"/>
        <v>136</v>
      </c>
      <c r="BT22" s="245">
        <f t="shared" si="52"/>
        <v>196</v>
      </c>
      <c r="BU22" s="116">
        <f>BU10+BU15+BU18+BU19</f>
        <v>196</v>
      </c>
      <c r="BV22" s="116">
        <f t="shared" si="159"/>
        <v>0</v>
      </c>
      <c r="BW22" s="249">
        <f>BW10+BW15+BW18+BW19</f>
        <v>0</v>
      </c>
      <c r="BX22" s="246">
        <f t="shared" ref="BX22:CD22" si="160">BX10+BX15+BX18+BX19</f>
        <v>128879</v>
      </c>
      <c r="BY22" s="116">
        <f t="shared" si="160"/>
        <v>0</v>
      </c>
      <c r="BZ22" s="116">
        <f t="shared" si="160"/>
        <v>0</v>
      </c>
      <c r="CA22" s="116">
        <f t="shared" si="160"/>
        <v>26626</v>
      </c>
      <c r="CB22" s="245">
        <f t="shared" si="53"/>
        <v>155505</v>
      </c>
      <c r="CC22" s="116">
        <f>CC10+CC15+CC18+CC19</f>
        <v>124531</v>
      </c>
      <c r="CD22" s="116">
        <f t="shared" si="160"/>
        <v>30974</v>
      </c>
      <c r="CE22" s="249">
        <f>CE10+CE15+CE18+CE19</f>
        <v>0</v>
      </c>
      <c r="CF22" s="246">
        <f>CF10+CF15+CF18+CF19</f>
        <v>203488</v>
      </c>
      <c r="CG22" s="116">
        <f>CG10+CG15+CG18+CG19</f>
        <v>0</v>
      </c>
      <c r="CH22" s="116">
        <f>CH10+CH15+CH18+CH19</f>
        <v>-2</v>
      </c>
      <c r="CI22" s="116">
        <f>CI10+CI15+CI18+CI19</f>
        <v>8271</v>
      </c>
      <c r="CJ22" s="114">
        <f t="shared" si="8"/>
        <v>211757</v>
      </c>
      <c r="CK22" s="114">
        <f t="shared" si="124"/>
        <v>211757</v>
      </c>
      <c r="CL22" s="114">
        <f t="shared" si="125"/>
        <v>0</v>
      </c>
      <c r="CM22" s="196">
        <f t="shared" si="126"/>
        <v>10947</v>
      </c>
      <c r="CN22" s="246">
        <f>CN10+CN15+CN18+CN19</f>
        <v>3532</v>
      </c>
      <c r="CO22" s="116">
        <f>CO10+CO15+CO18+CO19</f>
        <v>0</v>
      </c>
      <c r="CP22" s="116">
        <f>CP10+CP15+CP18+CP19</f>
        <v>-1167</v>
      </c>
      <c r="CQ22" s="116">
        <f>SUM(CN22:CP22)</f>
        <v>2365</v>
      </c>
      <c r="CR22" s="116">
        <f>CR10+CR15+CR18+CR19</f>
        <v>2365</v>
      </c>
      <c r="CS22" s="116">
        <f>CS10+CS15+CS18+CS19</f>
        <v>0</v>
      </c>
      <c r="CT22" s="249">
        <f>CT10+CT15+CT18+CT19</f>
        <v>0</v>
      </c>
      <c r="CU22" s="246">
        <f t="shared" ref="CU22:CZ22" si="161">CU10+CU15+CU18+CU19</f>
        <v>10979</v>
      </c>
      <c r="CV22" s="116">
        <f t="shared" si="161"/>
        <v>0</v>
      </c>
      <c r="CW22" s="116">
        <f t="shared" si="161"/>
        <v>-7715</v>
      </c>
      <c r="CX22" s="245">
        <f>SUM(CU22:CW22)</f>
        <v>3264</v>
      </c>
      <c r="CY22" s="116">
        <f>CY10+CY15+CY18+CY19</f>
        <v>3264</v>
      </c>
      <c r="CZ22" s="116">
        <f t="shared" si="161"/>
        <v>0</v>
      </c>
      <c r="DA22" s="249">
        <f>DA10+DA15+DA18+DA19</f>
        <v>0</v>
      </c>
      <c r="DB22" s="246">
        <f t="shared" ref="DB22:DG22" si="162">DB10+DB15+DB18+DB19</f>
        <v>8718</v>
      </c>
      <c r="DC22" s="116">
        <f t="shared" si="162"/>
        <v>0</v>
      </c>
      <c r="DD22" s="116">
        <f t="shared" si="162"/>
        <v>-4839</v>
      </c>
      <c r="DE22" s="245">
        <f>SUM(DB22:DD22)</f>
        <v>3879</v>
      </c>
      <c r="DF22" s="116">
        <f>DF10+DF15+DF18+DF19</f>
        <v>3879</v>
      </c>
      <c r="DG22" s="116">
        <f t="shared" si="162"/>
        <v>0</v>
      </c>
      <c r="DH22" s="249">
        <f>DH10+DH15+DH18+DH19</f>
        <v>0</v>
      </c>
      <c r="DI22" s="246">
        <f t="shared" ref="DI22:DN22" si="163">DI10+DI15+DI18+DI19</f>
        <v>6891</v>
      </c>
      <c r="DJ22" s="116">
        <f t="shared" si="163"/>
        <v>0</v>
      </c>
      <c r="DK22" s="116">
        <f t="shared" si="163"/>
        <v>-3539</v>
      </c>
      <c r="DL22" s="245">
        <f>SUM(DI22:DK22)</f>
        <v>3352</v>
      </c>
      <c r="DM22" s="116">
        <f>DM10+DM15+DM18+DM19</f>
        <v>3352</v>
      </c>
      <c r="DN22" s="116">
        <f t="shared" si="163"/>
        <v>0</v>
      </c>
      <c r="DO22" s="249">
        <f>DO10+DO15+DO18+DO19</f>
        <v>0</v>
      </c>
      <c r="DP22" s="246">
        <f t="shared" ref="DP22:DU22" si="164">DP10+DP15+DP18+DP19</f>
        <v>3603</v>
      </c>
      <c r="DQ22" s="116">
        <f t="shared" si="164"/>
        <v>0</v>
      </c>
      <c r="DR22" s="116">
        <f t="shared" si="164"/>
        <v>-2581</v>
      </c>
      <c r="DS22" s="245">
        <f>SUM(DP22:DR22)</f>
        <v>1022</v>
      </c>
      <c r="DT22" s="116">
        <f>DT10+DT15+DT18+DT19</f>
        <v>1022</v>
      </c>
      <c r="DU22" s="116">
        <f t="shared" si="164"/>
        <v>0</v>
      </c>
      <c r="DV22" s="249">
        <f>DV10+DV15+DV18+DV19</f>
        <v>0</v>
      </c>
      <c r="DW22" s="246">
        <f t="shared" ref="DW22:EB22" si="165">DW10+DW15+DW18+DW19</f>
        <v>14092</v>
      </c>
      <c r="DX22" s="116">
        <f t="shared" si="165"/>
        <v>0</v>
      </c>
      <c r="DY22" s="116">
        <f t="shared" si="165"/>
        <v>-7450</v>
      </c>
      <c r="DZ22" s="245">
        <f>SUM(DW22:DY22)</f>
        <v>6642</v>
      </c>
      <c r="EA22" s="116">
        <f>EA10+EA15+EA18+EA19</f>
        <v>6642</v>
      </c>
      <c r="EB22" s="116">
        <f t="shared" si="165"/>
        <v>0</v>
      </c>
      <c r="EC22" s="249">
        <f>EC10+EC15+EC18+EC19</f>
        <v>0</v>
      </c>
      <c r="ED22" s="246">
        <f t="shared" ref="ED22:EI22" si="166">ED10+ED15+ED18+ED19</f>
        <v>15210</v>
      </c>
      <c r="EE22" s="116">
        <f t="shared" si="166"/>
        <v>0</v>
      </c>
      <c r="EF22" s="116">
        <f t="shared" si="166"/>
        <v>-7920</v>
      </c>
      <c r="EG22" s="245">
        <f>SUM(ED22:EF22)</f>
        <v>7290</v>
      </c>
      <c r="EH22" s="116">
        <f>EH10+EH15+EH18+EH19</f>
        <v>7290</v>
      </c>
      <c r="EI22" s="116">
        <f t="shared" si="166"/>
        <v>0</v>
      </c>
      <c r="EJ22" s="249">
        <f>EJ10+EJ15+EJ18+EJ19</f>
        <v>0</v>
      </c>
      <c r="EK22" s="246">
        <f t="shared" ref="EK22:EP22" si="167">EK10+EK15+EK18+EK19</f>
        <v>8693</v>
      </c>
      <c r="EL22" s="116">
        <f t="shared" si="167"/>
        <v>0</v>
      </c>
      <c r="EM22" s="116">
        <f t="shared" si="167"/>
        <v>-3787</v>
      </c>
      <c r="EN22" s="245">
        <f>SUM(EK22:EM22)</f>
        <v>4906</v>
      </c>
      <c r="EO22" s="116">
        <f>EO10+EO15+EO18+EO19</f>
        <v>4906</v>
      </c>
      <c r="EP22" s="116">
        <f t="shared" si="167"/>
        <v>0</v>
      </c>
      <c r="EQ22" s="249">
        <f>EQ10+EQ15+EQ18+EQ19</f>
        <v>0</v>
      </c>
      <c r="ER22" s="246">
        <f t="shared" ref="ER22:EW22" si="168">ER10+ER15+ER18+ER19</f>
        <v>11655</v>
      </c>
      <c r="ES22" s="116">
        <f t="shared" si="168"/>
        <v>0</v>
      </c>
      <c r="ET22" s="116">
        <f t="shared" si="168"/>
        <v>-7021</v>
      </c>
      <c r="EU22" s="114">
        <f>SUM(ER22:ET22)</f>
        <v>4634</v>
      </c>
      <c r="EV22" s="116">
        <f>EV10+EV15+EV18+EV19</f>
        <v>4634</v>
      </c>
      <c r="EW22" s="116">
        <f t="shared" si="168"/>
        <v>0</v>
      </c>
      <c r="EX22" s="249">
        <f>EX10+EX15+EX18+EX19</f>
        <v>0</v>
      </c>
      <c r="EY22" s="246">
        <f t="shared" ref="EY22:FD22" si="169">EY10+EY15+EY18+EY19</f>
        <v>11244</v>
      </c>
      <c r="EZ22" s="116">
        <f t="shared" si="169"/>
        <v>0</v>
      </c>
      <c r="FA22" s="116">
        <f t="shared" si="169"/>
        <v>-5389</v>
      </c>
      <c r="FB22" s="245">
        <f>SUM(EY22:FA22)</f>
        <v>5855</v>
      </c>
      <c r="FC22" s="116">
        <f>FC10+FC15+FC18+FC19</f>
        <v>5855</v>
      </c>
      <c r="FD22" s="116">
        <f t="shared" si="169"/>
        <v>0</v>
      </c>
      <c r="FE22" s="249">
        <f>FE10+FE15+FE18+FE19</f>
        <v>0</v>
      </c>
      <c r="FF22" s="246">
        <f t="shared" ref="FF22:FK22" si="170">FF10+FF15+FF18+FF19</f>
        <v>6306</v>
      </c>
      <c r="FG22" s="116">
        <f t="shared" si="170"/>
        <v>0</v>
      </c>
      <c r="FH22" s="116">
        <f t="shared" si="170"/>
        <v>-2371</v>
      </c>
      <c r="FI22" s="245">
        <f>SUM(FF22:FH22)</f>
        <v>3935</v>
      </c>
      <c r="FJ22" s="116">
        <f>FJ10+FJ15+FJ18+FJ19</f>
        <v>3935</v>
      </c>
      <c r="FK22" s="116">
        <f t="shared" si="170"/>
        <v>0</v>
      </c>
      <c r="FL22" s="249">
        <f>FL10+FL15+FL18+FL19</f>
        <v>0</v>
      </c>
      <c r="FM22" s="246">
        <f t="shared" ref="FM22:FR22" si="171">FM10+FM15+FM18+FM19</f>
        <v>7489</v>
      </c>
      <c r="FN22" s="116">
        <f t="shared" si="171"/>
        <v>0</v>
      </c>
      <c r="FO22" s="116">
        <f t="shared" si="171"/>
        <v>-2845</v>
      </c>
      <c r="FP22" s="116">
        <f>SUM(FM22:FO22)</f>
        <v>4644</v>
      </c>
      <c r="FQ22" s="116">
        <f>FQ10+FQ15+FQ18+FQ19</f>
        <v>4644</v>
      </c>
      <c r="FR22" s="116">
        <f t="shared" si="171"/>
        <v>0</v>
      </c>
      <c r="FS22" s="249">
        <f>FS10+FS15+FS18+FS19</f>
        <v>0</v>
      </c>
      <c r="FT22" s="246">
        <f t="shared" ref="FT22:FY22" si="172">FT10+FT15+FT18+FT19</f>
        <v>4437</v>
      </c>
      <c r="FU22" s="116">
        <f t="shared" si="172"/>
        <v>0</v>
      </c>
      <c r="FV22" s="116">
        <f t="shared" si="172"/>
        <v>-1405</v>
      </c>
      <c r="FW22" s="114">
        <f>SUM(FT22:FV22)</f>
        <v>3032</v>
      </c>
      <c r="FX22" s="116">
        <f>FX10+FX15+FX18+FX19</f>
        <v>3032</v>
      </c>
      <c r="FY22" s="116">
        <f t="shared" si="172"/>
        <v>0</v>
      </c>
      <c r="FZ22" s="249">
        <f>FZ10+FZ15+FZ18+FZ19</f>
        <v>0</v>
      </c>
      <c r="GA22" s="246">
        <f t="shared" ref="GA22:GF22" si="173">GA10+GA15+GA18+GA19</f>
        <v>9052</v>
      </c>
      <c r="GB22" s="116">
        <f t="shared" si="173"/>
        <v>0</v>
      </c>
      <c r="GC22" s="116">
        <f t="shared" si="173"/>
        <v>-4536</v>
      </c>
      <c r="GD22" s="245">
        <f>SUM(GA22:GC22)</f>
        <v>4516</v>
      </c>
      <c r="GE22" s="116">
        <f>GE10+GE15+GE18+GE19</f>
        <v>4516</v>
      </c>
      <c r="GF22" s="116">
        <f t="shared" si="173"/>
        <v>0</v>
      </c>
      <c r="GG22" s="249">
        <f>GG10+GG15+GG18+GG19</f>
        <v>0</v>
      </c>
      <c r="GH22" s="246">
        <f t="shared" ref="GH22:GM22" si="174">GH10+GH15+GH18+GH19</f>
        <v>9685</v>
      </c>
      <c r="GI22" s="116">
        <f t="shared" si="174"/>
        <v>0</v>
      </c>
      <c r="GJ22" s="116">
        <f t="shared" si="174"/>
        <v>-4968</v>
      </c>
      <c r="GK22" s="245">
        <f>SUM(GH22:GJ22)</f>
        <v>4717</v>
      </c>
      <c r="GL22" s="116">
        <f>GL10+GL15+GL18+GL19</f>
        <v>4717</v>
      </c>
      <c r="GM22" s="116">
        <f t="shared" si="174"/>
        <v>0</v>
      </c>
      <c r="GN22" s="249">
        <f>GN10+GN15+GN18+GN19</f>
        <v>0</v>
      </c>
      <c r="GO22" s="246">
        <f t="shared" ref="GO22:GT22" si="175">GO10+GO15+GO18+GO19</f>
        <v>5495</v>
      </c>
      <c r="GP22" s="116">
        <f t="shared" si="175"/>
        <v>0</v>
      </c>
      <c r="GQ22" s="116">
        <f t="shared" si="175"/>
        <v>-2277</v>
      </c>
      <c r="GR22" s="245">
        <f>SUM(GO22:GQ22)</f>
        <v>3218</v>
      </c>
      <c r="GS22" s="116">
        <f>GS10+GS15+GS18+GS19</f>
        <v>3218</v>
      </c>
      <c r="GT22" s="116">
        <f t="shared" si="175"/>
        <v>0</v>
      </c>
      <c r="GU22" s="249">
        <f>GU10+GU15+GU18+GU19</f>
        <v>0</v>
      </c>
      <c r="GV22" s="246">
        <f t="shared" ref="GV22:HA22" si="176">GV10+GV15+GV18+GV19</f>
        <v>9561</v>
      </c>
      <c r="GW22" s="116">
        <f t="shared" si="176"/>
        <v>0</v>
      </c>
      <c r="GX22" s="116">
        <f t="shared" si="176"/>
        <v>-4779</v>
      </c>
      <c r="GY22" s="245">
        <f>SUM(GV22:GX22)</f>
        <v>4782</v>
      </c>
      <c r="GZ22" s="116">
        <f>GZ10+GZ15+GZ18+GZ19</f>
        <v>4782</v>
      </c>
      <c r="HA22" s="116">
        <f t="shared" si="176"/>
        <v>0</v>
      </c>
      <c r="HB22" s="249">
        <f>HB10+HB15+HB18+HB19</f>
        <v>0</v>
      </c>
      <c r="HC22" s="246">
        <f t="shared" ref="HC22:HH22" si="177">HC10+HC15+HC18+HC19</f>
        <v>4090</v>
      </c>
      <c r="HD22" s="116">
        <f t="shared" si="177"/>
        <v>0</v>
      </c>
      <c r="HE22" s="116">
        <f t="shared" si="177"/>
        <v>-1915</v>
      </c>
      <c r="HF22" s="245">
        <f>SUM(HC22:HE22)</f>
        <v>2175</v>
      </c>
      <c r="HG22" s="116">
        <f>HG10+HG15+HG18+HG19</f>
        <v>2175</v>
      </c>
      <c r="HH22" s="116">
        <f t="shared" si="177"/>
        <v>0</v>
      </c>
      <c r="HI22" s="249">
        <f>HI10+HI15+HI18+HI19</f>
        <v>0</v>
      </c>
      <c r="HJ22" s="246">
        <f t="shared" ref="HJ22:HO22" si="178">HJ10+HJ15+HJ18+HJ19</f>
        <v>3490</v>
      </c>
      <c r="HK22" s="116">
        <f t="shared" si="178"/>
        <v>0</v>
      </c>
      <c r="HL22" s="116">
        <f t="shared" si="178"/>
        <v>-1533</v>
      </c>
      <c r="HM22" s="245">
        <f>SUM(HJ22:HL22)</f>
        <v>1957</v>
      </c>
      <c r="HN22" s="116">
        <f>HN10+HN15+HN18+HN19</f>
        <v>1957</v>
      </c>
      <c r="HO22" s="116">
        <f t="shared" si="178"/>
        <v>0</v>
      </c>
      <c r="HP22" s="249">
        <f t="shared" ref="HP22:HW22" si="179">HP10+HP15+HP18+HP19</f>
        <v>0</v>
      </c>
      <c r="HQ22" s="246">
        <f t="shared" si="179"/>
        <v>4950</v>
      </c>
      <c r="HR22" s="116">
        <f t="shared" si="179"/>
        <v>0</v>
      </c>
      <c r="HS22" s="116">
        <f t="shared" si="179"/>
        <v>-2234</v>
      </c>
      <c r="HT22" s="245">
        <f>SUM(HQ22:HS22)</f>
        <v>2716</v>
      </c>
      <c r="HU22" s="116">
        <f>HU10+HU15+HU18+HU19</f>
        <v>2716</v>
      </c>
      <c r="HV22" s="116">
        <f t="shared" si="179"/>
        <v>0</v>
      </c>
      <c r="HW22" s="249">
        <f t="shared" si="179"/>
        <v>0</v>
      </c>
      <c r="HX22" s="246">
        <f t="shared" ref="HX22:IC22" si="180">HX10+HX15+HX18+HX19</f>
        <v>16996</v>
      </c>
      <c r="HY22" s="116">
        <f t="shared" si="180"/>
        <v>0</v>
      </c>
      <c r="HZ22" s="116">
        <f t="shared" si="180"/>
        <v>-8948</v>
      </c>
      <c r="IA22" s="245">
        <f>SUM(HX22:HZ22)</f>
        <v>8048</v>
      </c>
      <c r="IB22" s="116">
        <f>IB10+IB15+IB18+IB19</f>
        <v>8048</v>
      </c>
      <c r="IC22" s="116">
        <f t="shared" si="180"/>
        <v>0</v>
      </c>
      <c r="ID22" s="249">
        <f>ID10+ID15+ID18+ID19</f>
        <v>0</v>
      </c>
      <c r="IE22" s="246">
        <f t="shared" ref="IE22:IJ22" si="181">IE10+IE15+IE18+IE19</f>
        <v>6729</v>
      </c>
      <c r="IF22" s="116">
        <f t="shared" si="181"/>
        <v>0</v>
      </c>
      <c r="IG22" s="116">
        <f t="shared" si="181"/>
        <v>-3672</v>
      </c>
      <c r="IH22" s="245">
        <f>SUM(IE22:IG22)</f>
        <v>3057</v>
      </c>
      <c r="II22" s="116">
        <f>II10+II15+II18+II19</f>
        <v>3057</v>
      </c>
      <c r="IJ22" s="116">
        <f t="shared" si="181"/>
        <v>0</v>
      </c>
      <c r="IK22" s="249">
        <f>IK10+IK15+IK18+IK19</f>
        <v>0</v>
      </c>
      <c r="IL22" s="246">
        <f t="shared" ref="IL22:IQ22" si="182">IL10+IL15+IL18+IL19</f>
        <v>6178</v>
      </c>
      <c r="IM22" s="116">
        <f t="shared" si="182"/>
        <v>0</v>
      </c>
      <c r="IN22" s="116">
        <f t="shared" si="182"/>
        <v>-2714</v>
      </c>
      <c r="IO22" s="245">
        <f>SUM(IL22:IN22)</f>
        <v>3464</v>
      </c>
      <c r="IP22" s="116">
        <f>IP10+IP15+IP18+IP19</f>
        <v>3464</v>
      </c>
      <c r="IQ22" s="116">
        <f t="shared" si="182"/>
        <v>0</v>
      </c>
      <c r="IR22" s="249">
        <f>IR10+IR15+IR18+IR19</f>
        <v>0</v>
      </c>
      <c r="IS22" s="246">
        <f t="shared" ref="IS22:IX22" si="183">IS10+IS15+IS18+IS19</f>
        <v>14413</v>
      </c>
      <c r="IT22" s="116">
        <f t="shared" si="183"/>
        <v>0</v>
      </c>
      <c r="IU22" s="116">
        <f t="shared" si="183"/>
        <v>-8047</v>
      </c>
      <c r="IV22" s="114">
        <f>SUM(IS22:IU22)</f>
        <v>6366</v>
      </c>
      <c r="IW22" s="116">
        <f>IW10+IW15+IW18+IW19</f>
        <v>6366</v>
      </c>
      <c r="IX22" s="116">
        <f t="shared" si="183"/>
        <v>0</v>
      </c>
      <c r="IY22" s="249">
        <f>IY10+IY15+IY18+IY19</f>
        <v>10947</v>
      </c>
      <c r="IZ22" s="246">
        <f>IZ10+IZ15+IZ18+IZ19</f>
        <v>0</v>
      </c>
      <c r="JA22" s="116">
        <f>JA10+JA15+JA18+JA19</f>
        <v>0</v>
      </c>
      <c r="JB22" s="116">
        <f>JB10+JB15+JB18+JB19</f>
        <v>103650</v>
      </c>
      <c r="JC22" s="116">
        <f>JC10+JC15+JC18+JC19</f>
        <v>8271</v>
      </c>
      <c r="JD22" s="116">
        <f t="shared" si="79"/>
        <v>111921</v>
      </c>
      <c r="JE22" s="116">
        <f>JE10+JE15+JE18+JE19</f>
        <v>111921</v>
      </c>
      <c r="JF22" s="116">
        <f>JF10+JF15+JF18+JF19</f>
        <v>0</v>
      </c>
      <c r="JG22" s="249">
        <f>JG10+JG15+JG18+JG19</f>
        <v>0</v>
      </c>
    </row>
    <row r="23" spans="1:267" s="143" customFormat="1" ht="12.75" x14ac:dyDescent="0.15">
      <c r="A23" s="142" t="s">
        <v>89</v>
      </c>
      <c r="B23" s="84" t="s">
        <v>108</v>
      </c>
      <c r="C23" s="173"/>
      <c r="D23" s="188">
        <f t="shared" si="36"/>
        <v>313931</v>
      </c>
      <c r="E23" s="111">
        <f>SUM(E24:E26)</f>
        <v>0</v>
      </c>
      <c r="F23" s="104">
        <f t="shared" si="37"/>
        <v>0</v>
      </c>
      <c r="G23" s="104">
        <f t="shared" si="38"/>
        <v>283272.5</v>
      </c>
      <c r="H23" s="104">
        <f t="shared" si="39"/>
        <v>300364</v>
      </c>
      <c r="I23" s="104">
        <f t="shared" si="40"/>
        <v>897567.5</v>
      </c>
      <c r="J23" s="104">
        <f t="shared" si="41"/>
        <v>54108.5</v>
      </c>
      <c r="K23" s="104">
        <f t="shared" si="42"/>
        <v>843459</v>
      </c>
      <c r="L23" s="187">
        <f t="shared" si="43"/>
        <v>0</v>
      </c>
      <c r="M23" s="188">
        <f>+M26</f>
        <v>313931</v>
      </c>
      <c r="N23" s="104">
        <f t="shared" ref="N23:T23" si="184">SUM(N24:N26)</f>
        <v>0</v>
      </c>
      <c r="O23" s="104">
        <f t="shared" si="184"/>
        <v>283272.5</v>
      </c>
      <c r="P23" s="104">
        <f t="shared" si="184"/>
        <v>300147</v>
      </c>
      <c r="Q23" s="104">
        <f t="shared" si="44"/>
        <v>897350.5</v>
      </c>
      <c r="R23" s="104">
        <f t="shared" si="80"/>
        <v>53891.5</v>
      </c>
      <c r="S23" s="104">
        <f t="shared" si="184"/>
        <v>843459</v>
      </c>
      <c r="T23" s="187">
        <f t="shared" si="184"/>
        <v>0</v>
      </c>
      <c r="U23" s="188">
        <f t="shared" ref="U23:AA23" si="185">SUM(U24:U26)</f>
        <v>0</v>
      </c>
      <c r="V23" s="111">
        <f t="shared" si="185"/>
        <v>0</v>
      </c>
      <c r="W23" s="111">
        <f t="shared" si="185"/>
        <v>0</v>
      </c>
      <c r="X23" s="111">
        <f t="shared" si="185"/>
        <v>0</v>
      </c>
      <c r="Y23" s="104">
        <f t="shared" si="155"/>
        <v>0</v>
      </c>
      <c r="Z23" s="111">
        <f t="shared" si="118"/>
        <v>0</v>
      </c>
      <c r="AA23" s="111">
        <f t="shared" si="185"/>
        <v>0</v>
      </c>
      <c r="AB23" s="191">
        <f>SUM(AB24:AB26)</f>
        <v>0</v>
      </c>
      <c r="AC23" s="188">
        <f t="shared" ref="AC23:AI23" si="186">SUM(AC24:AC26)</f>
        <v>0</v>
      </c>
      <c r="AD23" s="111">
        <f t="shared" si="186"/>
        <v>0</v>
      </c>
      <c r="AE23" s="111">
        <f t="shared" si="186"/>
        <v>0</v>
      </c>
      <c r="AF23" s="111">
        <f t="shared" si="186"/>
        <v>217</v>
      </c>
      <c r="AG23" s="104">
        <f t="shared" si="45"/>
        <v>217</v>
      </c>
      <c r="AH23" s="111">
        <f>SUM(AH24:AH26)</f>
        <v>217</v>
      </c>
      <c r="AI23" s="111">
        <f t="shared" si="186"/>
        <v>0</v>
      </c>
      <c r="AJ23" s="191">
        <f>SUM(AJ24:AJ26)</f>
        <v>0</v>
      </c>
      <c r="AK23" s="178"/>
      <c r="AL23" s="111"/>
      <c r="AM23" s="111"/>
      <c r="AN23" s="111"/>
      <c r="AO23" s="111"/>
      <c r="AP23" s="111"/>
      <c r="AQ23" s="220"/>
      <c r="AR23" s="188">
        <f t="shared" ref="AR23:AX23" si="187">SUM(AR24:AR26)</f>
        <v>0</v>
      </c>
      <c r="AS23" s="111">
        <f t="shared" si="187"/>
        <v>0</v>
      </c>
      <c r="AT23" s="111">
        <f t="shared" si="187"/>
        <v>0</v>
      </c>
      <c r="AU23" s="111">
        <f t="shared" si="187"/>
        <v>0</v>
      </c>
      <c r="AV23" s="104">
        <f t="shared" si="46"/>
        <v>0</v>
      </c>
      <c r="AW23" s="111">
        <f>SUM(AW24:AW26)</f>
        <v>0</v>
      </c>
      <c r="AX23" s="111">
        <f t="shared" si="187"/>
        <v>0</v>
      </c>
      <c r="AY23" s="191">
        <f>SUM(AY24:AY26)</f>
        <v>0</v>
      </c>
      <c r="AZ23" s="188">
        <f t="shared" ref="AZ23:BN23" si="188">SUM(AZ24:AZ26)</f>
        <v>0</v>
      </c>
      <c r="BA23" s="111">
        <f t="shared" si="188"/>
        <v>0</v>
      </c>
      <c r="BB23" s="107">
        <f t="shared" si="83"/>
        <v>0</v>
      </c>
      <c r="BC23" s="107">
        <f t="shared" si="83"/>
        <v>0</v>
      </c>
      <c r="BD23" s="111">
        <f t="shared" si="49"/>
        <v>0</v>
      </c>
      <c r="BE23" s="111">
        <f>SUM(BE24:BE26)</f>
        <v>0</v>
      </c>
      <c r="BF23" s="111">
        <f>SUM(BF24:BF26)</f>
        <v>0</v>
      </c>
      <c r="BG23" s="191">
        <f t="shared" si="188"/>
        <v>0</v>
      </c>
      <c r="BH23" s="188">
        <f t="shared" si="188"/>
        <v>0</v>
      </c>
      <c r="BI23" s="111">
        <f t="shared" si="188"/>
        <v>0</v>
      </c>
      <c r="BJ23" s="111">
        <f t="shared" si="188"/>
        <v>0</v>
      </c>
      <c r="BK23" s="111">
        <f t="shared" si="188"/>
        <v>0</v>
      </c>
      <c r="BL23" s="104">
        <f t="shared" si="51"/>
        <v>0</v>
      </c>
      <c r="BM23" s="111">
        <f>SUM(BM24:BM26)</f>
        <v>0</v>
      </c>
      <c r="BN23" s="111">
        <f t="shared" si="188"/>
        <v>0</v>
      </c>
      <c r="BO23" s="191">
        <f>SUM(BO24:BO26)</f>
        <v>0</v>
      </c>
      <c r="BP23" s="188">
        <f t="shared" ref="BP23:BV23" si="189">SUM(BP24:BP26)</f>
        <v>0</v>
      </c>
      <c r="BQ23" s="111">
        <f t="shared" si="189"/>
        <v>0</v>
      </c>
      <c r="BR23" s="111">
        <f t="shared" si="189"/>
        <v>0</v>
      </c>
      <c r="BS23" s="111">
        <f t="shared" si="189"/>
        <v>0</v>
      </c>
      <c r="BT23" s="104">
        <f t="shared" si="52"/>
        <v>0</v>
      </c>
      <c r="BU23" s="111">
        <f>SUM(BU24:BU26)</f>
        <v>0</v>
      </c>
      <c r="BV23" s="111">
        <f t="shared" si="189"/>
        <v>0</v>
      </c>
      <c r="BW23" s="191">
        <f>SUM(BW24:BW26)</f>
        <v>0</v>
      </c>
      <c r="BX23" s="188">
        <f t="shared" ref="BX23:CD23" si="190">SUM(BX24:BX26)</f>
        <v>0</v>
      </c>
      <c r="BY23" s="111">
        <f t="shared" si="190"/>
        <v>0</v>
      </c>
      <c r="BZ23" s="111">
        <f t="shared" si="190"/>
        <v>0</v>
      </c>
      <c r="CA23" s="111">
        <f t="shared" si="190"/>
        <v>0</v>
      </c>
      <c r="CB23" s="104">
        <f t="shared" si="53"/>
        <v>0</v>
      </c>
      <c r="CC23" s="111">
        <f>SUM(CC24:CC26)</f>
        <v>0</v>
      </c>
      <c r="CD23" s="111">
        <f t="shared" si="190"/>
        <v>0</v>
      </c>
      <c r="CE23" s="191">
        <f>SUM(CE24:CE26)</f>
        <v>0</v>
      </c>
      <c r="CF23" s="188">
        <f>SUM(CF24:CF26)</f>
        <v>0</v>
      </c>
      <c r="CG23" s="111">
        <f>SUM(CG24:CG26)</f>
        <v>0</v>
      </c>
      <c r="CH23" s="111">
        <f>SUM(CH24:CH26)</f>
        <v>0</v>
      </c>
      <c r="CI23" s="111">
        <f>SUM(CI24:CI26)</f>
        <v>0</v>
      </c>
      <c r="CJ23" s="107">
        <f t="shared" si="8"/>
        <v>0</v>
      </c>
      <c r="CK23" s="111">
        <f t="shared" si="124"/>
        <v>0</v>
      </c>
      <c r="CL23" s="111">
        <f t="shared" si="125"/>
        <v>0</v>
      </c>
      <c r="CM23" s="191">
        <f t="shared" si="126"/>
        <v>0</v>
      </c>
      <c r="CN23" s="188">
        <f t="shared" ref="CN23:CS23" si="191">SUM(CN24:CN26)</f>
        <v>0</v>
      </c>
      <c r="CO23" s="111">
        <f t="shared" si="191"/>
        <v>0</v>
      </c>
      <c r="CP23" s="111">
        <f t="shared" si="191"/>
        <v>0</v>
      </c>
      <c r="CQ23" s="104">
        <f t="shared" si="55"/>
        <v>0</v>
      </c>
      <c r="CR23" s="111">
        <f>SUM(CR24:CR26)</f>
        <v>0</v>
      </c>
      <c r="CS23" s="111">
        <f t="shared" si="191"/>
        <v>0</v>
      </c>
      <c r="CT23" s="191">
        <f t="shared" ref="CT23:DA23" si="192">SUM(CT24:CT26)</f>
        <v>0</v>
      </c>
      <c r="CU23" s="188">
        <f t="shared" si="192"/>
        <v>0</v>
      </c>
      <c r="CV23" s="111">
        <f t="shared" si="192"/>
        <v>0</v>
      </c>
      <c r="CW23" s="111">
        <f t="shared" si="192"/>
        <v>0</v>
      </c>
      <c r="CX23" s="104">
        <f t="shared" si="56"/>
        <v>0</v>
      </c>
      <c r="CY23" s="111">
        <f>SUM(CY24:CY26)</f>
        <v>0</v>
      </c>
      <c r="CZ23" s="111">
        <f t="shared" si="192"/>
        <v>0</v>
      </c>
      <c r="DA23" s="191">
        <f t="shared" si="192"/>
        <v>0</v>
      </c>
      <c r="DB23" s="188">
        <f t="shared" ref="DB23:DG23" si="193">SUM(DB24:DB26)</f>
        <v>0</v>
      </c>
      <c r="DC23" s="111">
        <f t="shared" si="193"/>
        <v>0</v>
      </c>
      <c r="DD23" s="111">
        <f t="shared" si="193"/>
        <v>0</v>
      </c>
      <c r="DE23" s="104">
        <f t="shared" si="57"/>
        <v>0</v>
      </c>
      <c r="DF23" s="111">
        <f>SUM(DF24:DF26)</f>
        <v>0</v>
      </c>
      <c r="DG23" s="111">
        <f t="shared" si="193"/>
        <v>0</v>
      </c>
      <c r="DH23" s="191">
        <f>SUM(DH24:DH26)</f>
        <v>0</v>
      </c>
      <c r="DI23" s="188">
        <f t="shared" ref="DI23:DN23" si="194">SUM(DI24:DI26)</f>
        <v>0</v>
      </c>
      <c r="DJ23" s="111">
        <f t="shared" si="194"/>
        <v>0</v>
      </c>
      <c r="DK23" s="111">
        <f t="shared" si="194"/>
        <v>0</v>
      </c>
      <c r="DL23" s="104">
        <f t="shared" si="58"/>
        <v>0</v>
      </c>
      <c r="DM23" s="111">
        <f>SUM(DM24:DM26)</f>
        <v>0</v>
      </c>
      <c r="DN23" s="111">
        <f t="shared" si="194"/>
        <v>0</v>
      </c>
      <c r="DO23" s="191">
        <f t="shared" ref="DO23:DV23" si="195">SUM(DO24:DO26)</f>
        <v>0</v>
      </c>
      <c r="DP23" s="188">
        <f t="shared" si="195"/>
        <v>0</v>
      </c>
      <c r="DQ23" s="111">
        <f t="shared" si="195"/>
        <v>0</v>
      </c>
      <c r="DR23" s="111">
        <f t="shared" si="195"/>
        <v>0</v>
      </c>
      <c r="DS23" s="104">
        <f t="shared" si="59"/>
        <v>0</v>
      </c>
      <c r="DT23" s="111">
        <f>SUM(DT24:DT26)</f>
        <v>0</v>
      </c>
      <c r="DU23" s="111">
        <f t="shared" si="195"/>
        <v>0</v>
      </c>
      <c r="DV23" s="191">
        <f t="shared" si="195"/>
        <v>0</v>
      </c>
      <c r="DW23" s="188">
        <f t="shared" ref="DW23:EB23" si="196">SUM(DW24:DW26)</f>
        <v>0</v>
      </c>
      <c r="DX23" s="111">
        <f t="shared" si="196"/>
        <v>0</v>
      </c>
      <c r="DY23" s="111">
        <f t="shared" si="196"/>
        <v>0</v>
      </c>
      <c r="DZ23" s="104">
        <f t="shared" si="60"/>
        <v>0</v>
      </c>
      <c r="EA23" s="111">
        <f>SUM(EA24:EA26)</f>
        <v>0</v>
      </c>
      <c r="EB23" s="111">
        <f t="shared" si="196"/>
        <v>0</v>
      </c>
      <c r="EC23" s="191">
        <f>SUM(EC24:EC26)</f>
        <v>0</v>
      </c>
      <c r="ED23" s="188">
        <f t="shared" ref="ED23:EI23" si="197">SUM(ED24:ED26)</f>
        <v>0</v>
      </c>
      <c r="EE23" s="111">
        <f t="shared" si="197"/>
        <v>0</v>
      </c>
      <c r="EF23" s="111">
        <f t="shared" si="197"/>
        <v>0</v>
      </c>
      <c r="EG23" s="104">
        <f t="shared" si="61"/>
        <v>0</v>
      </c>
      <c r="EH23" s="111">
        <f>SUM(EH24:EH26)</f>
        <v>0</v>
      </c>
      <c r="EI23" s="111">
        <f t="shared" si="197"/>
        <v>0</v>
      </c>
      <c r="EJ23" s="191">
        <f>SUM(EJ24:EJ26)</f>
        <v>0</v>
      </c>
      <c r="EK23" s="188">
        <f t="shared" ref="EK23:EP23" si="198">SUM(EK24:EK26)</f>
        <v>0</v>
      </c>
      <c r="EL23" s="111">
        <f t="shared" si="198"/>
        <v>0</v>
      </c>
      <c r="EM23" s="111">
        <f t="shared" si="198"/>
        <v>0</v>
      </c>
      <c r="EN23" s="104">
        <f t="shared" si="62"/>
        <v>0</v>
      </c>
      <c r="EO23" s="111">
        <f>SUM(EO24:EO26)</f>
        <v>0</v>
      </c>
      <c r="EP23" s="111">
        <f t="shared" si="198"/>
        <v>0</v>
      </c>
      <c r="EQ23" s="191">
        <f>SUM(EQ24:EQ26)</f>
        <v>0</v>
      </c>
      <c r="ER23" s="188">
        <f t="shared" ref="ER23:EW23" si="199">SUM(ER24:ER26)</f>
        <v>0</v>
      </c>
      <c r="ES23" s="111">
        <f t="shared" si="199"/>
        <v>0</v>
      </c>
      <c r="ET23" s="111">
        <f t="shared" si="199"/>
        <v>0</v>
      </c>
      <c r="EU23" s="114">
        <f t="shared" si="63"/>
        <v>0</v>
      </c>
      <c r="EV23" s="111">
        <f>SUM(EV24:EV26)</f>
        <v>0</v>
      </c>
      <c r="EW23" s="111">
        <f t="shared" si="199"/>
        <v>0</v>
      </c>
      <c r="EX23" s="191">
        <f>SUM(EX24:EX26)</f>
        <v>0</v>
      </c>
      <c r="EY23" s="188">
        <f t="shared" ref="EY23:FD23" si="200">SUM(EY24:EY26)</f>
        <v>0</v>
      </c>
      <c r="EZ23" s="111">
        <f t="shared" si="200"/>
        <v>0</v>
      </c>
      <c r="FA23" s="111">
        <f t="shared" si="200"/>
        <v>0</v>
      </c>
      <c r="FB23" s="104">
        <f t="shared" si="64"/>
        <v>0</v>
      </c>
      <c r="FC23" s="111">
        <f>SUM(FC24:FC26)</f>
        <v>0</v>
      </c>
      <c r="FD23" s="111">
        <f t="shared" si="200"/>
        <v>0</v>
      </c>
      <c r="FE23" s="191">
        <f>SUM(FE24:FE26)</f>
        <v>0</v>
      </c>
      <c r="FF23" s="188">
        <f t="shared" ref="FF23:FK23" si="201">SUM(FF24:FF26)</f>
        <v>0</v>
      </c>
      <c r="FG23" s="111">
        <f t="shared" si="201"/>
        <v>0</v>
      </c>
      <c r="FH23" s="111">
        <f t="shared" si="201"/>
        <v>0</v>
      </c>
      <c r="FI23" s="104">
        <f t="shared" si="65"/>
        <v>0</v>
      </c>
      <c r="FJ23" s="111">
        <f>SUM(FJ24:FJ26)</f>
        <v>0</v>
      </c>
      <c r="FK23" s="111">
        <f t="shared" si="201"/>
        <v>0</v>
      </c>
      <c r="FL23" s="191">
        <f>SUM(FL24:FL26)</f>
        <v>0</v>
      </c>
      <c r="FM23" s="188">
        <f t="shared" ref="FM23:FR23" si="202">SUM(FM24:FM26)</f>
        <v>0</v>
      </c>
      <c r="FN23" s="111">
        <f t="shared" si="202"/>
        <v>0</v>
      </c>
      <c r="FO23" s="111">
        <f t="shared" si="202"/>
        <v>0</v>
      </c>
      <c r="FP23" s="104">
        <f t="shared" si="66"/>
        <v>0</v>
      </c>
      <c r="FQ23" s="111">
        <f>SUM(FQ24:FQ26)</f>
        <v>0</v>
      </c>
      <c r="FR23" s="111">
        <f t="shared" si="202"/>
        <v>0</v>
      </c>
      <c r="FS23" s="191">
        <f>SUM(FS24:FS26)</f>
        <v>0</v>
      </c>
      <c r="FT23" s="188">
        <f t="shared" ref="FT23:FY23" si="203">SUM(FT24:FT26)</f>
        <v>0</v>
      </c>
      <c r="FU23" s="111">
        <f t="shared" si="203"/>
        <v>0</v>
      </c>
      <c r="FV23" s="111">
        <f t="shared" si="203"/>
        <v>0</v>
      </c>
      <c r="FW23" s="126">
        <f t="shared" si="67"/>
        <v>0</v>
      </c>
      <c r="FX23" s="111">
        <f>SUM(FX24:FX26)</f>
        <v>0</v>
      </c>
      <c r="FY23" s="111">
        <f t="shared" si="203"/>
        <v>0</v>
      </c>
      <c r="FZ23" s="191">
        <f>SUM(FZ24:FZ26)</f>
        <v>0</v>
      </c>
      <c r="GA23" s="188">
        <f t="shared" ref="GA23:GF23" si="204">SUM(GA24:GA26)</f>
        <v>0</v>
      </c>
      <c r="GB23" s="111">
        <f t="shared" si="204"/>
        <v>0</v>
      </c>
      <c r="GC23" s="111">
        <f t="shared" si="204"/>
        <v>0</v>
      </c>
      <c r="GD23" s="104">
        <f t="shared" si="68"/>
        <v>0</v>
      </c>
      <c r="GE23" s="111">
        <f>SUM(GE24:GE26)</f>
        <v>0</v>
      </c>
      <c r="GF23" s="111">
        <f t="shared" si="204"/>
        <v>0</v>
      </c>
      <c r="GG23" s="191">
        <f>SUM(GG24:GG26)</f>
        <v>0</v>
      </c>
      <c r="GH23" s="188">
        <f>SUM(GH24:GH26)</f>
        <v>0</v>
      </c>
      <c r="GI23" s="111">
        <f t="shared" ref="GI23:GN23" si="205">SUM(GI24:GI26)</f>
        <v>0</v>
      </c>
      <c r="GJ23" s="111">
        <f t="shared" si="205"/>
        <v>0</v>
      </c>
      <c r="GK23" s="104">
        <f t="shared" si="69"/>
        <v>0</v>
      </c>
      <c r="GL23" s="111">
        <f>SUM(GL24:GL26)</f>
        <v>0</v>
      </c>
      <c r="GM23" s="111">
        <f t="shared" si="205"/>
        <v>0</v>
      </c>
      <c r="GN23" s="191">
        <f t="shared" si="205"/>
        <v>0</v>
      </c>
      <c r="GO23" s="188">
        <f t="shared" ref="GO23:GT23" si="206">SUM(GO24:GO26)</f>
        <v>0</v>
      </c>
      <c r="GP23" s="111">
        <f t="shared" si="206"/>
        <v>0</v>
      </c>
      <c r="GQ23" s="111">
        <f t="shared" si="206"/>
        <v>0</v>
      </c>
      <c r="GR23" s="104">
        <f t="shared" si="70"/>
        <v>0</v>
      </c>
      <c r="GS23" s="111">
        <f>SUM(GS24:GS26)</f>
        <v>0</v>
      </c>
      <c r="GT23" s="111">
        <f t="shared" si="206"/>
        <v>0</v>
      </c>
      <c r="GU23" s="191">
        <f>SUM(GU24:GU26)</f>
        <v>0</v>
      </c>
      <c r="GV23" s="188">
        <f t="shared" ref="GV23:HA23" si="207">SUM(GV24:GV26)</f>
        <v>0</v>
      </c>
      <c r="GW23" s="111">
        <f t="shared" si="207"/>
        <v>0</v>
      </c>
      <c r="GX23" s="111">
        <f t="shared" si="207"/>
        <v>0</v>
      </c>
      <c r="GY23" s="104">
        <f t="shared" si="71"/>
        <v>0</v>
      </c>
      <c r="GZ23" s="111">
        <f>SUM(GZ24:GZ26)</f>
        <v>0</v>
      </c>
      <c r="HA23" s="111">
        <f t="shared" si="207"/>
        <v>0</v>
      </c>
      <c r="HB23" s="191">
        <f>SUM(HB24:HB26)</f>
        <v>0</v>
      </c>
      <c r="HC23" s="188">
        <f t="shared" ref="HC23:HH23" si="208">SUM(HC24:HC26)</f>
        <v>0</v>
      </c>
      <c r="HD23" s="111">
        <f t="shared" si="208"/>
        <v>0</v>
      </c>
      <c r="HE23" s="111">
        <f t="shared" si="208"/>
        <v>0</v>
      </c>
      <c r="HF23" s="104">
        <f t="shared" si="72"/>
        <v>0</v>
      </c>
      <c r="HG23" s="111">
        <f>SUM(HG24:HG26)</f>
        <v>0</v>
      </c>
      <c r="HH23" s="111">
        <f t="shared" si="208"/>
        <v>0</v>
      </c>
      <c r="HI23" s="191">
        <f>SUM(HI24:HI26)</f>
        <v>0</v>
      </c>
      <c r="HJ23" s="188">
        <f t="shared" ref="HJ23:HO23" si="209">SUM(HJ24:HJ26)</f>
        <v>0</v>
      </c>
      <c r="HK23" s="111">
        <f t="shared" si="209"/>
        <v>0</v>
      </c>
      <c r="HL23" s="111">
        <f t="shared" si="209"/>
        <v>0</v>
      </c>
      <c r="HM23" s="104">
        <f t="shared" si="73"/>
        <v>0</v>
      </c>
      <c r="HN23" s="111">
        <f>SUM(HN24:HN26)</f>
        <v>0</v>
      </c>
      <c r="HO23" s="111">
        <f t="shared" si="209"/>
        <v>0</v>
      </c>
      <c r="HP23" s="191">
        <f>SUM(HP24:HP26)</f>
        <v>0</v>
      </c>
      <c r="HQ23" s="188">
        <f t="shared" ref="HQ23:HV23" si="210">SUM(HQ24:HQ26)</f>
        <v>0</v>
      </c>
      <c r="HR23" s="111">
        <f t="shared" si="210"/>
        <v>0</v>
      </c>
      <c r="HS23" s="111">
        <f t="shared" si="210"/>
        <v>0</v>
      </c>
      <c r="HT23" s="104">
        <f t="shared" si="74"/>
        <v>0</v>
      </c>
      <c r="HU23" s="111">
        <f>SUM(HU24:HU26)</f>
        <v>0</v>
      </c>
      <c r="HV23" s="111">
        <f t="shared" si="210"/>
        <v>0</v>
      </c>
      <c r="HW23" s="191">
        <f>SUM(HW24:HW26)</f>
        <v>0</v>
      </c>
      <c r="HX23" s="188">
        <f t="shared" ref="HX23:IC23" si="211">SUM(HX24:HX26)</f>
        <v>0</v>
      </c>
      <c r="HY23" s="111">
        <f t="shared" si="211"/>
        <v>0</v>
      </c>
      <c r="HZ23" s="111">
        <f t="shared" si="211"/>
        <v>0</v>
      </c>
      <c r="IA23" s="104">
        <f t="shared" si="75"/>
        <v>0</v>
      </c>
      <c r="IB23" s="111">
        <f>SUM(IB24:IB26)</f>
        <v>0</v>
      </c>
      <c r="IC23" s="111">
        <f t="shared" si="211"/>
        <v>0</v>
      </c>
      <c r="ID23" s="191">
        <f>SUM(ID24:ID26)</f>
        <v>0</v>
      </c>
      <c r="IE23" s="188">
        <f t="shared" ref="IE23:IJ23" si="212">SUM(IE24:IE26)</f>
        <v>0</v>
      </c>
      <c r="IF23" s="111">
        <f t="shared" si="212"/>
        <v>0</v>
      </c>
      <c r="IG23" s="111">
        <f t="shared" si="212"/>
        <v>0</v>
      </c>
      <c r="IH23" s="104">
        <f t="shared" si="76"/>
        <v>0</v>
      </c>
      <c r="II23" s="111">
        <f>SUM(II24:II26)</f>
        <v>0</v>
      </c>
      <c r="IJ23" s="111">
        <f t="shared" si="212"/>
        <v>0</v>
      </c>
      <c r="IK23" s="191">
        <f>SUM(IK24:IK26)</f>
        <v>0</v>
      </c>
      <c r="IL23" s="188">
        <f t="shared" ref="IL23:IQ23" si="213">SUM(IL24:IL26)</f>
        <v>0</v>
      </c>
      <c r="IM23" s="111">
        <f t="shared" si="213"/>
        <v>0</v>
      </c>
      <c r="IN23" s="111">
        <f t="shared" si="213"/>
        <v>0</v>
      </c>
      <c r="IO23" s="104">
        <f t="shared" si="77"/>
        <v>0</v>
      </c>
      <c r="IP23" s="111">
        <f>SUM(IP24:IP26)</f>
        <v>0</v>
      </c>
      <c r="IQ23" s="111">
        <f t="shared" si="213"/>
        <v>0</v>
      </c>
      <c r="IR23" s="191">
        <f>SUM(IR24:IR26)</f>
        <v>0</v>
      </c>
      <c r="IS23" s="188">
        <f t="shared" ref="IS23:IX23" si="214">SUM(IS24:IS26)</f>
        <v>0</v>
      </c>
      <c r="IT23" s="111">
        <f t="shared" si="214"/>
        <v>0</v>
      </c>
      <c r="IU23" s="111">
        <f t="shared" si="214"/>
        <v>0</v>
      </c>
      <c r="IV23" s="104">
        <f t="shared" si="78"/>
        <v>0</v>
      </c>
      <c r="IW23" s="111">
        <f>SUM(IW24:IW26)</f>
        <v>0</v>
      </c>
      <c r="IX23" s="111">
        <f t="shared" si="214"/>
        <v>0</v>
      </c>
      <c r="IY23" s="191">
        <f>SUM(IY24:JG26)</f>
        <v>0</v>
      </c>
      <c r="IZ23" s="188">
        <f>SUM(IZ24:IZ26)</f>
        <v>0</v>
      </c>
      <c r="JA23" s="111">
        <f>SUM(JA24:JA26)</f>
        <v>0</v>
      </c>
      <c r="JB23" s="111">
        <f>SUM(JB24:JB26)</f>
        <v>0</v>
      </c>
      <c r="JC23" s="111">
        <f>SUM(JC24:JC26)</f>
        <v>0</v>
      </c>
      <c r="JD23" s="104">
        <f t="shared" si="79"/>
        <v>0</v>
      </c>
      <c r="JE23" s="111">
        <f>SUM(JE24:JE26)</f>
        <v>0</v>
      </c>
      <c r="JF23" s="111">
        <f>SUM(JF24:JF26)</f>
        <v>0</v>
      </c>
      <c r="JG23" s="191"/>
    </row>
    <row r="24" spans="1:267" s="141" customFormat="1" ht="12.75" x14ac:dyDescent="0.2">
      <c r="A24" s="140"/>
      <c r="B24" s="82" t="s">
        <v>95</v>
      </c>
      <c r="C24" s="172" t="s">
        <v>27</v>
      </c>
      <c r="D24" s="189">
        <f t="shared" si="36"/>
        <v>0</v>
      </c>
      <c r="E24" s="111">
        <f>SUM(W24,AE24,AM24,AT24,BJ24,BR24,BZ24,CP24,CW24,DD24,DK24,DR24,DY24,EF24,EM24)+SUM(ET24,FA24,FH24,FO24,FV24,GC24,GJ24,GQ24,GX24,HE24,HL24,HS24,HZ24,IG24,IN24,IU24)</f>
        <v>0</v>
      </c>
      <c r="F24" s="108">
        <f t="shared" si="37"/>
        <v>0</v>
      </c>
      <c r="G24" s="108">
        <f t="shared" si="38"/>
        <v>0</v>
      </c>
      <c r="H24" s="108">
        <f t="shared" si="39"/>
        <v>0</v>
      </c>
      <c r="I24" s="108">
        <f t="shared" si="40"/>
        <v>0</v>
      </c>
      <c r="J24" s="108">
        <f t="shared" si="41"/>
        <v>0</v>
      </c>
      <c r="K24" s="108">
        <f t="shared" si="42"/>
        <v>0</v>
      </c>
      <c r="L24" s="213">
        <f t="shared" si="43"/>
        <v>0</v>
      </c>
      <c r="M24" s="189"/>
      <c r="N24" s="108"/>
      <c r="O24" s="108"/>
      <c r="P24" s="108"/>
      <c r="Q24" s="108">
        <f t="shared" si="44"/>
        <v>0</v>
      </c>
      <c r="R24" s="108">
        <f t="shared" si="80"/>
        <v>0</v>
      </c>
      <c r="S24" s="107"/>
      <c r="T24" s="207"/>
      <c r="U24" s="189"/>
      <c r="V24" s="107"/>
      <c r="W24" s="107"/>
      <c r="X24" s="107"/>
      <c r="Y24" s="104"/>
      <c r="Z24" s="111">
        <f t="shared" si="118"/>
        <v>0</v>
      </c>
      <c r="AA24" s="107"/>
      <c r="AB24" s="207"/>
      <c r="AC24" s="189"/>
      <c r="AD24" s="107"/>
      <c r="AE24" s="107"/>
      <c r="AF24" s="107"/>
      <c r="AG24" s="104">
        <f t="shared" si="45"/>
        <v>0</v>
      </c>
      <c r="AH24" s="107">
        <f>AG24-AI24-AJ24</f>
        <v>0</v>
      </c>
      <c r="AI24" s="107"/>
      <c r="AJ24" s="207"/>
      <c r="AK24" s="177"/>
      <c r="AL24" s="107"/>
      <c r="AM24" s="107"/>
      <c r="AN24" s="107"/>
      <c r="AO24" s="107"/>
      <c r="AP24" s="107"/>
      <c r="AQ24" s="219"/>
      <c r="AR24" s="189"/>
      <c r="AS24" s="107"/>
      <c r="AT24" s="107"/>
      <c r="AU24" s="107"/>
      <c r="AV24" s="104">
        <f t="shared" si="46"/>
        <v>0</v>
      </c>
      <c r="AW24" s="107">
        <f>AV24-AX24-AY24</f>
        <v>0</v>
      </c>
      <c r="AX24" s="107"/>
      <c r="AY24" s="207"/>
      <c r="AZ24" s="189">
        <f t="shared" ref="AZ24:BA27" si="215">SUM(BP24,BX24,BH24)</f>
        <v>0</v>
      </c>
      <c r="BA24" s="107">
        <f t="shared" si="215"/>
        <v>0</v>
      </c>
      <c r="BB24" s="107">
        <f t="shared" si="83"/>
        <v>0</v>
      </c>
      <c r="BC24" s="107">
        <f t="shared" si="83"/>
        <v>0</v>
      </c>
      <c r="BD24" s="107">
        <f t="shared" si="49"/>
        <v>0</v>
      </c>
      <c r="BE24" s="107">
        <f t="shared" ref="BE24:BG27" si="216">SUM(BU24,CC24,BM24)</f>
        <v>0</v>
      </c>
      <c r="BF24" s="107">
        <f t="shared" si="216"/>
        <v>0</v>
      </c>
      <c r="BG24" s="207">
        <f t="shared" si="216"/>
        <v>0</v>
      </c>
      <c r="BH24" s="189"/>
      <c r="BI24" s="107"/>
      <c r="BJ24" s="107"/>
      <c r="BK24" s="107"/>
      <c r="BL24" s="104">
        <f t="shared" si="51"/>
        <v>0</v>
      </c>
      <c r="BM24" s="107">
        <f>BL24-BN24-BO24</f>
        <v>0</v>
      </c>
      <c r="BN24" s="107"/>
      <c r="BO24" s="207"/>
      <c r="BP24" s="189"/>
      <c r="BQ24" s="107"/>
      <c r="BR24" s="107"/>
      <c r="BS24" s="107"/>
      <c r="BT24" s="104">
        <f t="shared" si="52"/>
        <v>0</v>
      </c>
      <c r="BU24" s="107">
        <f>BT24-BV24-BW24</f>
        <v>0</v>
      </c>
      <c r="BV24" s="107"/>
      <c r="BW24" s="207"/>
      <c r="BX24" s="189"/>
      <c r="BY24" s="107"/>
      <c r="BZ24" s="107"/>
      <c r="CA24" s="107"/>
      <c r="CB24" s="104">
        <f t="shared" si="53"/>
        <v>0</v>
      </c>
      <c r="CC24" s="107">
        <f>CB24-CD24-CE24</f>
        <v>0</v>
      </c>
      <c r="CD24" s="107"/>
      <c r="CE24" s="207"/>
      <c r="CF24" s="189">
        <f t="shared" ref="CF24:CH27" si="217">SUM(CN24,CU24,DB24,DI24,DP24,DW24,ED24,EK24,ER24,EY24,FF24,FM24,FT24,GA24,GH24,GO24,GV24,HC24,HJ24,HQ24,HX24,IE24,IL24,IS24)</f>
        <v>0</v>
      </c>
      <c r="CG24" s="107">
        <f t="shared" si="217"/>
        <v>0</v>
      </c>
      <c r="CH24" s="107">
        <f t="shared" si="217"/>
        <v>0</v>
      </c>
      <c r="CI24" s="107">
        <f t="shared" ref="CI24:CI30" si="218">JC24</f>
        <v>0</v>
      </c>
      <c r="CJ24" s="107">
        <f t="shared" si="8"/>
        <v>0</v>
      </c>
      <c r="CK24" s="107">
        <f t="shared" si="124"/>
        <v>0</v>
      </c>
      <c r="CL24" s="107">
        <f t="shared" si="125"/>
        <v>0</v>
      </c>
      <c r="CM24" s="207">
        <f t="shared" si="126"/>
        <v>0</v>
      </c>
      <c r="CN24" s="189"/>
      <c r="CO24" s="107"/>
      <c r="CP24" s="107"/>
      <c r="CQ24" s="104">
        <f t="shared" si="55"/>
        <v>0</v>
      </c>
      <c r="CR24" s="107">
        <f>CQ24-CS24-CT24</f>
        <v>0</v>
      </c>
      <c r="CS24" s="107"/>
      <c r="CT24" s="207"/>
      <c r="CU24" s="189"/>
      <c r="CV24" s="107"/>
      <c r="CW24" s="107"/>
      <c r="CX24" s="104">
        <f t="shared" si="56"/>
        <v>0</v>
      </c>
      <c r="CY24" s="107">
        <f>CX24-CZ24-DA24</f>
        <v>0</v>
      </c>
      <c r="CZ24" s="107"/>
      <c r="DA24" s="207"/>
      <c r="DB24" s="189"/>
      <c r="DC24" s="107"/>
      <c r="DD24" s="107"/>
      <c r="DE24" s="104">
        <f t="shared" si="57"/>
        <v>0</v>
      </c>
      <c r="DF24" s="107">
        <f>DE24-DG24-DH24</f>
        <v>0</v>
      </c>
      <c r="DG24" s="107"/>
      <c r="DH24" s="207"/>
      <c r="DI24" s="189"/>
      <c r="DJ24" s="107"/>
      <c r="DK24" s="107"/>
      <c r="DL24" s="104">
        <f t="shared" si="58"/>
        <v>0</v>
      </c>
      <c r="DM24" s="107">
        <f>DL24-DN24-DO24</f>
        <v>0</v>
      </c>
      <c r="DN24" s="107"/>
      <c r="DO24" s="207"/>
      <c r="DP24" s="189"/>
      <c r="DQ24" s="107"/>
      <c r="DR24" s="107"/>
      <c r="DS24" s="104">
        <f t="shared" si="59"/>
        <v>0</v>
      </c>
      <c r="DT24" s="107">
        <f>DS24-DU24-DV24</f>
        <v>0</v>
      </c>
      <c r="DU24" s="107"/>
      <c r="DV24" s="207"/>
      <c r="DW24" s="189"/>
      <c r="DX24" s="107"/>
      <c r="DY24" s="107"/>
      <c r="DZ24" s="104">
        <f t="shared" si="60"/>
        <v>0</v>
      </c>
      <c r="EA24" s="107">
        <f>DZ24-EB24-EC24</f>
        <v>0</v>
      </c>
      <c r="EB24" s="107"/>
      <c r="EC24" s="207"/>
      <c r="ED24" s="189"/>
      <c r="EE24" s="107"/>
      <c r="EF24" s="107"/>
      <c r="EG24" s="104">
        <f t="shared" si="61"/>
        <v>0</v>
      </c>
      <c r="EH24" s="107">
        <f>EG24-EI24-EJ24</f>
        <v>0</v>
      </c>
      <c r="EI24" s="107"/>
      <c r="EJ24" s="207"/>
      <c r="EK24" s="189"/>
      <c r="EL24" s="107"/>
      <c r="EM24" s="107"/>
      <c r="EN24" s="104">
        <f t="shared" si="62"/>
        <v>0</v>
      </c>
      <c r="EO24" s="107">
        <f>EN24-EP24-EQ24</f>
        <v>0</v>
      </c>
      <c r="EP24" s="107"/>
      <c r="EQ24" s="207"/>
      <c r="ER24" s="189"/>
      <c r="ES24" s="107"/>
      <c r="ET24" s="107"/>
      <c r="EU24" s="114">
        <f t="shared" si="63"/>
        <v>0</v>
      </c>
      <c r="EV24" s="107">
        <f>EU24-EW24-EX24</f>
        <v>0</v>
      </c>
      <c r="EW24" s="107"/>
      <c r="EX24" s="207"/>
      <c r="EY24" s="189"/>
      <c r="EZ24" s="107"/>
      <c r="FA24" s="107"/>
      <c r="FB24" s="104">
        <f t="shared" si="64"/>
        <v>0</v>
      </c>
      <c r="FC24" s="107">
        <f>FB24-FD24-FE24</f>
        <v>0</v>
      </c>
      <c r="FD24" s="107"/>
      <c r="FE24" s="207"/>
      <c r="FF24" s="189"/>
      <c r="FG24" s="107"/>
      <c r="FH24" s="107"/>
      <c r="FI24" s="104">
        <f t="shared" si="65"/>
        <v>0</v>
      </c>
      <c r="FJ24" s="107">
        <f>FI24-FK24-FL24</f>
        <v>0</v>
      </c>
      <c r="FK24" s="107"/>
      <c r="FL24" s="207"/>
      <c r="FM24" s="189"/>
      <c r="FN24" s="107"/>
      <c r="FO24" s="107"/>
      <c r="FP24" s="104">
        <f t="shared" si="66"/>
        <v>0</v>
      </c>
      <c r="FQ24" s="107">
        <f>FP24-FR24-FS24</f>
        <v>0</v>
      </c>
      <c r="FR24" s="107"/>
      <c r="FS24" s="207"/>
      <c r="FT24" s="189"/>
      <c r="FU24" s="107"/>
      <c r="FV24" s="107"/>
      <c r="FW24" s="126">
        <f t="shared" si="67"/>
        <v>0</v>
      </c>
      <c r="FX24" s="107">
        <f>FW24-FY24-FZ24</f>
        <v>0</v>
      </c>
      <c r="FY24" s="107"/>
      <c r="FZ24" s="207"/>
      <c r="GA24" s="189"/>
      <c r="GB24" s="107"/>
      <c r="GC24" s="107"/>
      <c r="GD24" s="104">
        <f t="shared" si="68"/>
        <v>0</v>
      </c>
      <c r="GE24" s="107">
        <f>GD24-GF24-GG24</f>
        <v>0</v>
      </c>
      <c r="GF24" s="107"/>
      <c r="GG24" s="207"/>
      <c r="GH24" s="189"/>
      <c r="GI24" s="107"/>
      <c r="GJ24" s="107"/>
      <c r="GK24" s="104">
        <f t="shared" si="69"/>
        <v>0</v>
      </c>
      <c r="GL24" s="107">
        <f>GK24-GM24-GN24</f>
        <v>0</v>
      </c>
      <c r="GM24" s="107"/>
      <c r="GN24" s="207"/>
      <c r="GO24" s="189"/>
      <c r="GP24" s="107"/>
      <c r="GQ24" s="107"/>
      <c r="GR24" s="104">
        <f t="shared" si="70"/>
        <v>0</v>
      </c>
      <c r="GS24" s="107">
        <f>GR24-GT24-GU24</f>
        <v>0</v>
      </c>
      <c r="GT24" s="107"/>
      <c r="GU24" s="207"/>
      <c r="GV24" s="189"/>
      <c r="GW24" s="107"/>
      <c r="GX24" s="107"/>
      <c r="GY24" s="104">
        <f t="shared" si="71"/>
        <v>0</v>
      </c>
      <c r="GZ24" s="107">
        <f>GY24-HA24-HB24</f>
        <v>0</v>
      </c>
      <c r="HA24" s="107"/>
      <c r="HB24" s="207"/>
      <c r="HC24" s="189"/>
      <c r="HD24" s="107"/>
      <c r="HE24" s="107"/>
      <c r="HF24" s="104">
        <f t="shared" si="72"/>
        <v>0</v>
      </c>
      <c r="HG24" s="107">
        <f>HF24-HH24-HI24</f>
        <v>0</v>
      </c>
      <c r="HH24" s="107"/>
      <c r="HI24" s="207"/>
      <c r="HJ24" s="189"/>
      <c r="HK24" s="107"/>
      <c r="HL24" s="107"/>
      <c r="HM24" s="104">
        <f t="shared" si="73"/>
        <v>0</v>
      </c>
      <c r="HN24" s="107">
        <f>HM24-HO24-HP24</f>
        <v>0</v>
      </c>
      <c r="HO24" s="107"/>
      <c r="HP24" s="207"/>
      <c r="HQ24" s="189"/>
      <c r="HR24" s="107"/>
      <c r="HS24" s="107"/>
      <c r="HT24" s="104">
        <f t="shared" si="74"/>
        <v>0</v>
      </c>
      <c r="HU24" s="107">
        <f>HT24-HV24-HW24</f>
        <v>0</v>
      </c>
      <c r="HV24" s="107"/>
      <c r="HW24" s="207"/>
      <c r="HX24" s="189"/>
      <c r="HY24" s="107"/>
      <c r="HZ24" s="107"/>
      <c r="IA24" s="104">
        <f t="shared" si="75"/>
        <v>0</v>
      </c>
      <c r="IB24" s="107">
        <f>IA24-IC24-ID24</f>
        <v>0</v>
      </c>
      <c r="IC24" s="107"/>
      <c r="ID24" s="207"/>
      <c r="IE24" s="189"/>
      <c r="IF24" s="107"/>
      <c r="IG24" s="107"/>
      <c r="IH24" s="104">
        <f t="shared" si="76"/>
        <v>0</v>
      </c>
      <c r="II24" s="107">
        <f>IH24-IJ24-IK24</f>
        <v>0</v>
      </c>
      <c r="IJ24" s="107"/>
      <c r="IK24" s="207"/>
      <c r="IL24" s="189"/>
      <c r="IM24" s="107"/>
      <c r="IN24" s="107"/>
      <c r="IO24" s="104">
        <f t="shared" si="77"/>
        <v>0</v>
      </c>
      <c r="IP24" s="107">
        <f>IO24-IQ24-IR24</f>
        <v>0</v>
      </c>
      <c r="IQ24" s="107"/>
      <c r="IR24" s="207"/>
      <c r="IS24" s="189"/>
      <c r="IT24" s="107"/>
      <c r="IU24" s="107"/>
      <c r="IV24" s="104">
        <f t="shared" si="78"/>
        <v>0</v>
      </c>
      <c r="IW24" s="107">
        <f>IV24-IX24-IY24</f>
        <v>0</v>
      </c>
      <c r="IX24" s="107"/>
      <c r="IY24" s="207"/>
      <c r="IZ24" s="189"/>
      <c r="JA24" s="107"/>
      <c r="JB24" s="107"/>
      <c r="JC24" s="107"/>
      <c r="JD24" s="104">
        <f t="shared" si="79"/>
        <v>0</v>
      </c>
      <c r="JE24" s="107">
        <f>JD24-JF24-JG24</f>
        <v>0</v>
      </c>
      <c r="JF24" s="107"/>
      <c r="JG24" s="207"/>
    </row>
    <row r="25" spans="1:267" s="141" customFormat="1" ht="12.75" x14ac:dyDescent="0.2">
      <c r="A25" s="140"/>
      <c r="B25" s="82" t="s">
        <v>96</v>
      </c>
      <c r="C25" s="8" t="s">
        <v>154</v>
      </c>
      <c r="D25" s="189">
        <f t="shared" si="36"/>
        <v>0</v>
      </c>
      <c r="E25" s="111">
        <f>SUM(W25,AE25,AM25,AT25,BJ25,BR25,BZ25,CP25,CW25,DD25,DK25,DR25,DY25,EF25,EM25)+SUM(ET25,FA25,FH25,FO25,FV25,GC25,GJ25,GQ25,GX25,HE25,HL25,HS25,HZ25,IG25,IN25,IU25)</f>
        <v>0</v>
      </c>
      <c r="F25" s="108">
        <f t="shared" si="37"/>
        <v>0</v>
      </c>
      <c r="G25" s="108">
        <f t="shared" si="38"/>
        <v>0</v>
      </c>
      <c r="H25" s="108">
        <f t="shared" si="39"/>
        <v>0</v>
      </c>
      <c r="I25" s="108">
        <f t="shared" si="40"/>
        <v>0</v>
      </c>
      <c r="J25" s="108">
        <f t="shared" si="41"/>
        <v>0</v>
      </c>
      <c r="K25" s="108">
        <f t="shared" si="42"/>
        <v>0</v>
      </c>
      <c r="L25" s="213">
        <f t="shared" si="43"/>
        <v>0</v>
      </c>
      <c r="M25" s="189"/>
      <c r="N25" s="108"/>
      <c r="O25" s="108"/>
      <c r="P25" s="108"/>
      <c r="Q25" s="108">
        <f t="shared" si="44"/>
        <v>0</v>
      </c>
      <c r="R25" s="108">
        <f t="shared" si="80"/>
        <v>0</v>
      </c>
      <c r="S25" s="107"/>
      <c r="T25" s="207"/>
      <c r="U25" s="189"/>
      <c r="V25" s="107"/>
      <c r="W25" s="107"/>
      <c r="X25" s="107"/>
      <c r="Y25" s="104"/>
      <c r="Z25" s="111">
        <f t="shared" si="118"/>
        <v>0</v>
      </c>
      <c r="AA25" s="107"/>
      <c r="AB25" s="207"/>
      <c r="AC25" s="189"/>
      <c r="AD25" s="107"/>
      <c r="AE25" s="107"/>
      <c r="AF25" s="107"/>
      <c r="AG25" s="104">
        <f t="shared" si="45"/>
        <v>0</v>
      </c>
      <c r="AH25" s="107">
        <f>AG25-AI25-AJ25</f>
        <v>0</v>
      </c>
      <c r="AI25" s="107"/>
      <c r="AJ25" s="207"/>
      <c r="AK25" s="177"/>
      <c r="AL25" s="107"/>
      <c r="AM25" s="107"/>
      <c r="AN25" s="107"/>
      <c r="AO25" s="107"/>
      <c r="AP25" s="107"/>
      <c r="AQ25" s="219"/>
      <c r="AR25" s="189"/>
      <c r="AS25" s="107"/>
      <c r="AT25" s="107"/>
      <c r="AU25" s="107"/>
      <c r="AV25" s="104">
        <f t="shared" si="46"/>
        <v>0</v>
      </c>
      <c r="AW25" s="134">
        <f>AV25-AX25-AY25</f>
        <v>0</v>
      </c>
      <c r="AX25" s="107"/>
      <c r="AY25" s="207"/>
      <c r="AZ25" s="189">
        <f t="shared" si="215"/>
        <v>0</v>
      </c>
      <c r="BA25" s="107">
        <f t="shared" si="215"/>
        <v>0</v>
      </c>
      <c r="BB25" s="107">
        <f t="shared" si="83"/>
        <v>0</v>
      </c>
      <c r="BC25" s="107">
        <f t="shared" si="83"/>
        <v>0</v>
      </c>
      <c r="BD25" s="107">
        <f t="shared" si="49"/>
        <v>0</v>
      </c>
      <c r="BE25" s="107">
        <f t="shared" si="216"/>
        <v>0</v>
      </c>
      <c r="BF25" s="107">
        <f t="shared" si="216"/>
        <v>0</v>
      </c>
      <c r="BG25" s="207">
        <f t="shared" si="216"/>
        <v>0</v>
      </c>
      <c r="BH25" s="189"/>
      <c r="BI25" s="107"/>
      <c r="BJ25" s="107"/>
      <c r="BK25" s="107"/>
      <c r="BL25" s="104">
        <f t="shared" si="51"/>
        <v>0</v>
      </c>
      <c r="BM25" s="107">
        <f>BL25-BN25-BO25</f>
        <v>0</v>
      </c>
      <c r="BN25" s="107"/>
      <c r="BO25" s="207"/>
      <c r="BP25" s="189"/>
      <c r="BQ25" s="107"/>
      <c r="BR25" s="107"/>
      <c r="BS25" s="107"/>
      <c r="BT25" s="104">
        <f t="shared" si="52"/>
        <v>0</v>
      </c>
      <c r="BU25" s="107">
        <f>BT25-BV25-BW25</f>
        <v>0</v>
      </c>
      <c r="BV25" s="107"/>
      <c r="BW25" s="207"/>
      <c r="BX25" s="189"/>
      <c r="BY25" s="107"/>
      <c r="BZ25" s="107"/>
      <c r="CA25" s="107"/>
      <c r="CB25" s="104">
        <f t="shared" si="53"/>
        <v>0</v>
      </c>
      <c r="CC25" s="107">
        <f>CB25-CD25-CE25</f>
        <v>0</v>
      </c>
      <c r="CD25" s="107"/>
      <c r="CE25" s="207"/>
      <c r="CF25" s="189">
        <f t="shared" si="217"/>
        <v>0</v>
      </c>
      <c r="CG25" s="107">
        <f t="shared" si="217"/>
        <v>0</v>
      </c>
      <c r="CH25" s="107">
        <f t="shared" si="217"/>
        <v>0</v>
      </c>
      <c r="CI25" s="107">
        <f t="shared" si="218"/>
        <v>0</v>
      </c>
      <c r="CJ25" s="107">
        <f t="shared" si="8"/>
        <v>0</v>
      </c>
      <c r="CK25" s="107">
        <f t="shared" si="124"/>
        <v>0</v>
      </c>
      <c r="CL25" s="107">
        <f t="shared" si="125"/>
        <v>0</v>
      </c>
      <c r="CM25" s="207">
        <f t="shared" si="126"/>
        <v>0</v>
      </c>
      <c r="CN25" s="189"/>
      <c r="CO25" s="107"/>
      <c r="CP25" s="107"/>
      <c r="CQ25" s="104">
        <f t="shared" si="55"/>
        <v>0</v>
      </c>
      <c r="CR25" s="107">
        <f>CQ25-CS25-CT25</f>
        <v>0</v>
      </c>
      <c r="CS25" s="107"/>
      <c r="CT25" s="207"/>
      <c r="CU25" s="189"/>
      <c r="CV25" s="107"/>
      <c r="CW25" s="107"/>
      <c r="CX25" s="104">
        <f t="shared" si="56"/>
        <v>0</v>
      </c>
      <c r="CY25" s="107">
        <f>CX25-CZ25-DA25</f>
        <v>0</v>
      </c>
      <c r="CZ25" s="107"/>
      <c r="DA25" s="207"/>
      <c r="DB25" s="189"/>
      <c r="DC25" s="107"/>
      <c r="DD25" s="107"/>
      <c r="DE25" s="104">
        <f t="shared" si="57"/>
        <v>0</v>
      </c>
      <c r="DF25" s="107">
        <f>DE25-DG25-DH25</f>
        <v>0</v>
      </c>
      <c r="DG25" s="107"/>
      <c r="DH25" s="207"/>
      <c r="DI25" s="189"/>
      <c r="DJ25" s="107"/>
      <c r="DK25" s="107"/>
      <c r="DL25" s="104">
        <f t="shared" si="58"/>
        <v>0</v>
      </c>
      <c r="DM25" s="107">
        <f>DL25-DN25-DO25</f>
        <v>0</v>
      </c>
      <c r="DN25" s="107"/>
      <c r="DO25" s="207"/>
      <c r="DP25" s="189"/>
      <c r="DQ25" s="107"/>
      <c r="DR25" s="107"/>
      <c r="DS25" s="104">
        <f t="shared" si="59"/>
        <v>0</v>
      </c>
      <c r="DT25" s="107">
        <f>DS25-DU25-DV25</f>
        <v>0</v>
      </c>
      <c r="DU25" s="107"/>
      <c r="DV25" s="207"/>
      <c r="DW25" s="189"/>
      <c r="DX25" s="107"/>
      <c r="DY25" s="107"/>
      <c r="DZ25" s="104">
        <f t="shared" si="60"/>
        <v>0</v>
      </c>
      <c r="EA25" s="107">
        <f>DZ25-EB25-EC25</f>
        <v>0</v>
      </c>
      <c r="EB25" s="107"/>
      <c r="EC25" s="207"/>
      <c r="ED25" s="189"/>
      <c r="EE25" s="107"/>
      <c r="EF25" s="107"/>
      <c r="EG25" s="104">
        <f t="shared" si="61"/>
        <v>0</v>
      </c>
      <c r="EH25" s="107">
        <f>EG25-EI25-EJ25</f>
        <v>0</v>
      </c>
      <c r="EI25" s="107"/>
      <c r="EJ25" s="207"/>
      <c r="EK25" s="189"/>
      <c r="EL25" s="107"/>
      <c r="EM25" s="107"/>
      <c r="EN25" s="104">
        <f t="shared" si="62"/>
        <v>0</v>
      </c>
      <c r="EO25" s="107">
        <f>EN25-EP25-EQ25</f>
        <v>0</v>
      </c>
      <c r="EP25" s="107"/>
      <c r="EQ25" s="207"/>
      <c r="ER25" s="189"/>
      <c r="ES25" s="107"/>
      <c r="ET25" s="107"/>
      <c r="EU25" s="114">
        <f t="shared" si="63"/>
        <v>0</v>
      </c>
      <c r="EV25" s="107">
        <f>EU25-EW25-EX25</f>
        <v>0</v>
      </c>
      <c r="EW25" s="107"/>
      <c r="EX25" s="207"/>
      <c r="EY25" s="189"/>
      <c r="EZ25" s="107"/>
      <c r="FA25" s="107"/>
      <c r="FB25" s="104">
        <f t="shared" si="64"/>
        <v>0</v>
      </c>
      <c r="FC25" s="107">
        <f>FB25-FD25-FE25</f>
        <v>0</v>
      </c>
      <c r="FD25" s="107"/>
      <c r="FE25" s="207"/>
      <c r="FF25" s="189"/>
      <c r="FG25" s="107"/>
      <c r="FH25" s="107"/>
      <c r="FI25" s="104">
        <f t="shared" si="65"/>
        <v>0</v>
      </c>
      <c r="FJ25" s="107">
        <f>FI25-FK25-FL25</f>
        <v>0</v>
      </c>
      <c r="FK25" s="107"/>
      <c r="FL25" s="207"/>
      <c r="FM25" s="189"/>
      <c r="FN25" s="107"/>
      <c r="FO25" s="107"/>
      <c r="FP25" s="104">
        <f t="shared" si="66"/>
        <v>0</v>
      </c>
      <c r="FQ25" s="107">
        <f>FP25-FR25-FS25</f>
        <v>0</v>
      </c>
      <c r="FR25" s="107"/>
      <c r="FS25" s="207"/>
      <c r="FT25" s="189"/>
      <c r="FU25" s="107"/>
      <c r="FV25" s="107"/>
      <c r="FW25" s="126">
        <f t="shared" si="67"/>
        <v>0</v>
      </c>
      <c r="FX25" s="107">
        <f>FW25-FY25-FZ25</f>
        <v>0</v>
      </c>
      <c r="FY25" s="107"/>
      <c r="FZ25" s="207"/>
      <c r="GA25" s="189"/>
      <c r="GB25" s="107"/>
      <c r="GC25" s="107"/>
      <c r="GD25" s="104">
        <f t="shared" si="68"/>
        <v>0</v>
      </c>
      <c r="GE25" s="107">
        <f>GD25-GF25-GG25</f>
        <v>0</v>
      </c>
      <c r="GF25" s="107"/>
      <c r="GG25" s="207"/>
      <c r="GH25" s="189"/>
      <c r="GI25" s="107"/>
      <c r="GJ25" s="107"/>
      <c r="GK25" s="104">
        <f t="shared" si="69"/>
        <v>0</v>
      </c>
      <c r="GL25" s="107">
        <f>GK25-GM25-GN25</f>
        <v>0</v>
      </c>
      <c r="GM25" s="107"/>
      <c r="GN25" s="207"/>
      <c r="GO25" s="189"/>
      <c r="GP25" s="107"/>
      <c r="GQ25" s="107"/>
      <c r="GR25" s="104">
        <f t="shared" si="70"/>
        <v>0</v>
      </c>
      <c r="GS25" s="107">
        <f>GR25-GT25-GU25</f>
        <v>0</v>
      </c>
      <c r="GT25" s="107"/>
      <c r="GU25" s="207"/>
      <c r="GV25" s="189"/>
      <c r="GW25" s="107"/>
      <c r="GX25" s="107"/>
      <c r="GY25" s="104">
        <f t="shared" si="71"/>
        <v>0</v>
      </c>
      <c r="GZ25" s="107">
        <f>GY25-HA25-HB25</f>
        <v>0</v>
      </c>
      <c r="HA25" s="107"/>
      <c r="HB25" s="207"/>
      <c r="HC25" s="189"/>
      <c r="HD25" s="107"/>
      <c r="HE25" s="107"/>
      <c r="HF25" s="104">
        <f t="shared" si="72"/>
        <v>0</v>
      </c>
      <c r="HG25" s="107">
        <f>HF25-HH25-HI25</f>
        <v>0</v>
      </c>
      <c r="HH25" s="107"/>
      <c r="HI25" s="207"/>
      <c r="HJ25" s="189"/>
      <c r="HK25" s="107"/>
      <c r="HL25" s="107"/>
      <c r="HM25" s="104">
        <f t="shared" si="73"/>
        <v>0</v>
      </c>
      <c r="HN25" s="107">
        <f>HM25-HO25-HP25</f>
        <v>0</v>
      </c>
      <c r="HO25" s="107"/>
      <c r="HP25" s="207"/>
      <c r="HQ25" s="189"/>
      <c r="HR25" s="107"/>
      <c r="HS25" s="107"/>
      <c r="HT25" s="104">
        <f t="shared" si="74"/>
        <v>0</v>
      </c>
      <c r="HU25" s="107">
        <f>HT25-HV25-HW25</f>
        <v>0</v>
      </c>
      <c r="HV25" s="107"/>
      <c r="HW25" s="207"/>
      <c r="HX25" s="189"/>
      <c r="HY25" s="107"/>
      <c r="HZ25" s="107"/>
      <c r="IA25" s="104">
        <f t="shared" si="75"/>
        <v>0</v>
      </c>
      <c r="IB25" s="107">
        <f>IA25-IC25-ID25</f>
        <v>0</v>
      </c>
      <c r="IC25" s="107"/>
      <c r="ID25" s="207"/>
      <c r="IE25" s="189"/>
      <c r="IF25" s="107"/>
      <c r="IG25" s="107"/>
      <c r="IH25" s="104">
        <f t="shared" si="76"/>
        <v>0</v>
      </c>
      <c r="II25" s="107">
        <f>IH25-IJ25-IK25</f>
        <v>0</v>
      </c>
      <c r="IJ25" s="107"/>
      <c r="IK25" s="207"/>
      <c r="IL25" s="189"/>
      <c r="IM25" s="107"/>
      <c r="IN25" s="107"/>
      <c r="IO25" s="104">
        <f t="shared" si="77"/>
        <v>0</v>
      </c>
      <c r="IP25" s="107">
        <f>IO25-IQ25-IR25</f>
        <v>0</v>
      </c>
      <c r="IQ25" s="107"/>
      <c r="IR25" s="207"/>
      <c r="IS25" s="189"/>
      <c r="IT25" s="107"/>
      <c r="IU25" s="107"/>
      <c r="IV25" s="104">
        <f t="shared" si="78"/>
        <v>0</v>
      </c>
      <c r="IW25" s="107">
        <f>IV25-IX25-IY25</f>
        <v>0</v>
      </c>
      <c r="IX25" s="107"/>
      <c r="IY25" s="207"/>
      <c r="IZ25" s="189"/>
      <c r="JA25" s="107"/>
      <c r="JB25" s="107"/>
      <c r="JC25" s="107"/>
      <c r="JD25" s="104">
        <f t="shared" si="79"/>
        <v>0</v>
      </c>
      <c r="JE25" s="107">
        <f>JD25-JF25-JG25</f>
        <v>0</v>
      </c>
      <c r="JF25" s="107"/>
      <c r="JG25" s="207"/>
    </row>
    <row r="26" spans="1:267" s="141" customFormat="1" ht="12.75" x14ac:dyDescent="0.2">
      <c r="A26" s="140"/>
      <c r="B26" s="82" t="s">
        <v>97</v>
      </c>
      <c r="C26" s="172" t="s">
        <v>166</v>
      </c>
      <c r="D26" s="189">
        <f t="shared" si="36"/>
        <v>313931</v>
      </c>
      <c r="E26" s="107">
        <f>SUM(W26,AE26,AM26,AT26,BJ26,BR26,BZ26,CP26,CW26,DD26,DK26,DR26,DY26,EF26,EM26)+SUM(ET26,FA26,FH26,FO26,FV26,GC26,GJ26,GQ26,GX26,HE26,HL26,HS26,HZ26,IG26,IN26,IU26)</f>
        <v>0</v>
      </c>
      <c r="F26" s="108">
        <f t="shared" si="37"/>
        <v>0</v>
      </c>
      <c r="G26" s="108">
        <f t="shared" si="38"/>
        <v>283272.5</v>
      </c>
      <c r="H26" s="108">
        <f t="shared" si="39"/>
        <v>300364</v>
      </c>
      <c r="I26" s="108">
        <f t="shared" si="40"/>
        <v>897567.5</v>
      </c>
      <c r="J26" s="108">
        <f t="shared" si="41"/>
        <v>54108.5</v>
      </c>
      <c r="K26" s="108">
        <f t="shared" si="42"/>
        <v>843459</v>
      </c>
      <c r="L26" s="213">
        <f t="shared" si="43"/>
        <v>0</v>
      </c>
      <c r="M26" s="107">
        <v>313931</v>
      </c>
      <c r="N26" s="108"/>
      <c r="O26" s="108">
        <f>229132+54140.5</f>
        <v>283272.5</v>
      </c>
      <c r="P26" s="108">
        <v>300147</v>
      </c>
      <c r="Q26" s="108">
        <f t="shared" si="44"/>
        <v>897350.5</v>
      </c>
      <c r="R26" s="108">
        <f t="shared" si="80"/>
        <v>53891.5</v>
      </c>
      <c r="S26" s="107">
        <v>843459</v>
      </c>
      <c r="T26" s="207"/>
      <c r="U26" s="107"/>
      <c r="V26" s="107"/>
      <c r="W26" s="107"/>
      <c r="X26" s="107"/>
      <c r="Y26" s="104"/>
      <c r="Z26" s="111">
        <f t="shared" si="118"/>
        <v>0</v>
      </c>
      <c r="AA26" s="107"/>
      <c r="AB26" s="207"/>
      <c r="AC26" s="189"/>
      <c r="AD26" s="107"/>
      <c r="AE26" s="107"/>
      <c r="AF26" s="107">
        <v>217</v>
      </c>
      <c r="AG26" s="104">
        <f t="shared" si="45"/>
        <v>217</v>
      </c>
      <c r="AH26" s="107">
        <f>AG26-AI26-AJ26</f>
        <v>217</v>
      </c>
      <c r="AI26" s="107">
        <v>0</v>
      </c>
      <c r="AJ26" s="207"/>
      <c r="AK26" s="177"/>
      <c r="AL26" s="107"/>
      <c r="AM26" s="107"/>
      <c r="AN26" s="107"/>
      <c r="AO26" s="107"/>
      <c r="AP26" s="107"/>
      <c r="AQ26" s="219"/>
      <c r="AR26" s="189"/>
      <c r="AS26" s="107"/>
      <c r="AT26" s="107"/>
      <c r="AU26" s="107"/>
      <c r="AV26" s="104">
        <f t="shared" si="46"/>
        <v>0</v>
      </c>
      <c r="AW26" s="107">
        <f>AV26-AX26-AY26</f>
        <v>0</v>
      </c>
      <c r="AX26" s="107"/>
      <c r="AY26" s="207"/>
      <c r="AZ26" s="189">
        <f t="shared" si="215"/>
        <v>0</v>
      </c>
      <c r="BA26" s="107">
        <f t="shared" si="215"/>
        <v>0</v>
      </c>
      <c r="BB26" s="107">
        <f t="shared" si="83"/>
        <v>0</v>
      </c>
      <c r="BC26" s="107">
        <f t="shared" si="83"/>
        <v>0</v>
      </c>
      <c r="BD26" s="107">
        <f t="shared" si="49"/>
        <v>0</v>
      </c>
      <c r="BE26" s="107">
        <f t="shared" si="216"/>
        <v>0</v>
      </c>
      <c r="BF26" s="107">
        <f t="shared" si="216"/>
        <v>0</v>
      </c>
      <c r="BG26" s="207">
        <f t="shared" si="216"/>
        <v>0</v>
      </c>
      <c r="BH26" s="189"/>
      <c r="BI26" s="107"/>
      <c r="BJ26" s="107"/>
      <c r="BK26" s="107"/>
      <c r="BL26" s="104">
        <f t="shared" si="51"/>
        <v>0</v>
      </c>
      <c r="BM26" s="107">
        <f>BL26-BN26-BO26</f>
        <v>0</v>
      </c>
      <c r="BN26" s="107"/>
      <c r="BO26" s="207"/>
      <c r="BP26" s="189"/>
      <c r="BQ26" s="107"/>
      <c r="BR26" s="107"/>
      <c r="BS26" s="107"/>
      <c r="BT26" s="104">
        <f t="shared" si="52"/>
        <v>0</v>
      </c>
      <c r="BU26" s="107">
        <f>BT26-BV26-BW26</f>
        <v>0</v>
      </c>
      <c r="BV26" s="107"/>
      <c r="BW26" s="207"/>
      <c r="BX26" s="189"/>
      <c r="BY26" s="107"/>
      <c r="BZ26" s="107"/>
      <c r="CA26" s="107"/>
      <c r="CB26" s="104">
        <f t="shared" si="53"/>
        <v>0</v>
      </c>
      <c r="CC26" s="107">
        <f>CB26-CD26-CE26</f>
        <v>0</v>
      </c>
      <c r="CD26" s="107"/>
      <c r="CE26" s="207"/>
      <c r="CF26" s="189">
        <f t="shared" si="217"/>
        <v>0</v>
      </c>
      <c r="CG26" s="107">
        <f t="shared" si="217"/>
        <v>0</v>
      </c>
      <c r="CH26" s="107">
        <f t="shared" si="217"/>
        <v>0</v>
      </c>
      <c r="CI26" s="107">
        <f t="shared" si="218"/>
        <v>0</v>
      </c>
      <c r="CJ26" s="107">
        <f t="shared" si="8"/>
        <v>0</v>
      </c>
      <c r="CK26" s="107">
        <f t="shared" si="124"/>
        <v>0</v>
      </c>
      <c r="CL26" s="107">
        <f t="shared" si="125"/>
        <v>0</v>
      </c>
      <c r="CM26" s="207">
        <f t="shared" si="126"/>
        <v>0</v>
      </c>
      <c r="CN26" s="189"/>
      <c r="CO26" s="107"/>
      <c r="CP26" s="107"/>
      <c r="CQ26" s="104">
        <f t="shared" si="55"/>
        <v>0</v>
      </c>
      <c r="CR26" s="107">
        <f>CQ26-CS26-CT26</f>
        <v>0</v>
      </c>
      <c r="CS26" s="107"/>
      <c r="CT26" s="207"/>
      <c r="CU26" s="189"/>
      <c r="CV26" s="107"/>
      <c r="CW26" s="107"/>
      <c r="CX26" s="104">
        <f t="shared" si="56"/>
        <v>0</v>
      </c>
      <c r="CY26" s="107">
        <f>CX26-CZ26-DA26</f>
        <v>0</v>
      </c>
      <c r="CZ26" s="107"/>
      <c r="DA26" s="207"/>
      <c r="DB26" s="189"/>
      <c r="DC26" s="107"/>
      <c r="DD26" s="107"/>
      <c r="DE26" s="104">
        <f t="shared" si="57"/>
        <v>0</v>
      </c>
      <c r="DF26" s="107">
        <f>DE26-DG26-DH26</f>
        <v>0</v>
      </c>
      <c r="DG26" s="107"/>
      <c r="DH26" s="207"/>
      <c r="DI26" s="189"/>
      <c r="DJ26" s="107"/>
      <c r="DK26" s="107"/>
      <c r="DL26" s="104">
        <f t="shared" si="58"/>
        <v>0</v>
      </c>
      <c r="DM26" s="107">
        <f>DL26-DN26-DO26</f>
        <v>0</v>
      </c>
      <c r="DN26" s="107"/>
      <c r="DO26" s="207"/>
      <c r="DP26" s="189"/>
      <c r="DQ26" s="107"/>
      <c r="DR26" s="107"/>
      <c r="DS26" s="104">
        <f t="shared" si="59"/>
        <v>0</v>
      </c>
      <c r="DT26" s="107">
        <f>DS26-DU26-DV26</f>
        <v>0</v>
      </c>
      <c r="DU26" s="107"/>
      <c r="DV26" s="207"/>
      <c r="DW26" s="189"/>
      <c r="DX26" s="107"/>
      <c r="DY26" s="107"/>
      <c r="DZ26" s="104">
        <f t="shared" si="60"/>
        <v>0</v>
      </c>
      <c r="EA26" s="107">
        <f>DZ26-EB26-EC26</f>
        <v>0</v>
      </c>
      <c r="EB26" s="107"/>
      <c r="EC26" s="207"/>
      <c r="ED26" s="189"/>
      <c r="EE26" s="107"/>
      <c r="EF26" s="107"/>
      <c r="EG26" s="104">
        <f t="shared" si="61"/>
        <v>0</v>
      </c>
      <c r="EH26" s="107">
        <f>EG26-EI26-EJ26</f>
        <v>0</v>
      </c>
      <c r="EI26" s="107"/>
      <c r="EJ26" s="207"/>
      <c r="EK26" s="189"/>
      <c r="EL26" s="107"/>
      <c r="EM26" s="107"/>
      <c r="EN26" s="104">
        <f t="shared" si="62"/>
        <v>0</v>
      </c>
      <c r="EO26" s="107">
        <f>EN26-EP26-EQ26</f>
        <v>0</v>
      </c>
      <c r="EP26" s="107"/>
      <c r="EQ26" s="207"/>
      <c r="ER26" s="189"/>
      <c r="ES26" s="107"/>
      <c r="ET26" s="107"/>
      <c r="EU26" s="114">
        <f t="shared" si="63"/>
        <v>0</v>
      </c>
      <c r="EV26" s="107">
        <f>EU26-EW26-EX26</f>
        <v>0</v>
      </c>
      <c r="EW26" s="107"/>
      <c r="EX26" s="207"/>
      <c r="EY26" s="189"/>
      <c r="EZ26" s="107"/>
      <c r="FA26" s="107"/>
      <c r="FB26" s="104">
        <f t="shared" si="64"/>
        <v>0</v>
      </c>
      <c r="FC26" s="107">
        <f>FB26-FD26-FE26</f>
        <v>0</v>
      </c>
      <c r="FD26" s="107"/>
      <c r="FE26" s="207"/>
      <c r="FF26" s="189"/>
      <c r="FG26" s="107"/>
      <c r="FH26" s="107"/>
      <c r="FI26" s="104">
        <f t="shared" si="65"/>
        <v>0</v>
      </c>
      <c r="FJ26" s="107">
        <f>FI26-FK26-FL26</f>
        <v>0</v>
      </c>
      <c r="FK26" s="107"/>
      <c r="FL26" s="207"/>
      <c r="FM26" s="189"/>
      <c r="FN26" s="107"/>
      <c r="FO26" s="107"/>
      <c r="FP26" s="104">
        <f t="shared" si="66"/>
        <v>0</v>
      </c>
      <c r="FQ26" s="107">
        <f>FP26-FR26-FS26</f>
        <v>0</v>
      </c>
      <c r="FR26" s="107"/>
      <c r="FS26" s="207"/>
      <c r="FT26" s="189"/>
      <c r="FU26" s="107"/>
      <c r="FV26" s="107"/>
      <c r="FW26" s="126">
        <f t="shared" si="67"/>
        <v>0</v>
      </c>
      <c r="FX26" s="107">
        <f>FW26-FY26-FZ26</f>
        <v>0</v>
      </c>
      <c r="FY26" s="107"/>
      <c r="FZ26" s="207"/>
      <c r="GA26" s="189"/>
      <c r="GB26" s="107"/>
      <c r="GC26" s="107"/>
      <c r="GD26" s="104">
        <f t="shared" si="68"/>
        <v>0</v>
      </c>
      <c r="GE26" s="107">
        <f>GD26-GF26-GG26</f>
        <v>0</v>
      </c>
      <c r="GF26" s="107"/>
      <c r="GG26" s="207"/>
      <c r="GH26" s="189"/>
      <c r="GI26" s="107"/>
      <c r="GJ26" s="107"/>
      <c r="GK26" s="104">
        <f t="shared" si="69"/>
        <v>0</v>
      </c>
      <c r="GL26" s="107">
        <f>GK26-GM26-GN26</f>
        <v>0</v>
      </c>
      <c r="GM26" s="107"/>
      <c r="GN26" s="207"/>
      <c r="GO26" s="189"/>
      <c r="GP26" s="107"/>
      <c r="GQ26" s="107"/>
      <c r="GR26" s="104">
        <f t="shared" si="70"/>
        <v>0</v>
      </c>
      <c r="GS26" s="107">
        <f>GR26-GT26-GU26</f>
        <v>0</v>
      </c>
      <c r="GT26" s="107"/>
      <c r="GU26" s="207"/>
      <c r="GV26" s="189"/>
      <c r="GW26" s="107"/>
      <c r="GX26" s="107"/>
      <c r="GY26" s="104">
        <f t="shared" si="71"/>
        <v>0</v>
      </c>
      <c r="GZ26" s="107">
        <f>GY26-HA26-HB26</f>
        <v>0</v>
      </c>
      <c r="HA26" s="107"/>
      <c r="HB26" s="207"/>
      <c r="HC26" s="189"/>
      <c r="HD26" s="107"/>
      <c r="HE26" s="107"/>
      <c r="HF26" s="104">
        <f t="shared" si="72"/>
        <v>0</v>
      </c>
      <c r="HG26" s="107">
        <f>HF26-HH26-HI26</f>
        <v>0</v>
      </c>
      <c r="HH26" s="107"/>
      <c r="HI26" s="207"/>
      <c r="HJ26" s="189"/>
      <c r="HK26" s="107"/>
      <c r="HL26" s="107"/>
      <c r="HM26" s="104">
        <f t="shared" si="73"/>
        <v>0</v>
      </c>
      <c r="HN26" s="107">
        <f>HM26-HO26-HP26</f>
        <v>0</v>
      </c>
      <c r="HO26" s="107"/>
      <c r="HP26" s="207"/>
      <c r="HQ26" s="189"/>
      <c r="HR26" s="107"/>
      <c r="HS26" s="107"/>
      <c r="HT26" s="104">
        <f t="shared" si="74"/>
        <v>0</v>
      </c>
      <c r="HU26" s="107">
        <f>HT26-HV26-HW26</f>
        <v>0</v>
      </c>
      <c r="HV26" s="107"/>
      <c r="HW26" s="207"/>
      <c r="HX26" s="189"/>
      <c r="HY26" s="107"/>
      <c r="HZ26" s="107"/>
      <c r="IA26" s="104">
        <f t="shared" si="75"/>
        <v>0</v>
      </c>
      <c r="IB26" s="107">
        <f>IA26-IC26-ID26</f>
        <v>0</v>
      </c>
      <c r="IC26" s="107"/>
      <c r="ID26" s="207"/>
      <c r="IE26" s="189"/>
      <c r="IF26" s="107"/>
      <c r="IG26" s="107"/>
      <c r="IH26" s="104">
        <f t="shared" si="76"/>
        <v>0</v>
      </c>
      <c r="II26" s="107">
        <f>IH26-IJ26-IK26</f>
        <v>0</v>
      </c>
      <c r="IJ26" s="107"/>
      <c r="IK26" s="207"/>
      <c r="IL26" s="189"/>
      <c r="IM26" s="107"/>
      <c r="IN26" s="107"/>
      <c r="IO26" s="104">
        <f t="shared" si="77"/>
        <v>0</v>
      </c>
      <c r="IP26" s="107">
        <f>IO26-IQ26-IR26</f>
        <v>0</v>
      </c>
      <c r="IQ26" s="107"/>
      <c r="IR26" s="207"/>
      <c r="IS26" s="189"/>
      <c r="IT26" s="107"/>
      <c r="IU26" s="107"/>
      <c r="IV26" s="104">
        <f t="shared" si="78"/>
        <v>0</v>
      </c>
      <c r="IW26" s="107">
        <f>IV26-IX26-IY26</f>
        <v>0</v>
      </c>
      <c r="IX26" s="107"/>
      <c r="IY26" s="207"/>
      <c r="IZ26" s="189"/>
      <c r="JA26" s="107"/>
      <c r="JB26" s="107"/>
      <c r="JC26" s="107"/>
      <c r="JD26" s="104">
        <f t="shared" si="79"/>
        <v>0</v>
      </c>
      <c r="JE26" s="107">
        <f>JD26-JF26-JG26</f>
        <v>0</v>
      </c>
      <c r="JF26" s="107"/>
      <c r="JG26" s="207"/>
    </row>
    <row r="27" spans="1:267" s="143" customFormat="1" ht="12.75" x14ac:dyDescent="0.15">
      <c r="A27" s="142" t="s">
        <v>90</v>
      </c>
      <c r="B27" s="84" t="s">
        <v>18</v>
      </c>
      <c r="C27" s="173"/>
      <c r="D27" s="188">
        <f t="shared" si="36"/>
        <v>1838999</v>
      </c>
      <c r="E27" s="111">
        <f>SUM(W27,AE27,AM27,AT27,BJ27,BR27,BZ27,CP27,CW27,DD27,DK27,DR27,DY27,EF27,EM27)+SUM(ET27,FA27,FH27,FO27,FV27,GC27,GJ27,GQ27,GX27,HE27,HL27,HS27,HZ27,IG27,IN27,IU27)</f>
        <v>0</v>
      </c>
      <c r="F27" s="104">
        <f t="shared" si="37"/>
        <v>0</v>
      </c>
      <c r="G27" s="104">
        <f t="shared" si="38"/>
        <v>0</v>
      </c>
      <c r="H27" s="104">
        <f t="shared" si="39"/>
        <v>-566836</v>
      </c>
      <c r="I27" s="104">
        <f t="shared" si="40"/>
        <v>1272163</v>
      </c>
      <c r="J27" s="104">
        <f t="shared" si="41"/>
        <v>1500</v>
      </c>
      <c r="K27" s="104">
        <f t="shared" si="42"/>
        <v>1270663</v>
      </c>
      <c r="L27" s="187">
        <f t="shared" si="43"/>
        <v>0</v>
      </c>
      <c r="M27" s="188">
        <v>1835849</v>
      </c>
      <c r="N27" s="104"/>
      <c r="O27" s="104"/>
      <c r="P27" s="104">
        <v>-565418</v>
      </c>
      <c r="Q27" s="104">
        <f t="shared" si="44"/>
        <v>1270431</v>
      </c>
      <c r="R27" s="104">
        <f t="shared" si="80"/>
        <v>0</v>
      </c>
      <c r="S27" s="111">
        <v>1270431</v>
      </c>
      <c r="T27" s="191"/>
      <c r="U27" s="111">
        <v>3150</v>
      </c>
      <c r="V27" s="111"/>
      <c r="W27" s="111"/>
      <c r="X27" s="111">
        <v>-2918</v>
      </c>
      <c r="Y27" s="117">
        <f t="shared" ref="Y27:Y28" si="219">+V27+U27+W27+X27</f>
        <v>232</v>
      </c>
      <c r="Z27" s="111">
        <f t="shared" si="118"/>
        <v>0</v>
      </c>
      <c r="AA27" s="111">
        <v>232</v>
      </c>
      <c r="AB27" s="191"/>
      <c r="AC27" s="188"/>
      <c r="AD27" s="111"/>
      <c r="AE27" s="111"/>
      <c r="AF27" s="111"/>
      <c r="AG27" s="104">
        <f t="shared" si="45"/>
        <v>0</v>
      </c>
      <c r="AH27" s="111">
        <f>AG27-AI27-AJ27</f>
        <v>0</v>
      </c>
      <c r="AI27" s="111"/>
      <c r="AJ27" s="191"/>
      <c r="AK27" s="178"/>
      <c r="AL27" s="111"/>
      <c r="AM27" s="111"/>
      <c r="AN27" s="111"/>
      <c r="AO27" s="111"/>
      <c r="AP27" s="111"/>
      <c r="AQ27" s="220"/>
      <c r="AR27" s="188"/>
      <c r="AS27" s="111"/>
      <c r="AT27" s="111"/>
      <c r="AU27" s="111">
        <v>1500</v>
      </c>
      <c r="AV27" s="104">
        <f t="shared" si="46"/>
        <v>1500</v>
      </c>
      <c r="AW27" s="111">
        <f>AV27-AX27-AY27</f>
        <v>1500</v>
      </c>
      <c r="AX27" s="111"/>
      <c r="AY27" s="191"/>
      <c r="AZ27" s="188">
        <f t="shared" si="215"/>
        <v>0</v>
      </c>
      <c r="BA27" s="111">
        <f t="shared" si="215"/>
        <v>0</v>
      </c>
      <c r="BB27" s="107">
        <f t="shared" si="83"/>
        <v>0</v>
      </c>
      <c r="BC27" s="107">
        <f t="shared" si="83"/>
        <v>0</v>
      </c>
      <c r="BD27" s="111">
        <f t="shared" si="49"/>
        <v>0</v>
      </c>
      <c r="BE27" s="111">
        <f t="shared" si="216"/>
        <v>0</v>
      </c>
      <c r="BF27" s="111">
        <f t="shared" si="216"/>
        <v>0</v>
      </c>
      <c r="BG27" s="191">
        <f t="shared" si="216"/>
        <v>0</v>
      </c>
      <c r="BH27" s="188"/>
      <c r="BI27" s="111"/>
      <c r="BJ27" s="111"/>
      <c r="BK27" s="111"/>
      <c r="BL27" s="104">
        <f t="shared" si="51"/>
        <v>0</v>
      </c>
      <c r="BM27" s="111">
        <f>BL27-BN27-BO27</f>
        <v>0</v>
      </c>
      <c r="BN27" s="111"/>
      <c r="BO27" s="191"/>
      <c r="BP27" s="188"/>
      <c r="BQ27" s="111"/>
      <c r="BR27" s="111"/>
      <c r="BS27" s="111"/>
      <c r="BT27" s="104">
        <f t="shared" si="52"/>
        <v>0</v>
      </c>
      <c r="BU27" s="111">
        <f>BT27-BV27-BW27</f>
        <v>0</v>
      </c>
      <c r="BV27" s="111"/>
      <c r="BW27" s="191"/>
      <c r="BX27" s="188"/>
      <c r="BY27" s="111"/>
      <c r="BZ27" s="111"/>
      <c r="CA27" s="111"/>
      <c r="CB27" s="104">
        <f t="shared" si="53"/>
        <v>0</v>
      </c>
      <c r="CC27" s="111">
        <f>CB27-CD27-CE27</f>
        <v>0</v>
      </c>
      <c r="CD27" s="111"/>
      <c r="CE27" s="191"/>
      <c r="CF27" s="188">
        <f t="shared" si="217"/>
        <v>0</v>
      </c>
      <c r="CG27" s="111">
        <f t="shared" si="217"/>
        <v>0</v>
      </c>
      <c r="CH27" s="111">
        <f t="shared" si="217"/>
        <v>0</v>
      </c>
      <c r="CI27" s="111">
        <f t="shared" si="218"/>
        <v>0</v>
      </c>
      <c r="CJ27" s="111">
        <f t="shared" si="8"/>
        <v>0</v>
      </c>
      <c r="CK27" s="111">
        <f t="shared" si="124"/>
        <v>0</v>
      </c>
      <c r="CL27" s="111">
        <f t="shared" si="125"/>
        <v>0</v>
      </c>
      <c r="CM27" s="191">
        <f t="shared" si="126"/>
        <v>0</v>
      </c>
      <c r="CN27" s="188"/>
      <c r="CO27" s="111"/>
      <c r="CP27" s="111"/>
      <c r="CQ27" s="104">
        <f t="shared" si="55"/>
        <v>0</v>
      </c>
      <c r="CR27" s="111">
        <f>CQ27-CS27-CT27</f>
        <v>0</v>
      </c>
      <c r="CS27" s="111"/>
      <c r="CT27" s="191"/>
      <c r="CU27" s="188"/>
      <c r="CV27" s="111"/>
      <c r="CW27" s="111"/>
      <c r="CX27" s="104">
        <f t="shared" si="56"/>
        <v>0</v>
      </c>
      <c r="CY27" s="111">
        <f>CX27-CZ27-DA27</f>
        <v>0</v>
      </c>
      <c r="CZ27" s="111"/>
      <c r="DA27" s="191"/>
      <c r="DB27" s="188"/>
      <c r="DC27" s="111"/>
      <c r="DD27" s="111"/>
      <c r="DE27" s="104">
        <f t="shared" si="57"/>
        <v>0</v>
      </c>
      <c r="DF27" s="111">
        <f>DE27-DG27-DH27</f>
        <v>0</v>
      </c>
      <c r="DG27" s="111"/>
      <c r="DH27" s="191"/>
      <c r="DI27" s="188"/>
      <c r="DJ27" s="111"/>
      <c r="DK27" s="111"/>
      <c r="DL27" s="104">
        <f t="shared" si="58"/>
        <v>0</v>
      </c>
      <c r="DM27" s="111">
        <f>DL27-DN27-DO27</f>
        <v>0</v>
      </c>
      <c r="DN27" s="111"/>
      <c r="DO27" s="191"/>
      <c r="DP27" s="188"/>
      <c r="DQ27" s="111"/>
      <c r="DR27" s="111"/>
      <c r="DS27" s="104">
        <f t="shared" si="59"/>
        <v>0</v>
      </c>
      <c r="DT27" s="111">
        <f>DS27-DU27-DV27</f>
        <v>0</v>
      </c>
      <c r="DU27" s="111"/>
      <c r="DV27" s="191"/>
      <c r="DW27" s="188"/>
      <c r="DX27" s="111"/>
      <c r="DY27" s="111"/>
      <c r="DZ27" s="104">
        <f t="shared" si="60"/>
        <v>0</v>
      </c>
      <c r="EA27" s="111">
        <f>DZ27-EB27-EC27</f>
        <v>0</v>
      </c>
      <c r="EB27" s="111"/>
      <c r="EC27" s="191"/>
      <c r="ED27" s="188"/>
      <c r="EE27" s="111"/>
      <c r="EF27" s="111"/>
      <c r="EG27" s="104">
        <f t="shared" si="61"/>
        <v>0</v>
      </c>
      <c r="EH27" s="111">
        <f>EG27-EI27-EJ27</f>
        <v>0</v>
      </c>
      <c r="EI27" s="111"/>
      <c r="EJ27" s="191"/>
      <c r="EK27" s="188"/>
      <c r="EL27" s="111"/>
      <c r="EM27" s="111"/>
      <c r="EN27" s="104">
        <f t="shared" si="62"/>
        <v>0</v>
      </c>
      <c r="EO27" s="111">
        <f>EN27-EP27-EQ27</f>
        <v>0</v>
      </c>
      <c r="EP27" s="111"/>
      <c r="EQ27" s="191"/>
      <c r="ER27" s="188"/>
      <c r="ES27" s="111"/>
      <c r="ET27" s="111"/>
      <c r="EU27" s="114">
        <f t="shared" si="63"/>
        <v>0</v>
      </c>
      <c r="EV27" s="111">
        <f>EU27-EW27-EX27</f>
        <v>0</v>
      </c>
      <c r="EW27" s="111"/>
      <c r="EX27" s="191"/>
      <c r="EY27" s="188"/>
      <c r="EZ27" s="111"/>
      <c r="FA27" s="111"/>
      <c r="FB27" s="104">
        <f t="shared" si="64"/>
        <v>0</v>
      </c>
      <c r="FC27" s="111">
        <f>FB27-FD27-FE27</f>
        <v>0</v>
      </c>
      <c r="FD27" s="111"/>
      <c r="FE27" s="191"/>
      <c r="FF27" s="188"/>
      <c r="FG27" s="111"/>
      <c r="FH27" s="111"/>
      <c r="FI27" s="104">
        <f t="shared" si="65"/>
        <v>0</v>
      </c>
      <c r="FJ27" s="111">
        <f>FI27-FK27-FL27</f>
        <v>0</v>
      </c>
      <c r="FK27" s="111"/>
      <c r="FL27" s="191"/>
      <c r="FM27" s="188"/>
      <c r="FN27" s="111"/>
      <c r="FO27" s="111"/>
      <c r="FP27" s="104">
        <f t="shared" si="66"/>
        <v>0</v>
      </c>
      <c r="FQ27" s="111">
        <f>FP27-FR27-FS27</f>
        <v>0</v>
      </c>
      <c r="FR27" s="111"/>
      <c r="FS27" s="191"/>
      <c r="FT27" s="188"/>
      <c r="FU27" s="111"/>
      <c r="FV27" s="111"/>
      <c r="FW27" s="126">
        <f t="shared" si="67"/>
        <v>0</v>
      </c>
      <c r="FX27" s="111">
        <f>FW27-FY27-FZ27</f>
        <v>0</v>
      </c>
      <c r="FY27" s="111"/>
      <c r="FZ27" s="191"/>
      <c r="GA27" s="188"/>
      <c r="GB27" s="111"/>
      <c r="GC27" s="111"/>
      <c r="GD27" s="104">
        <f t="shared" si="68"/>
        <v>0</v>
      </c>
      <c r="GE27" s="111">
        <f>GD27-GF27-GG27</f>
        <v>0</v>
      </c>
      <c r="GF27" s="111"/>
      <c r="GG27" s="191"/>
      <c r="GH27" s="188"/>
      <c r="GI27" s="111"/>
      <c r="GJ27" s="111"/>
      <c r="GK27" s="104">
        <f t="shared" si="69"/>
        <v>0</v>
      </c>
      <c r="GL27" s="111">
        <f>GK27-GM27-GN27</f>
        <v>0</v>
      </c>
      <c r="GM27" s="111"/>
      <c r="GN27" s="191"/>
      <c r="GO27" s="188"/>
      <c r="GP27" s="111"/>
      <c r="GQ27" s="111"/>
      <c r="GR27" s="104">
        <f t="shared" si="70"/>
        <v>0</v>
      </c>
      <c r="GS27" s="111">
        <f>GR27-GT27-GU27</f>
        <v>0</v>
      </c>
      <c r="GT27" s="111"/>
      <c r="GU27" s="191"/>
      <c r="GV27" s="188"/>
      <c r="GW27" s="111"/>
      <c r="GX27" s="111"/>
      <c r="GY27" s="104">
        <f t="shared" si="71"/>
        <v>0</v>
      </c>
      <c r="GZ27" s="111">
        <f>GY27-HA27-HB27</f>
        <v>0</v>
      </c>
      <c r="HA27" s="111"/>
      <c r="HB27" s="191"/>
      <c r="HC27" s="188"/>
      <c r="HD27" s="111"/>
      <c r="HE27" s="111"/>
      <c r="HF27" s="104">
        <f t="shared" si="72"/>
        <v>0</v>
      </c>
      <c r="HG27" s="111">
        <f>HF27-HH27-HI27</f>
        <v>0</v>
      </c>
      <c r="HH27" s="111"/>
      <c r="HI27" s="191"/>
      <c r="HJ27" s="188"/>
      <c r="HK27" s="111"/>
      <c r="HL27" s="111"/>
      <c r="HM27" s="104">
        <f t="shared" si="73"/>
        <v>0</v>
      </c>
      <c r="HN27" s="111">
        <f>HM27-HO27-HP27</f>
        <v>0</v>
      </c>
      <c r="HO27" s="111"/>
      <c r="HP27" s="191"/>
      <c r="HQ27" s="188"/>
      <c r="HR27" s="111"/>
      <c r="HS27" s="111"/>
      <c r="HT27" s="104">
        <f t="shared" si="74"/>
        <v>0</v>
      </c>
      <c r="HU27" s="111">
        <f>HT27-HV27-HW27</f>
        <v>0</v>
      </c>
      <c r="HV27" s="111"/>
      <c r="HW27" s="191"/>
      <c r="HX27" s="188"/>
      <c r="HY27" s="111"/>
      <c r="HZ27" s="111"/>
      <c r="IA27" s="104">
        <f t="shared" si="75"/>
        <v>0</v>
      </c>
      <c r="IB27" s="111">
        <f>IA27-IC27-ID27</f>
        <v>0</v>
      </c>
      <c r="IC27" s="111"/>
      <c r="ID27" s="191"/>
      <c r="IE27" s="188"/>
      <c r="IF27" s="111"/>
      <c r="IG27" s="111"/>
      <c r="IH27" s="104">
        <f t="shared" si="76"/>
        <v>0</v>
      </c>
      <c r="II27" s="111">
        <f>IH27-IJ27-IK27</f>
        <v>0</v>
      </c>
      <c r="IJ27" s="111"/>
      <c r="IK27" s="191"/>
      <c r="IL27" s="188"/>
      <c r="IM27" s="111"/>
      <c r="IN27" s="111"/>
      <c r="IO27" s="104">
        <f t="shared" si="77"/>
        <v>0</v>
      </c>
      <c r="IP27" s="111">
        <f>IO27-IQ27-IR27</f>
        <v>0</v>
      </c>
      <c r="IQ27" s="111"/>
      <c r="IR27" s="191"/>
      <c r="IS27" s="188"/>
      <c r="IT27" s="111"/>
      <c r="IU27" s="111"/>
      <c r="IV27" s="104">
        <f t="shared" si="78"/>
        <v>0</v>
      </c>
      <c r="IW27" s="111">
        <f>IV27-IX27-IY27</f>
        <v>0</v>
      </c>
      <c r="IX27" s="111"/>
      <c r="IY27" s="191"/>
      <c r="IZ27" s="188"/>
      <c r="JA27" s="111"/>
      <c r="JB27" s="111"/>
      <c r="JC27" s="111"/>
      <c r="JD27" s="104">
        <f t="shared" si="79"/>
        <v>0</v>
      </c>
      <c r="JE27" s="111">
        <f>JD27-JF27-JG27</f>
        <v>0</v>
      </c>
      <c r="JF27" s="111"/>
      <c r="JG27" s="191"/>
    </row>
    <row r="28" spans="1:267" s="143" customFormat="1" ht="12.75" x14ac:dyDescent="0.15">
      <c r="A28" s="142" t="s">
        <v>91</v>
      </c>
      <c r="B28" s="84" t="s">
        <v>20</v>
      </c>
      <c r="C28" s="173"/>
      <c r="D28" s="188">
        <f t="shared" si="36"/>
        <v>542370</v>
      </c>
      <c r="E28" s="111">
        <f>SUM(E29:E30)</f>
        <v>0</v>
      </c>
      <c r="F28" s="104">
        <f t="shared" si="37"/>
        <v>0</v>
      </c>
      <c r="G28" s="104">
        <f t="shared" si="38"/>
        <v>0</v>
      </c>
      <c r="H28" s="104">
        <f t="shared" si="39"/>
        <v>-226357</v>
      </c>
      <c r="I28" s="104">
        <f t="shared" si="40"/>
        <v>316013</v>
      </c>
      <c r="J28" s="104">
        <f t="shared" si="41"/>
        <v>0</v>
      </c>
      <c r="K28" s="104">
        <f t="shared" si="42"/>
        <v>316013</v>
      </c>
      <c r="L28" s="187">
        <f t="shared" si="43"/>
        <v>0</v>
      </c>
      <c r="M28" s="188">
        <f>+M30+M29</f>
        <v>542370</v>
      </c>
      <c r="N28" s="104">
        <f t="shared" ref="N28:T28" si="220">SUM(N29:N30)</f>
        <v>0</v>
      </c>
      <c r="O28" s="104">
        <f t="shared" si="220"/>
        <v>0</v>
      </c>
      <c r="P28" s="104">
        <f t="shared" si="220"/>
        <v>-226357</v>
      </c>
      <c r="Q28" s="104">
        <f t="shared" si="44"/>
        <v>316013</v>
      </c>
      <c r="R28" s="104">
        <f t="shared" si="80"/>
        <v>0</v>
      </c>
      <c r="S28" s="111">
        <f t="shared" si="220"/>
        <v>316013</v>
      </c>
      <c r="T28" s="191">
        <f t="shared" si="220"/>
        <v>0</v>
      </c>
      <c r="U28" s="188">
        <f t="shared" ref="U28:AA28" si="221">SUM(U29:U30)</f>
        <v>0</v>
      </c>
      <c r="V28" s="111">
        <f t="shared" si="221"/>
        <v>0</v>
      </c>
      <c r="W28" s="111">
        <f t="shared" si="221"/>
        <v>0</v>
      </c>
      <c r="X28" s="111">
        <f t="shared" si="221"/>
        <v>0</v>
      </c>
      <c r="Y28" s="104">
        <f t="shared" si="219"/>
        <v>0</v>
      </c>
      <c r="Z28" s="111">
        <f t="shared" si="118"/>
        <v>0</v>
      </c>
      <c r="AA28" s="111">
        <f t="shared" si="221"/>
        <v>0</v>
      </c>
      <c r="AB28" s="191">
        <f>SUM(AB29:AB30)</f>
        <v>0</v>
      </c>
      <c r="AC28" s="188">
        <f t="shared" ref="AC28:AI28" si="222">SUM(AC29:AC30)</f>
        <v>0</v>
      </c>
      <c r="AD28" s="111">
        <f t="shared" si="222"/>
        <v>0</v>
      </c>
      <c r="AE28" s="111">
        <f t="shared" si="222"/>
        <v>0</v>
      </c>
      <c r="AF28" s="111">
        <f t="shared" si="222"/>
        <v>0</v>
      </c>
      <c r="AG28" s="104">
        <f t="shared" si="45"/>
        <v>0</v>
      </c>
      <c r="AH28" s="111">
        <f>SUM(AH29:AH30)</f>
        <v>0</v>
      </c>
      <c r="AI28" s="111">
        <f t="shared" si="222"/>
        <v>0</v>
      </c>
      <c r="AJ28" s="191">
        <f>SUM(AJ29:AJ30)</f>
        <v>0</v>
      </c>
      <c r="AK28" s="178"/>
      <c r="AL28" s="111"/>
      <c r="AM28" s="111"/>
      <c r="AN28" s="111"/>
      <c r="AO28" s="111"/>
      <c r="AP28" s="111"/>
      <c r="AQ28" s="220"/>
      <c r="AR28" s="188">
        <f t="shared" ref="AR28:AX28" si="223">SUM(AR29:AR30)</f>
        <v>0</v>
      </c>
      <c r="AS28" s="111">
        <f t="shared" si="223"/>
        <v>0</v>
      </c>
      <c r="AT28" s="111">
        <f t="shared" si="223"/>
        <v>0</v>
      </c>
      <c r="AU28" s="111">
        <f t="shared" si="223"/>
        <v>0</v>
      </c>
      <c r="AV28" s="104">
        <f t="shared" si="46"/>
        <v>0</v>
      </c>
      <c r="AW28" s="111">
        <f>SUM(AW29:AW30)</f>
        <v>0</v>
      </c>
      <c r="AX28" s="111">
        <f t="shared" si="223"/>
        <v>0</v>
      </c>
      <c r="AY28" s="191">
        <f>SUM(AY29:AY30)</f>
        <v>0</v>
      </c>
      <c r="AZ28" s="188">
        <f t="shared" ref="AZ28:BN28" si="224">SUM(AZ29:AZ30)</f>
        <v>0</v>
      </c>
      <c r="BA28" s="111">
        <f t="shared" si="224"/>
        <v>0</v>
      </c>
      <c r="BB28" s="107">
        <f t="shared" si="83"/>
        <v>0</v>
      </c>
      <c r="BC28" s="107">
        <f t="shared" si="83"/>
        <v>0</v>
      </c>
      <c r="BD28" s="111">
        <f t="shared" si="49"/>
        <v>0</v>
      </c>
      <c r="BE28" s="111">
        <f>SUM(BE29:BE30)</f>
        <v>0</v>
      </c>
      <c r="BF28" s="111">
        <f>SUM(BF29:BF30)</f>
        <v>0</v>
      </c>
      <c r="BG28" s="191">
        <f t="shared" si="224"/>
        <v>0</v>
      </c>
      <c r="BH28" s="188">
        <f t="shared" si="224"/>
        <v>0</v>
      </c>
      <c r="BI28" s="111">
        <f t="shared" si="224"/>
        <v>0</v>
      </c>
      <c r="BJ28" s="111">
        <f t="shared" si="224"/>
        <v>0</v>
      </c>
      <c r="BK28" s="111">
        <f t="shared" si="224"/>
        <v>0</v>
      </c>
      <c r="BL28" s="104">
        <f t="shared" si="51"/>
        <v>0</v>
      </c>
      <c r="BM28" s="111">
        <f>SUM(BM29:BM30)</f>
        <v>0</v>
      </c>
      <c r="BN28" s="111">
        <f t="shared" si="224"/>
        <v>0</v>
      </c>
      <c r="BO28" s="191">
        <f>SUM(BO29:BO30)</f>
        <v>0</v>
      </c>
      <c r="BP28" s="188">
        <f t="shared" ref="BP28:BV28" si="225">SUM(BP29:BP30)</f>
        <v>0</v>
      </c>
      <c r="BQ28" s="111">
        <f t="shared" si="225"/>
        <v>0</v>
      </c>
      <c r="BR28" s="111">
        <f t="shared" si="225"/>
        <v>0</v>
      </c>
      <c r="BS28" s="111">
        <f t="shared" si="225"/>
        <v>0</v>
      </c>
      <c r="BT28" s="104">
        <f t="shared" si="52"/>
        <v>0</v>
      </c>
      <c r="BU28" s="111">
        <f>SUM(BU29:BU30)</f>
        <v>0</v>
      </c>
      <c r="BV28" s="111">
        <f t="shared" si="225"/>
        <v>0</v>
      </c>
      <c r="BW28" s="191">
        <f>SUM(BW29:BW30)</f>
        <v>0</v>
      </c>
      <c r="BX28" s="188">
        <f t="shared" ref="BX28:CD28" si="226">SUM(BX29:BX30)</f>
        <v>0</v>
      </c>
      <c r="BY28" s="111">
        <f t="shared" si="226"/>
        <v>0</v>
      </c>
      <c r="BZ28" s="111">
        <f t="shared" si="226"/>
        <v>0</v>
      </c>
      <c r="CA28" s="111">
        <f t="shared" si="226"/>
        <v>0</v>
      </c>
      <c r="CB28" s="104">
        <f t="shared" si="53"/>
        <v>0</v>
      </c>
      <c r="CC28" s="111">
        <f>SUM(CC29:CC30)</f>
        <v>0</v>
      </c>
      <c r="CD28" s="111">
        <f t="shared" si="226"/>
        <v>0</v>
      </c>
      <c r="CE28" s="191">
        <f>SUM(CE29:CE30)</f>
        <v>0</v>
      </c>
      <c r="CF28" s="188">
        <f>SUM(CF29:CF30)</f>
        <v>0</v>
      </c>
      <c r="CG28" s="111">
        <f>SUM(CG29:CG30)</f>
        <v>0</v>
      </c>
      <c r="CH28" s="111">
        <f>SUM(CH29:CH30)</f>
        <v>0</v>
      </c>
      <c r="CI28" s="111">
        <f>SUM(CI29:CI30)</f>
        <v>0</v>
      </c>
      <c r="CJ28" s="111">
        <f t="shared" si="8"/>
        <v>0</v>
      </c>
      <c r="CK28" s="111">
        <f t="shared" si="124"/>
        <v>0</v>
      </c>
      <c r="CL28" s="111">
        <f t="shared" si="125"/>
        <v>0</v>
      </c>
      <c r="CM28" s="191">
        <f t="shared" si="126"/>
        <v>0</v>
      </c>
      <c r="CN28" s="188">
        <f t="shared" ref="CN28:CS28" si="227">SUM(CN29:CN30)</f>
        <v>0</v>
      </c>
      <c r="CO28" s="111">
        <f t="shared" si="227"/>
        <v>0</v>
      </c>
      <c r="CP28" s="111">
        <f t="shared" si="227"/>
        <v>0</v>
      </c>
      <c r="CQ28" s="104">
        <f t="shared" si="55"/>
        <v>0</v>
      </c>
      <c r="CR28" s="111">
        <f>SUM(CR29:CR30)</f>
        <v>0</v>
      </c>
      <c r="CS28" s="111">
        <f t="shared" si="227"/>
        <v>0</v>
      </c>
      <c r="CT28" s="191">
        <f t="shared" ref="CT28:DA28" si="228">SUM(CT29:CT30)</f>
        <v>0</v>
      </c>
      <c r="CU28" s="188">
        <f t="shared" si="228"/>
        <v>0</v>
      </c>
      <c r="CV28" s="111">
        <f t="shared" si="228"/>
        <v>0</v>
      </c>
      <c r="CW28" s="111">
        <f t="shared" si="228"/>
        <v>0</v>
      </c>
      <c r="CX28" s="104">
        <f t="shared" si="56"/>
        <v>0</v>
      </c>
      <c r="CY28" s="111">
        <f>SUM(CY29:CY30)</f>
        <v>0</v>
      </c>
      <c r="CZ28" s="111">
        <f t="shared" si="228"/>
        <v>0</v>
      </c>
      <c r="DA28" s="191">
        <f t="shared" si="228"/>
        <v>0</v>
      </c>
      <c r="DB28" s="188">
        <f t="shared" ref="DB28:DG28" si="229">SUM(DB29:DB30)</f>
        <v>0</v>
      </c>
      <c r="DC28" s="111">
        <f t="shared" si="229"/>
        <v>0</v>
      </c>
      <c r="DD28" s="111">
        <f t="shared" si="229"/>
        <v>0</v>
      </c>
      <c r="DE28" s="104">
        <f t="shared" si="57"/>
        <v>0</v>
      </c>
      <c r="DF28" s="111">
        <f>SUM(DF29:DF30)</f>
        <v>0</v>
      </c>
      <c r="DG28" s="111">
        <f t="shared" si="229"/>
        <v>0</v>
      </c>
      <c r="DH28" s="191">
        <f>SUM(DH29:DH30)</f>
        <v>0</v>
      </c>
      <c r="DI28" s="188">
        <f t="shared" ref="DI28:DN28" si="230">SUM(DI29:DI30)</f>
        <v>0</v>
      </c>
      <c r="DJ28" s="111">
        <f t="shared" si="230"/>
        <v>0</v>
      </c>
      <c r="DK28" s="111">
        <f t="shared" si="230"/>
        <v>0</v>
      </c>
      <c r="DL28" s="104">
        <f t="shared" si="58"/>
        <v>0</v>
      </c>
      <c r="DM28" s="111">
        <f>SUM(DM29:DM30)</f>
        <v>0</v>
      </c>
      <c r="DN28" s="111">
        <f t="shared" si="230"/>
        <v>0</v>
      </c>
      <c r="DO28" s="191">
        <f t="shared" ref="DO28:DV28" si="231">SUM(DO29:DO30)</f>
        <v>0</v>
      </c>
      <c r="DP28" s="188">
        <f t="shared" si="231"/>
        <v>0</v>
      </c>
      <c r="DQ28" s="111">
        <f t="shared" si="231"/>
        <v>0</v>
      </c>
      <c r="DR28" s="111">
        <f t="shared" si="231"/>
        <v>0</v>
      </c>
      <c r="DS28" s="104">
        <f t="shared" si="59"/>
        <v>0</v>
      </c>
      <c r="DT28" s="111">
        <f>SUM(DT29:DT30)</f>
        <v>0</v>
      </c>
      <c r="DU28" s="111">
        <f t="shared" si="231"/>
        <v>0</v>
      </c>
      <c r="DV28" s="191">
        <f t="shared" si="231"/>
        <v>0</v>
      </c>
      <c r="DW28" s="188">
        <f t="shared" ref="DW28:EB28" si="232">SUM(DW29:DW30)</f>
        <v>0</v>
      </c>
      <c r="DX28" s="111">
        <f t="shared" si="232"/>
        <v>0</v>
      </c>
      <c r="DY28" s="111">
        <f t="shared" si="232"/>
        <v>0</v>
      </c>
      <c r="DZ28" s="104">
        <f t="shared" si="60"/>
        <v>0</v>
      </c>
      <c r="EA28" s="111">
        <f>SUM(EA29:EA30)</f>
        <v>0</v>
      </c>
      <c r="EB28" s="111">
        <f t="shared" si="232"/>
        <v>0</v>
      </c>
      <c r="EC28" s="191">
        <f>SUM(EC29:EC30)</f>
        <v>0</v>
      </c>
      <c r="ED28" s="188">
        <f t="shared" ref="ED28:EI28" si="233">SUM(ED29:ED30)</f>
        <v>0</v>
      </c>
      <c r="EE28" s="111">
        <f t="shared" si="233"/>
        <v>0</v>
      </c>
      <c r="EF28" s="111">
        <f t="shared" si="233"/>
        <v>0</v>
      </c>
      <c r="EG28" s="104">
        <f t="shared" si="61"/>
        <v>0</v>
      </c>
      <c r="EH28" s="111">
        <f>SUM(EH29:EH30)</f>
        <v>0</v>
      </c>
      <c r="EI28" s="111">
        <f t="shared" si="233"/>
        <v>0</v>
      </c>
      <c r="EJ28" s="191">
        <f>SUM(EJ29:EJ30)</f>
        <v>0</v>
      </c>
      <c r="EK28" s="188">
        <f t="shared" ref="EK28:EP28" si="234">SUM(EK29:EK30)</f>
        <v>0</v>
      </c>
      <c r="EL28" s="111">
        <f t="shared" si="234"/>
        <v>0</v>
      </c>
      <c r="EM28" s="111">
        <f t="shared" si="234"/>
        <v>0</v>
      </c>
      <c r="EN28" s="104">
        <f t="shared" si="62"/>
        <v>0</v>
      </c>
      <c r="EO28" s="111">
        <f>SUM(EO29:EO30)</f>
        <v>0</v>
      </c>
      <c r="EP28" s="111">
        <f t="shared" si="234"/>
        <v>0</v>
      </c>
      <c r="EQ28" s="191">
        <f>SUM(EQ29:EQ30)</f>
        <v>0</v>
      </c>
      <c r="ER28" s="188">
        <f t="shared" ref="ER28:EW28" si="235">SUM(ER29:ER30)</f>
        <v>0</v>
      </c>
      <c r="ES28" s="111">
        <f t="shared" si="235"/>
        <v>0</v>
      </c>
      <c r="ET28" s="111">
        <f t="shared" si="235"/>
        <v>0</v>
      </c>
      <c r="EU28" s="114">
        <f t="shared" si="63"/>
        <v>0</v>
      </c>
      <c r="EV28" s="111">
        <f>SUM(EV29:EV30)</f>
        <v>0</v>
      </c>
      <c r="EW28" s="111">
        <f t="shared" si="235"/>
        <v>0</v>
      </c>
      <c r="EX28" s="191">
        <f>SUM(EX29:EX30)</f>
        <v>0</v>
      </c>
      <c r="EY28" s="188">
        <f t="shared" ref="EY28:FD28" si="236">SUM(EY29:EY30)</f>
        <v>0</v>
      </c>
      <c r="EZ28" s="111">
        <f t="shared" si="236"/>
        <v>0</v>
      </c>
      <c r="FA28" s="111">
        <f t="shared" si="236"/>
        <v>0</v>
      </c>
      <c r="FB28" s="104">
        <f t="shared" si="64"/>
        <v>0</v>
      </c>
      <c r="FC28" s="111">
        <f>SUM(FC29:FC30)</f>
        <v>0</v>
      </c>
      <c r="FD28" s="111">
        <f t="shared" si="236"/>
        <v>0</v>
      </c>
      <c r="FE28" s="191">
        <f>SUM(FE29:FE30)</f>
        <v>0</v>
      </c>
      <c r="FF28" s="188">
        <f t="shared" ref="FF28:FK28" si="237">SUM(FF29:FF30)</f>
        <v>0</v>
      </c>
      <c r="FG28" s="111">
        <f t="shared" si="237"/>
        <v>0</v>
      </c>
      <c r="FH28" s="111">
        <f t="shared" si="237"/>
        <v>0</v>
      </c>
      <c r="FI28" s="104">
        <f t="shared" si="65"/>
        <v>0</v>
      </c>
      <c r="FJ28" s="111">
        <f>SUM(FJ29:FJ30)</f>
        <v>0</v>
      </c>
      <c r="FK28" s="111">
        <f t="shared" si="237"/>
        <v>0</v>
      </c>
      <c r="FL28" s="191">
        <f>SUM(FL29:FL30)</f>
        <v>0</v>
      </c>
      <c r="FM28" s="188">
        <f t="shared" ref="FM28:FR28" si="238">SUM(FM29:FM30)</f>
        <v>0</v>
      </c>
      <c r="FN28" s="111">
        <f t="shared" si="238"/>
        <v>0</v>
      </c>
      <c r="FO28" s="111">
        <f t="shared" si="238"/>
        <v>0</v>
      </c>
      <c r="FP28" s="104">
        <f t="shared" si="66"/>
        <v>0</v>
      </c>
      <c r="FQ28" s="111">
        <f>SUM(FQ29:FQ30)</f>
        <v>0</v>
      </c>
      <c r="FR28" s="111">
        <f t="shared" si="238"/>
        <v>0</v>
      </c>
      <c r="FS28" s="191">
        <f>SUM(FS29:FS30)</f>
        <v>0</v>
      </c>
      <c r="FT28" s="188">
        <f t="shared" ref="FT28:FY28" si="239">SUM(FT29:FT30)</f>
        <v>0</v>
      </c>
      <c r="FU28" s="111">
        <f t="shared" si="239"/>
        <v>0</v>
      </c>
      <c r="FV28" s="111">
        <f t="shared" si="239"/>
        <v>0</v>
      </c>
      <c r="FW28" s="126">
        <f t="shared" si="67"/>
        <v>0</v>
      </c>
      <c r="FX28" s="111">
        <f>SUM(FX29:FX30)</f>
        <v>0</v>
      </c>
      <c r="FY28" s="111">
        <f t="shared" si="239"/>
        <v>0</v>
      </c>
      <c r="FZ28" s="191">
        <f>SUM(FZ29:FZ30)</f>
        <v>0</v>
      </c>
      <c r="GA28" s="188">
        <f t="shared" ref="GA28:GF28" si="240">SUM(GA29:GA30)</f>
        <v>0</v>
      </c>
      <c r="GB28" s="111">
        <f t="shared" si="240"/>
        <v>0</v>
      </c>
      <c r="GC28" s="111">
        <f t="shared" si="240"/>
        <v>0</v>
      </c>
      <c r="GD28" s="104">
        <f t="shared" si="68"/>
        <v>0</v>
      </c>
      <c r="GE28" s="111">
        <f>SUM(GE29:GE30)</f>
        <v>0</v>
      </c>
      <c r="GF28" s="111">
        <f t="shared" si="240"/>
        <v>0</v>
      </c>
      <c r="GG28" s="191">
        <f>SUM(GG29:GG30)</f>
        <v>0</v>
      </c>
      <c r="GH28" s="188">
        <f>SUM(GH29:GH30)</f>
        <v>0</v>
      </c>
      <c r="GI28" s="111">
        <f t="shared" ref="GI28:GN28" si="241">SUM(GI29:GI30)</f>
        <v>0</v>
      </c>
      <c r="GJ28" s="111">
        <f t="shared" si="241"/>
        <v>0</v>
      </c>
      <c r="GK28" s="104">
        <f t="shared" si="69"/>
        <v>0</v>
      </c>
      <c r="GL28" s="111">
        <f>SUM(GL29:GL30)</f>
        <v>0</v>
      </c>
      <c r="GM28" s="111">
        <f t="shared" si="241"/>
        <v>0</v>
      </c>
      <c r="GN28" s="191">
        <f t="shared" si="241"/>
        <v>0</v>
      </c>
      <c r="GO28" s="188">
        <f t="shared" ref="GO28:GT28" si="242">SUM(GO29:GO30)</f>
        <v>0</v>
      </c>
      <c r="GP28" s="111">
        <f t="shared" si="242"/>
        <v>0</v>
      </c>
      <c r="GQ28" s="111">
        <f t="shared" si="242"/>
        <v>0</v>
      </c>
      <c r="GR28" s="104">
        <f t="shared" si="70"/>
        <v>0</v>
      </c>
      <c r="GS28" s="111">
        <f>SUM(GS29:GS30)</f>
        <v>0</v>
      </c>
      <c r="GT28" s="111">
        <f t="shared" si="242"/>
        <v>0</v>
      </c>
      <c r="GU28" s="191">
        <f>SUM(GU29:GU30)</f>
        <v>0</v>
      </c>
      <c r="GV28" s="188">
        <f t="shared" ref="GV28:HA28" si="243">SUM(GV29:GV30)</f>
        <v>0</v>
      </c>
      <c r="GW28" s="111">
        <f t="shared" si="243"/>
        <v>0</v>
      </c>
      <c r="GX28" s="111">
        <f t="shared" si="243"/>
        <v>0</v>
      </c>
      <c r="GY28" s="104">
        <f t="shared" si="71"/>
        <v>0</v>
      </c>
      <c r="GZ28" s="111">
        <f>SUM(GZ29:GZ30)</f>
        <v>0</v>
      </c>
      <c r="HA28" s="111">
        <f t="shared" si="243"/>
        <v>0</v>
      </c>
      <c r="HB28" s="191">
        <f>SUM(HB29:HB30)</f>
        <v>0</v>
      </c>
      <c r="HC28" s="188">
        <f t="shared" ref="HC28:HH28" si="244">SUM(HC29:HC30)</f>
        <v>0</v>
      </c>
      <c r="HD28" s="111">
        <f t="shared" si="244"/>
        <v>0</v>
      </c>
      <c r="HE28" s="111">
        <f t="shared" si="244"/>
        <v>0</v>
      </c>
      <c r="HF28" s="104">
        <f t="shared" si="72"/>
        <v>0</v>
      </c>
      <c r="HG28" s="111">
        <f>SUM(HG29:HG30)</f>
        <v>0</v>
      </c>
      <c r="HH28" s="111">
        <f t="shared" si="244"/>
        <v>0</v>
      </c>
      <c r="HI28" s="191">
        <f>SUM(HI29:HI30)</f>
        <v>0</v>
      </c>
      <c r="HJ28" s="188">
        <f t="shared" ref="HJ28:HO28" si="245">SUM(HJ29:HJ30)</f>
        <v>0</v>
      </c>
      <c r="HK28" s="111">
        <f t="shared" si="245"/>
        <v>0</v>
      </c>
      <c r="HL28" s="111">
        <f t="shared" si="245"/>
        <v>0</v>
      </c>
      <c r="HM28" s="104">
        <f t="shared" si="73"/>
        <v>0</v>
      </c>
      <c r="HN28" s="111">
        <f>SUM(HN29:HN30)</f>
        <v>0</v>
      </c>
      <c r="HO28" s="111">
        <f t="shared" si="245"/>
        <v>0</v>
      </c>
      <c r="HP28" s="191">
        <f>SUM(HP29:HP30)</f>
        <v>0</v>
      </c>
      <c r="HQ28" s="188">
        <f t="shared" ref="HQ28:HV28" si="246">SUM(HQ29:HQ30)</f>
        <v>0</v>
      </c>
      <c r="HR28" s="111">
        <f t="shared" si="246"/>
        <v>0</v>
      </c>
      <c r="HS28" s="111">
        <f t="shared" si="246"/>
        <v>0</v>
      </c>
      <c r="HT28" s="104">
        <f t="shared" si="74"/>
        <v>0</v>
      </c>
      <c r="HU28" s="111">
        <f>SUM(HU29:HU30)</f>
        <v>0</v>
      </c>
      <c r="HV28" s="111">
        <f t="shared" si="246"/>
        <v>0</v>
      </c>
      <c r="HW28" s="191">
        <f>SUM(HW29:HW30)</f>
        <v>0</v>
      </c>
      <c r="HX28" s="188">
        <f t="shared" ref="HX28:IC28" si="247">SUM(HX29:HX30)</f>
        <v>0</v>
      </c>
      <c r="HY28" s="111">
        <f t="shared" si="247"/>
        <v>0</v>
      </c>
      <c r="HZ28" s="111">
        <f t="shared" si="247"/>
        <v>0</v>
      </c>
      <c r="IA28" s="104">
        <f t="shared" si="75"/>
        <v>0</v>
      </c>
      <c r="IB28" s="111">
        <f>SUM(IB29:IB30)</f>
        <v>0</v>
      </c>
      <c r="IC28" s="111">
        <f t="shared" si="247"/>
        <v>0</v>
      </c>
      <c r="ID28" s="191">
        <f>SUM(ID29:ID30)</f>
        <v>0</v>
      </c>
      <c r="IE28" s="188">
        <f t="shared" ref="IE28:IJ28" si="248">SUM(IE29:IE30)</f>
        <v>0</v>
      </c>
      <c r="IF28" s="111">
        <f t="shared" si="248"/>
        <v>0</v>
      </c>
      <c r="IG28" s="111">
        <f t="shared" si="248"/>
        <v>0</v>
      </c>
      <c r="IH28" s="104">
        <f t="shared" si="76"/>
        <v>0</v>
      </c>
      <c r="II28" s="111">
        <f>SUM(II29:II30)</f>
        <v>0</v>
      </c>
      <c r="IJ28" s="111">
        <f t="shared" si="248"/>
        <v>0</v>
      </c>
      <c r="IK28" s="191">
        <f>SUM(IK29:IK30)</f>
        <v>0</v>
      </c>
      <c r="IL28" s="188">
        <f t="shared" ref="IL28:IQ28" si="249">SUM(IL29:IL30)</f>
        <v>0</v>
      </c>
      <c r="IM28" s="111">
        <f t="shared" si="249"/>
        <v>0</v>
      </c>
      <c r="IN28" s="111">
        <f t="shared" si="249"/>
        <v>0</v>
      </c>
      <c r="IO28" s="104">
        <f t="shared" si="77"/>
        <v>0</v>
      </c>
      <c r="IP28" s="111">
        <f>SUM(IP29:IP30)</f>
        <v>0</v>
      </c>
      <c r="IQ28" s="111">
        <f t="shared" si="249"/>
        <v>0</v>
      </c>
      <c r="IR28" s="191">
        <f>SUM(IR29:IR30)</f>
        <v>0</v>
      </c>
      <c r="IS28" s="188">
        <f t="shared" ref="IS28:IX28" si="250">SUM(IS29:IS30)</f>
        <v>0</v>
      </c>
      <c r="IT28" s="111">
        <f t="shared" si="250"/>
        <v>0</v>
      </c>
      <c r="IU28" s="111">
        <f t="shared" si="250"/>
        <v>0</v>
      </c>
      <c r="IV28" s="104">
        <f t="shared" si="78"/>
        <v>0</v>
      </c>
      <c r="IW28" s="111">
        <f>SUM(IW29:IW30)</f>
        <v>0</v>
      </c>
      <c r="IX28" s="111">
        <f t="shared" si="250"/>
        <v>0</v>
      </c>
      <c r="IY28" s="191">
        <f>SUM(IY29:JG30)</f>
        <v>0</v>
      </c>
      <c r="IZ28" s="188">
        <f>SUM(IZ29:IZ30)</f>
        <v>0</v>
      </c>
      <c r="JA28" s="111">
        <f>SUM(JA29:JA30)</f>
        <v>0</v>
      </c>
      <c r="JB28" s="111">
        <f>SUM(JB29:JB30)</f>
        <v>0</v>
      </c>
      <c r="JC28" s="111">
        <f>SUM(JC29:JC30)</f>
        <v>0</v>
      </c>
      <c r="JD28" s="104">
        <f t="shared" si="79"/>
        <v>0</v>
      </c>
      <c r="JE28" s="111">
        <f>SUM(JE29:JE30)</f>
        <v>0</v>
      </c>
      <c r="JF28" s="111">
        <f>SUM(JF29:JF30)</f>
        <v>0</v>
      </c>
      <c r="JG28" s="191"/>
    </row>
    <row r="29" spans="1:267" s="141" customFormat="1" ht="12.75" x14ac:dyDescent="0.2">
      <c r="A29" s="140"/>
      <c r="B29" s="82" t="s">
        <v>95</v>
      </c>
      <c r="C29" s="8" t="s">
        <v>169</v>
      </c>
      <c r="D29" s="189">
        <f t="shared" si="36"/>
        <v>3000</v>
      </c>
      <c r="E29" s="107">
        <f>SUM(W29,AE29,AM29,AT29,BJ29,BR29,BZ29,CP29,CW29,DD29,DK29,DR29,DY29,EF29,EM29)+SUM(ET29,FA29,FH29,FO29,FV29,GC29,GJ29,GQ29,GX29,HE29,HL29,HS29,HZ29,IG29,IN29,IU29)</f>
        <v>0</v>
      </c>
      <c r="F29" s="108">
        <f t="shared" si="37"/>
        <v>0</v>
      </c>
      <c r="G29" s="108">
        <f t="shared" si="38"/>
        <v>0</v>
      </c>
      <c r="H29" s="108">
        <f t="shared" si="39"/>
        <v>0</v>
      </c>
      <c r="I29" s="108">
        <f t="shared" si="40"/>
        <v>3000</v>
      </c>
      <c r="J29" s="108">
        <f t="shared" si="41"/>
        <v>0</v>
      </c>
      <c r="K29" s="108">
        <f t="shared" si="42"/>
        <v>3000</v>
      </c>
      <c r="L29" s="213">
        <f t="shared" si="43"/>
        <v>0</v>
      </c>
      <c r="M29" s="189">
        <v>3000</v>
      </c>
      <c r="N29" s="108"/>
      <c r="O29" s="108"/>
      <c r="P29" s="108"/>
      <c r="Q29" s="108">
        <f t="shared" si="44"/>
        <v>3000</v>
      </c>
      <c r="R29" s="108">
        <f t="shared" si="80"/>
        <v>0</v>
      </c>
      <c r="S29" s="107">
        <v>3000</v>
      </c>
      <c r="T29" s="207"/>
      <c r="U29" s="189"/>
      <c r="V29" s="107"/>
      <c r="W29" s="107"/>
      <c r="X29" s="107"/>
      <c r="Y29" s="104"/>
      <c r="Z29" s="111">
        <f t="shared" si="118"/>
        <v>0</v>
      </c>
      <c r="AA29" s="107"/>
      <c r="AB29" s="207"/>
      <c r="AC29" s="189"/>
      <c r="AD29" s="107"/>
      <c r="AE29" s="107"/>
      <c r="AF29" s="107"/>
      <c r="AG29" s="104">
        <f t="shared" si="45"/>
        <v>0</v>
      </c>
      <c r="AH29" s="107">
        <f>AG29-AI29-AJ29</f>
        <v>0</v>
      </c>
      <c r="AI29" s="107"/>
      <c r="AJ29" s="207"/>
      <c r="AK29" s="177"/>
      <c r="AL29" s="107"/>
      <c r="AM29" s="107"/>
      <c r="AN29" s="107"/>
      <c r="AO29" s="107"/>
      <c r="AP29" s="107"/>
      <c r="AQ29" s="219"/>
      <c r="AR29" s="189"/>
      <c r="AS29" s="107"/>
      <c r="AT29" s="107"/>
      <c r="AU29" s="107"/>
      <c r="AV29" s="104">
        <f t="shared" si="46"/>
        <v>0</v>
      </c>
      <c r="AW29" s="107">
        <f>AV29-AX29-AY29</f>
        <v>0</v>
      </c>
      <c r="AX29" s="107"/>
      <c r="AY29" s="207"/>
      <c r="AZ29" s="189">
        <f>SUM(BP29,BX29,BH29)</f>
        <v>0</v>
      </c>
      <c r="BA29" s="107">
        <f>SUM(BQ29,BY29,BI29)</f>
        <v>0</v>
      </c>
      <c r="BB29" s="107">
        <f t="shared" si="83"/>
        <v>0</v>
      </c>
      <c r="BC29" s="107">
        <f t="shared" si="83"/>
        <v>0</v>
      </c>
      <c r="BD29" s="107">
        <f t="shared" si="49"/>
        <v>0</v>
      </c>
      <c r="BE29" s="107">
        <f t="shared" ref="BE29:BG30" si="251">SUM(BU29,CC29,BM29)</f>
        <v>0</v>
      </c>
      <c r="BF29" s="107">
        <f t="shared" si="251"/>
        <v>0</v>
      </c>
      <c r="BG29" s="207">
        <f t="shared" si="251"/>
        <v>0</v>
      </c>
      <c r="BH29" s="189"/>
      <c r="BI29" s="107"/>
      <c r="BJ29" s="107"/>
      <c r="BK29" s="107"/>
      <c r="BL29" s="104">
        <f t="shared" si="51"/>
        <v>0</v>
      </c>
      <c r="BM29" s="107">
        <f>BL29-BN29-BO29</f>
        <v>0</v>
      </c>
      <c r="BN29" s="107"/>
      <c r="BO29" s="207"/>
      <c r="BP29" s="189"/>
      <c r="BQ29" s="107"/>
      <c r="BR29" s="107"/>
      <c r="BS29" s="107"/>
      <c r="BT29" s="104">
        <f t="shared" si="52"/>
        <v>0</v>
      </c>
      <c r="BU29" s="107">
        <f>BT29-BV29-BW29</f>
        <v>0</v>
      </c>
      <c r="BV29" s="107"/>
      <c r="BW29" s="207"/>
      <c r="BX29" s="189"/>
      <c r="BY29" s="107"/>
      <c r="BZ29" s="107"/>
      <c r="CA29" s="107"/>
      <c r="CB29" s="104">
        <f t="shared" si="53"/>
        <v>0</v>
      </c>
      <c r="CC29" s="107">
        <f>CB29-CD29-CE29</f>
        <v>0</v>
      </c>
      <c r="CD29" s="107"/>
      <c r="CE29" s="207"/>
      <c r="CF29" s="189">
        <f t="shared" ref="CF29:CH30" si="252">SUM(CN29,CU29,DB29,DI29,DP29,DW29,ED29,EK29,ER29,EY29,FF29,FM29,FT29,GA29,GH29,GO29,GV29,HC29,HJ29,HQ29,HX29,IE29,IL29,IS29)</f>
        <v>0</v>
      </c>
      <c r="CG29" s="107">
        <f t="shared" si="252"/>
        <v>0</v>
      </c>
      <c r="CH29" s="107">
        <f t="shared" si="252"/>
        <v>0</v>
      </c>
      <c r="CI29" s="107">
        <f t="shared" si="218"/>
        <v>0</v>
      </c>
      <c r="CJ29" s="107">
        <f t="shared" si="8"/>
        <v>0</v>
      </c>
      <c r="CK29" s="107">
        <f t="shared" si="124"/>
        <v>0</v>
      </c>
      <c r="CL29" s="107">
        <f t="shared" si="125"/>
        <v>0</v>
      </c>
      <c r="CM29" s="207">
        <f t="shared" si="126"/>
        <v>0</v>
      </c>
      <c r="CN29" s="189"/>
      <c r="CO29" s="107"/>
      <c r="CP29" s="107"/>
      <c r="CQ29" s="104">
        <f t="shared" si="55"/>
        <v>0</v>
      </c>
      <c r="CR29" s="107">
        <f>CQ29-CS29-CT29</f>
        <v>0</v>
      </c>
      <c r="CS29" s="107"/>
      <c r="CT29" s="207"/>
      <c r="CU29" s="189"/>
      <c r="CV29" s="107"/>
      <c r="CW29" s="107"/>
      <c r="CX29" s="104">
        <f t="shared" si="56"/>
        <v>0</v>
      </c>
      <c r="CY29" s="107">
        <f>CX29-CZ29-DA29</f>
        <v>0</v>
      </c>
      <c r="CZ29" s="107"/>
      <c r="DA29" s="207"/>
      <c r="DB29" s="189"/>
      <c r="DC29" s="107"/>
      <c r="DD29" s="107"/>
      <c r="DE29" s="104">
        <f t="shared" si="57"/>
        <v>0</v>
      </c>
      <c r="DF29" s="107">
        <f>DE29-DG29-DH29</f>
        <v>0</v>
      </c>
      <c r="DG29" s="107"/>
      <c r="DH29" s="207"/>
      <c r="DI29" s="189"/>
      <c r="DJ29" s="107"/>
      <c r="DK29" s="107"/>
      <c r="DL29" s="104">
        <f t="shared" si="58"/>
        <v>0</v>
      </c>
      <c r="DM29" s="107">
        <f>DL29-DN29-DO29</f>
        <v>0</v>
      </c>
      <c r="DN29" s="107"/>
      <c r="DO29" s="207"/>
      <c r="DP29" s="189"/>
      <c r="DQ29" s="107"/>
      <c r="DR29" s="107"/>
      <c r="DS29" s="104">
        <f t="shared" si="59"/>
        <v>0</v>
      </c>
      <c r="DT29" s="107">
        <f>DS29-DU29-DV29</f>
        <v>0</v>
      </c>
      <c r="DU29" s="107"/>
      <c r="DV29" s="207"/>
      <c r="DW29" s="189"/>
      <c r="DX29" s="107"/>
      <c r="DY29" s="107"/>
      <c r="DZ29" s="104">
        <f t="shared" si="60"/>
        <v>0</v>
      </c>
      <c r="EA29" s="107">
        <f>DZ29-EB29-EC29</f>
        <v>0</v>
      </c>
      <c r="EB29" s="107"/>
      <c r="EC29" s="207"/>
      <c r="ED29" s="189"/>
      <c r="EE29" s="107"/>
      <c r="EF29" s="107"/>
      <c r="EG29" s="104">
        <f t="shared" si="61"/>
        <v>0</v>
      </c>
      <c r="EH29" s="107">
        <f>EG29-EI29-EJ29</f>
        <v>0</v>
      </c>
      <c r="EI29" s="107"/>
      <c r="EJ29" s="207"/>
      <c r="EK29" s="189"/>
      <c r="EL29" s="107"/>
      <c r="EM29" s="107"/>
      <c r="EN29" s="104">
        <f t="shared" si="62"/>
        <v>0</v>
      </c>
      <c r="EO29" s="107">
        <f>EN29-EP29-EQ29</f>
        <v>0</v>
      </c>
      <c r="EP29" s="107"/>
      <c r="EQ29" s="207"/>
      <c r="ER29" s="189"/>
      <c r="ES29" s="107"/>
      <c r="ET29" s="107"/>
      <c r="EU29" s="114">
        <f t="shared" si="63"/>
        <v>0</v>
      </c>
      <c r="EV29" s="107">
        <f>EU29-EW29-EX29</f>
        <v>0</v>
      </c>
      <c r="EW29" s="107"/>
      <c r="EX29" s="207"/>
      <c r="EY29" s="189"/>
      <c r="EZ29" s="107"/>
      <c r="FA29" s="107"/>
      <c r="FB29" s="104">
        <f t="shared" si="64"/>
        <v>0</v>
      </c>
      <c r="FC29" s="107">
        <f>FB29-FD29-FE29</f>
        <v>0</v>
      </c>
      <c r="FD29" s="107"/>
      <c r="FE29" s="207"/>
      <c r="FF29" s="189"/>
      <c r="FG29" s="107"/>
      <c r="FH29" s="107"/>
      <c r="FI29" s="104">
        <f t="shared" si="65"/>
        <v>0</v>
      </c>
      <c r="FJ29" s="107">
        <f>FI29-FK29-FL29</f>
        <v>0</v>
      </c>
      <c r="FK29" s="107"/>
      <c r="FL29" s="207"/>
      <c r="FM29" s="189"/>
      <c r="FN29" s="107"/>
      <c r="FO29" s="107"/>
      <c r="FP29" s="104">
        <f t="shared" si="66"/>
        <v>0</v>
      </c>
      <c r="FQ29" s="107">
        <f>FP29-FR29-FS29</f>
        <v>0</v>
      </c>
      <c r="FR29" s="107"/>
      <c r="FS29" s="207"/>
      <c r="FT29" s="189"/>
      <c r="FU29" s="107"/>
      <c r="FV29" s="107"/>
      <c r="FW29" s="126">
        <f t="shared" si="67"/>
        <v>0</v>
      </c>
      <c r="FX29" s="107">
        <f>FW29-FY29-FZ29</f>
        <v>0</v>
      </c>
      <c r="FY29" s="107"/>
      <c r="FZ29" s="207"/>
      <c r="GA29" s="189"/>
      <c r="GB29" s="107"/>
      <c r="GC29" s="107"/>
      <c r="GD29" s="104">
        <f t="shared" si="68"/>
        <v>0</v>
      </c>
      <c r="GE29" s="107">
        <f>GD29-GF29-GG29</f>
        <v>0</v>
      </c>
      <c r="GF29" s="107"/>
      <c r="GG29" s="207"/>
      <c r="GH29" s="189"/>
      <c r="GI29" s="107"/>
      <c r="GJ29" s="107"/>
      <c r="GK29" s="104">
        <f t="shared" si="69"/>
        <v>0</v>
      </c>
      <c r="GL29" s="107">
        <f>GK29-GM29-GN29</f>
        <v>0</v>
      </c>
      <c r="GM29" s="107"/>
      <c r="GN29" s="207"/>
      <c r="GO29" s="189"/>
      <c r="GP29" s="107"/>
      <c r="GQ29" s="107"/>
      <c r="GR29" s="104">
        <f t="shared" si="70"/>
        <v>0</v>
      </c>
      <c r="GS29" s="107">
        <f>GR29-GT29-GU29</f>
        <v>0</v>
      </c>
      <c r="GT29" s="107"/>
      <c r="GU29" s="207"/>
      <c r="GV29" s="189"/>
      <c r="GW29" s="107"/>
      <c r="GX29" s="107"/>
      <c r="GY29" s="104">
        <f t="shared" si="71"/>
        <v>0</v>
      </c>
      <c r="GZ29" s="107">
        <f>GY29-HA29-HB29</f>
        <v>0</v>
      </c>
      <c r="HA29" s="107"/>
      <c r="HB29" s="207"/>
      <c r="HC29" s="189"/>
      <c r="HD29" s="107"/>
      <c r="HE29" s="107"/>
      <c r="HF29" s="104">
        <f t="shared" si="72"/>
        <v>0</v>
      </c>
      <c r="HG29" s="107">
        <f>HF29-HH29-HI29</f>
        <v>0</v>
      </c>
      <c r="HH29" s="107"/>
      <c r="HI29" s="207"/>
      <c r="HJ29" s="189"/>
      <c r="HK29" s="107"/>
      <c r="HL29" s="107"/>
      <c r="HM29" s="104">
        <f t="shared" si="73"/>
        <v>0</v>
      </c>
      <c r="HN29" s="107">
        <f>HM29-HO29-HP29</f>
        <v>0</v>
      </c>
      <c r="HO29" s="107"/>
      <c r="HP29" s="207"/>
      <c r="HQ29" s="189"/>
      <c r="HR29" s="107"/>
      <c r="HS29" s="107"/>
      <c r="HT29" s="104">
        <f t="shared" si="74"/>
        <v>0</v>
      </c>
      <c r="HU29" s="107">
        <f>HT29-HV29-HW29</f>
        <v>0</v>
      </c>
      <c r="HV29" s="107"/>
      <c r="HW29" s="207"/>
      <c r="HX29" s="189"/>
      <c r="HY29" s="107"/>
      <c r="HZ29" s="107"/>
      <c r="IA29" s="104">
        <f t="shared" si="75"/>
        <v>0</v>
      </c>
      <c r="IB29" s="107">
        <f>IA29-IC29-ID29</f>
        <v>0</v>
      </c>
      <c r="IC29" s="107"/>
      <c r="ID29" s="207"/>
      <c r="IE29" s="189"/>
      <c r="IF29" s="107"/>
      <c r="IG29" s="107"/>
      <c r="IH29" s="104">
        <f t="shared" si="76"/>
        <v>0</v>
      </c>
      <c r="II29" s="107">
        <f>IH29-IJ29-IK29</f>
        <v>0</v>
      </c>
      <c r="IJ29" s="107"/>
      <c r="IK29" s="207"/>
      <c r="IL29" s="189"/>
      <c r="IM29" s="107"/>
      <c r="IN29" s="107"/>
      <c r="IO29" s="104">
        <f t="shared" si="77"/>
        <v>0</v>
      </c>
      <c r="IP29" s="107">
        <f>IO29-IQ29-IR29</f>
        <v>0</v>
      </c>
      <c r="IQ29" s="107"/>
      <c r="IR29" s="207"/>
      <c r="IS29" s="189"/>
      <c r="IT29" s="107"/>
      <c r="IU29" s="107"/>
      <c r="IV29" s="104">
        <f t="shared" si="78"/>
        <v>0</v>
      </c>
      <c r="IW29" s="107">
        <f>IV29-IX29-IY29</f>
        <v>0</v>
      </c>
      <c r="IX29" s="107"/>
      <c r="IY29" s="207"/>
      <c r="IZ29" s="189"/>
      <c r="JA29" s="107"/>
      <c r="JB29" s="107"/>
      <c r="JC29" s="107"/>
      <c r="JD29" s="104">
        <f t="shared" si="79"/>
        <v>0</v>
      </c>
      <c r="JE29" s="107">
        <f>JD29-JF29-JG29</f>
        <v>0</v>
      </c>
      <c r="JF29" s="107"/>
      <c r="JG29" s="207"/>
    </row>
    <row r="30" spans="1:267" s="141" customFormat="1" ht="12.75" x14ac:dyDescent="0.2">
      <c r="A30" s="140"/>
      <c r="B30" s="82" t="s">
        <v>96</v>
      </c>
      <c r="C30" s="172" t="s">
        <v>168</v>
      </c>
      <c r="D30" s="189">
        <f t="shared" si="36"/>
        <v>539370</v>
      </c>
      <c r="E30" s="107">
        <f>SUM(W30,AE30,AM30,AT30,BJ30,BR30,BZ30,CP30,CW30,DD30,DK30,DR30,DY30,EF30,EM30)+SUM(ET30,FA30,FH30,FO30,FV30,GC30,GJ30,GQ30,GX30,HE30,HL30,HS30,HZ30,IG30,IN30,IU30)</f>
        <v>0</v>
      </c>
      <c r="F30" s="108">
        <f t="shared" si="37"/>
        <v>0</v>
      </c>
      <c r="G30" s="108">
        <f t="shared" si="38"/>
        <v>0</v>
      </c>
      <c r="H30" s="108">
        <f t="shared" si="39"/>
        <v>-226357</v>
      </c>
      <c r="I30" s="108">
        <f t="shared" si="40"/>
        <v>313013</v>
      </c>
      <c r="J30" s="108">
        <f t="shared" si="41"/>
        <v>0</v>
      </c>
      <c r="K30" s="108">
        <f t="shared" si="42"/>
        <v>313013</v>
      </c>
      <c r="L30" s="213">
        <f t="shared" si="43"/>
        <v>0</v>
      </c>
      <c r="M30" s="189">
        <v>539370</v>
      </c>
      <c r="N30" s="108"/>
      <c r="O30" s="108"/>
      <c r="P30" s="108">
        <v>-226357</v>
      </c>
      <c r="Q30" s="108">
        <f t="shared" si="44"/>
        <v>313013</v>
      </c>
      <c r="R30" s="108">
        <f t="shared" si="80"/>
        <v>0</v>
      </c>
      <c r="S30" s="107">
        <v>313013</v>
      </c>
      <c r="T30" s="207"/>
      <c r="U30" s="189"/>
      <c r="V30" s="107"/>
      <c r="W30" s="107"/>
      <c r="X30" s="107"/>
      <c r="Y30" s="104"/>
      <c r="Z30" s="111">
        <f t="shared" si="118"/>
        <v>0</v>
      </c>
      <c r="AA30" s="107"/>
      <c r="AB30" s="207"/>
      <c r="AC30" s="189"/>
      <c r="AD30" s="107"/>
      <c r="AE30" s="107"/>
      <c r="AF30" s="107"/>
      <c r="AG30" s="104">
        <f t="shared" si="45"/>
        <v>0</v>
      </c>
      <c r="AH30" s="107">
        <f>AG30-AI30-AJ30</f>
        <v>0</v>
      </c>
      <c r="AI30" s="107"/>
      <c r="AJ30" s="207"/>
      <c r="AK30" s="177"/>
      <c r="AL30" s="107"/>
      <c r="AM30" s="107"/>
      <c r="AN30" s="107"/>
      <c r="AO30" s="107"/>
      <c r="AP30" s="107"/>
      <c r="AQ30" s="219"/>
      <c r="AR30" s="189"/>
      <c r="AS30" s="107"/>
      <c r="AT30" s="107"/>
      <c r="AU30" s="107"/>
      <c r="AV30" s="104">
        <f t="shared" si="46"/>
        <v>0</v>
      </c>
      <c r="AW30" s="107">
        <f>AV30-AX30-AY30</f>
        <v>0</v>
      </c>
      <c r="AX30" s="107"/>
      <c r="AY30" s="207"/>
      <c r="AZ30" s="189">
        <f>SUM(BP30,BX30,BH30)</f>
        <v>0</v>
      </c>
      <c r="BA30" s="107">
        <f>SUM(BQ30,BY30,BI30)</f>
        <v>0</v>
      </c>
      <c r="BB30" s="107">
        <f t="shared" si="83"/>
        <v>0</v>
      </c>
      <c r="BC30" s="107">
        <f t="shared" si="83"/>
        <v>0</v>
      </c>
      <c r="BD30" s="107">
        <f t="shared" si="49"/>
        <v>0</v>
      </c>
      <c r="BE30" s="107">
        <f t="shared" si="251"/>
        <v>0</v>
      </c>
      <c r="BF30" s="107">
        <f t="shared" si="251"/>
        <v>0</v>
      </c>
      <c r="BG30" s="207">
        <f t="shared" si="251"/>
        <v>0</v>
      </c>
      <c r="BH30" s="189"/>
      <c r="BI30" s="107"/>
      <c r="BJ30" s="107"/>
      <c r="BK30" s="107"/>
      <c r="BL30" s="104">
        <f t="shared" si="51"/>
        <v>0</v>
      </c>
      <c r="BM30" s="107">
        <f>BL30-BN30-BO30</f>
        <v>0</v>
      </c>
      <c r="BN30" s="107"/>
      <c r="BO30" s="207"/>
      <c r="BP30" s="189"/>
      <c r="BQ30" s="107"/>
      <c r="BR30" s="107"/>
      <c r="BS30" s="107"/>
      <c r="BT30" s="104">
        <f t="shared" si="52"/>
        <v>0</v>
      </c>
      <c r="BU30" s="107">
        <f>BT30-BV30-BW30</f>
        <v>0</v>
      </c>
      <c r="BV30" s="107"/>
      <c r="BW30" s="207"/>
      <c r="BX30" s="189"/>
      <c r="BY30" s="107"/>
      <c r="BZ30" s="107"/>
      <c r="CA30" s="107"/>
      <c r="CB30" s="104">
        <f t="shared" si="53"/>
        <v>0</v>
      </c>
      <c r="CC30" s="107">
        <f>CB30-CD30-CE30</f>
        <v>0</v>
      </c>
      <c r="CD30" s="107"/>
      <c r="CE30" s="207"/>
      <c r="CF30" s="189">
        <f t="shared" si="252"/>
        <v>0</v>
      </c>
      <c r="CG30" s="107">
        <f t="shared" si="252"/>
        <v>0</v>
      </c>
      <c r="CH30" s="107">
        <f t="shared" si="252"/>
        <v>0</v>
      </c>
      <c r="CI30" s="107">
        <f t="shared" si="218"/>
        <v>0</v>
      </c>
      <c r="CJ30" s="107">
        <f t="shared" si="8"/>
        <v>0</v>
      </c>
      <c r="CK30" s="107">
        <f t="shared" si="124"/>
        <v>0</v>
      </c>
      <c r="CL30" s="107">
        <f t="shared" si="125"/>
        <v>0</v>
      </c>
      <c r="CM30" s="207">
        <f t="shared" si="126"/>
        <v>0</v>
      </c>
      <c r="CN30" s="189"/>
      <c r="CO30" s="107"/>
      <c r="CP30" s="107"/>
      <c r="CQ30" s="104">
        <f t="shared" si="55"/>
        <v>0</v>
      </c>
      <c r="CR30" s="107">
        <f>CQ30-CS30-CT30</f>
        <v>0</v>
      </c>
      <c r="CS30" s="107"/>
      <c r="CT30" s="207"/>
      <c r="CU30" s="189"/>
      <c r="CV30" s="107"/>
      <c r="CW30" s="107"/>
      <c r="CX30" s="104">
        <f t="shared" si="56"/>
        <v>0</v>
      </c>
      <c r="CY30" s="107">
        <f>CX30-CZ30-DA30</f>
        <v>0</v>
      </c>
      <c r="CZ30" s="107"/>
      <c r="DA30" s="207"/>
      <c r="DB30" s="189"/>
      <c r="DC30" s="107"/>
      <c r="DD30" s="107"/>
      <c r="DE30" s="104">
        <f t="shared" si="57"/>
        <v>0</v>
      </c>
      <c r="DF30" s="107">
        <f>DE30-DG30-DH30</f>
        <v>0</v>
      </c>
      <c r="DG30" s="107"/>
      <c r="DH30" s="207"/>
      <c r="DI30" s="189"/>
      <c r="DJ30" s="107"/>
      <c r="DK30" s="107"/>
      <c r="DL30" s="104">
        <f t="shared" si="58"/>
        <v>0</v>
      </c>
      <c r="DM30" s="107">
        <f>DL30-DN30-DO30</f>
        <v>0</v>
      </c>
      <c r="DN30" s="107"/>
      <c r="DO30" s="207"/>
      <c r="DP30" s="189"/>
      <c r="DQ30" s="107"/>
      <c r="DR30" s="107"/>
      <c r="DS30" s="104">
        <f t="shared" si="59"/>
        <v>0</v>
      </c>
      <c r="DT30" s="107">
        <f>DS30-DU30-DV30</f>
        <v>0</v>
      </c>
      <c r="DU30" s="107"/>
      <c r="DV30" s="207"/>
      <c r="DW30" s="189"/>
      <c r="DX30" s="107"/>
      <c r="DY30" s="107"/>
      <c r="DZ30" s="104">
        <f t="shared" si="60"/>
        <v>0</v>
      </c>
      <c r="EA30" s="107">
        <f>DZ30-EB30-EC30</f>
        <v>0</v>
      </c>
      <c r="EB30" s="107"/>
      <c r="EC30" s="207"/>
      <c r="ED30" s="189"/>
      <c r="EE30" s="107"/>
      <c r="EF30" s="107"/>
      <c r="EG30" s="104">
        <f t="shared" si="61"/>
        <v>0</v>
      </c>
      <c r="EH30" s="107">
        <f>EG30-EI30-EJ30</f>
        <v>0</v>
      </c>
      <c r="EI30" s="107"/>
      <c r="EJ30" s="207"/>
      <c r="EK30" s="189"/>
      <c r="EL30" s="107"/>
      <c r="EM30" s="107"/>
      <c r="EN30" s="104">
        <f t="shared" si="62"/>
        <v>0</v>
      </c>
      <c r="EO30" s="107">
        <f>EN30-EP30-EQ30</f>
        <v>0</v>
      </c>
      <c r="EP30" s="107"/>
      <c r="EQ30" s="207"/>
      <c r="ER30" s="189"/>
      <c r="ES30" s="107"/>
      <c r="ET30" s="107"/>
      <c r="EU30" s="114">
        <f t="shared" si="63"/>
        <v>0</v>
      </c>
      <c r="EV30" s="107">
        <f>EU30-EW30-EX30</f>
        <v>0</v>
      </c>
      <c r="EW30" s="107"/>
      <c r="EX30" s="207"/>
      <c r="EY30" s="189"/>
      <c r="EZ30" s="107"/>
      <c r="FA30" s="107"/>
      <c r="FB30" s="104">
        <f t="shared" si="64"/>
        <v>0</v>
      </c>
      <c r="FC30" s="107">
        <f>FB30-FD30-FE30</f>
        <v>0</v>
      </c>
      <c r="FD30" s="107"/>
      <c r="FE30" s="207"/>
      <c r="FF30" s="189"/>
      <c r="FG30" s="107"/>
      <c r="FH30" s="107"/>
      <c r="FI30" s="104">
        <f t="shared" si="65"/>
        <v>0</v>
      </c>
      <c r="FJ30" s="107">
        <f>FI30-FK30-FL30</f>
        <v>0</v>
      </c>
      <c r="FK30" s="107"/>
      <c r="FL30" s="207"/>
      <c r="FM30" s="189"/>
      <c r="FN30" s="107"/>
      <c r="FO30" s="107"/>
      <c r="FP30" s="104">
        <f t="shared" si="66"/>
        <v>0</v>
      </c>
      <c r="FQ30" s="107">
        <f>FP30-FR30-FS30</f>
        <v>0</v>
      </c>
      <c r="FR30" s="107"/>
      <c r="FS30" s="207"/>
      <c r="FT30" s="189"/>
      <c r="FU30" s="107"/>
      <c r="FV30" s="107"/>
      <c r="FW30" s="126">
        <f t="shared" si="67"/>
        <v>0</v>
      </c>
      <c r="FX30" s="107">
        <f>FW30-FY30-FZ30</f>
        <v>0</v>
      </c>
      <c r="FY30" s="107"/>
      <c r="FZ30" s="207"/>
      <c r="GA30" s="189"/>
      <c r="GB30" s="107"/>
      <c r="GC30" s="107"/>
      <c r="GD30" s="104">
        <f t="shared" si="68"/>
        <v>0</v>
      </c>
      <c r="GE30" s="107">
        <f>GD30-GF30-GG30</f>
        <v>0</v>
      </c>
      <c r="GF30" s="107"/>
      <c r="GG30" s="207"/>
      <c r="GH30" s="189"/>
      <c r="GI30" s="107"/>
      <c r="GJ30" s="107"/>
      <c r="GK30" s="104">
        <f t="shared" si="69"/>
        <v>0</v>
      </c>
      <c r="GL30" s="107">
        <f>GK30-GM30-GN30</f>
        <v>0</v>
      </c>
      <c r="GM30" s="107"/>
      <c r="GN30" s="207"/>
      <c r="GO30" s="189"/>
      <c r="GP30" s="107"/>
      <c r="GQ30" s="107"/>
      <c r="GR30" s="104">
        <f t="shared" si="70"/>
        <v>0</v>
      </c>
      <c r="GS30" s="107">
        <f>GR30-GT30-GU30</f>
        <v>0</v>
      </c>
      <c r="GT30" s="107"/>
      <c r="GU30" s="207"/>
      <c r="GV30" s="189"/>
      <c r="GW30" s="107"/>
      <c r="GX30" s="107"/>
      <c r="GY30" s="104">
        <f t="shared" si="71"/>
        <v>0</v>
      </c>
      <c r="GZ30" s="107">
        <f>GY30-HA30-HB30</f>
        <v>0</v>
      </c>
      <c r="HA30" s="107"/>
      <c r="HB30" s="207"/>
      <c r="HC30" s="189"/>
      <c r="HD30" s="107"/>
      <c r="HE30" s="107"/>
      <c r="HF30" s="104">
        <f t="shared" si="72"/>
        <v>0</v>
      </c>
      <c r="HG30" s="107">
        <f>HF30-HH30-HI30</f>
        <v>0</v>
      </c>
      <c r="HH30" s="107"/>
      <c r="HI30" s="207"/>
      <c r="HJ30" s="189"/>
      <c r="HK30" s="107"/>
      <c r="HL30" s="107"/>
      <c r="HM30" s="104">
        <f t="shared" si="73"/>
        <v>0</v>
      </c>
      <c r="HN30" s="107">
        <f>HM30-HO30-HP30</f>
        <v>0</v>
      </c>
      <c r="HO30" s="107"/>
      <c r="HP30" s="207"/>
      <c r="HQ30" s="189"/>
      <c r="HR30" s="107"/>
      <c r="HS30" s="107"/>
      <c r="HT30" s="104">
        <f t="shared" si="74"/>
        <v>0</v>
      </c>
      <c r="HU30" s="107">
        <f>HT30-HV30-HW30</f>
        <v>0</v>
      </c>
      <c r="HV30" s="107"/>
      <c r="HW30" s="207"/>
      <c r="HX30" s="189"/>
      <c r="HY30" s="107"/>
      <c r="HZ30" s="107"/>
      <c r="IA30" s="104">
        <f t="shared" si="75"/>
        <v>0</v>
      </c>
      <c r="IB30" s="107">
        <f>IA30-IC30-ID30</f>
        <v>0</v>
      </c>
      <c r="IC30" s="107"/>
      <c r="ID30" s="207"/>
      <c r="IE30" s="189"/>
      <c r="IF30" s="107"/>
      <c r="IG30" s="107"/>
      <c r="IH30" s="104">
        <f t="shared" si="76"/>
        <v>0</v>
      </c>
      <c r="II30" s="107">
        <f>IH30-IJ30-IK30</f>
        <v>0</v>
      </c>
      <c r="IJ30" s="107"/>
      <c r="IK30" s="207"/>
      <c r="IL30" s="189"/>
      <c r="IM30" s="107"/>
      <c r="IN30" s="107"/>
      <c r="IO30" s="104">
        <f t="shared" si="77"/>
        <v>0</v>
      </c>
      <c r="IP30" s="107">
        <f>IO30-IQ30-IR30</f>
        <v>0</v>
      </c>
      <c r="IQ30" s="107"/>
      <c r="IR30" s="207"/>
      <c r="IS30" s="189"/>
      <c r="IT30" s="107"/>
      <c r="IU30" s="107"/>
      <c r="IV30" s="104">
        <f t="shared" si="78"/>
        <v>0</v>
      </c>
      <c r="IW30" s="107">
        <f>IV30-IX30-IY30</f>
        <v>0</v>
      </c>
      <c r="IX30" s="107"/>
      <c r="IY30" s="207"/>
      <c r="IZ30" s="189"/>
      <c r="JA30" s="107"/>
      <c r="JB30" s="107"/>
      <c r="JC30" s="107"/>
      <c r="JD30" s="104">
        <f t="shared" si="79"/>
        <v>0</v>
      </c>
      <c r="JE30" s="107">
        <f>JD30-JF30-JG30</f>
        <v>0</v>
      </c>
      <c r="JF30" s="107"/>
      <c r="JG30" s="207"/>
    </row>
    <row r="31" spans="1:267" s="148" customFormat="1" ht="19.5" customHeight="1" x14ac:dyDescent="0.2">
      <c r="A31" s="147" t="s">
        <v>92</v>
      </c>
      <c r="B31" s="93" t="s">
        <v>104</v>
      </c>
      <c r="C31" s="175"/>
      <c r="D31" s="209">
        <f t="shared" si="36"/>
        <v>2695300</v>
      </c>
      <c r="E31" s="114">
        <f>E23+E27+E28</f>
        <v>0</v>
      </c>
      <c r="F31" s="114">
        <f t="shared" si="37"/>
        <v>0</v>
      </c>
      <c r="G31" s="114">
        <f t="shared" si="38"/>
        <v>283272.5</v>
      </c>
      <c r="H31" s="114">
        <f t="shared" si="39"/>
        <v>-492829</v>
      </c>
      <c r="I31" s="114">
        <f t="shared" si="40"/>
        <v>2485743.5</v>
      </c>
      <c r="J31" s="114">
        <f t="shared" si="41"/>
        <v>55608.5</v>
      </c>
      <c r="K31" s="114">
        <f t="shared" si="42"/>
        <v>2430135</v>
      </c>
      <c r="L31" s="196">
        <f t="shared" si="43"/>
        <v>0</v>
      </c>
      <c r="M31" s="209">
        <f>+M28+M27+M23</f>
        <v>2692150</v>
      </c>
      <c r="N31" s="245">
        <f>+N23+N27+N28</f>
        <v>0</v>
      </c>
      <c r="O31" s="245">
        <f>+O23+O27+O28</f>
        <v>283272.5</v>
      </c>
      <c r="P31" s="245">
        <f>+P23+P27+P28</f>
        <v>-491628</v>
      </c>
      <c r="Q31" s="245">
        <f t="shared" si="44"/>
        <v>2483794.5</v>
      </c>
      <c r="R31" s="245">
        <f t="shared" si="80"/>
        <v>53891.5</v>
      </c>
      <c r="S31" s="245">
        <f>S23+S27+S28</f>
        <v>2429903</v>
      </c>
      <c r="T31" s="196">
        <f>T23+T27+T28</f>
        <v>0</v>
      </c>
      <c r="U31" s="209">
        <f t="shared" ref="U31:AA31" si="253">U23+U27+U28</f>
        <v>3150</v>
      </c>
      <c r="V31" s="114">
        <f t="shared" si="253"/>
        <v>0</v>
      </c>
      <c r="W31" s="114">
        <f t="shared" si="253"/>
        <v>0</v>
      </c>
      <c r="X31" s="114">
        <f t="shared" si="253"/>
        <v>-2918</v>
      </c>
      <c r="Y31" s="116">
        <f t="shared" ref="Y31:Y32" si="254">+V31+U31+W31+X31</f>
        <v>232</v>
      </c>
      <c r="Z31" s="114">
        <f t="shared" si="118"/>
        <v>0</v>
      </c>
      <c r="AA31" s="114">
        <f t="shared" si="253"/>
        <v>232</v>
      </c>
      <c r="AB31" s="196">
        <f>AB23+AB27+AB28</f>
        <v>0</v>
      </c>
      <c r="AC31" s="209">
        <f t="shared" ref="AC31:AI31" si="255">AC23+AC27+AC28</f>
        <v>0</v>
      </c>
      <c r="AD31" s="114">
        <f t="shared" si="255"/>
        <v>0</v>
      </c>
      <c r="AE31" s="114">
        <f t="shared" si="255"/>
        <v>0</v>
      </c>
      <c r="AF31" s="114">
        <f t="shared" si="255"/>
        <v>217</v>
      </c>
      <c r="AG31" s="245">
        <f t="shared" si="45"/>
        <v>217</v>
      </c>
      <c r="AH31" s="114">
        <f>AH23+AH27+AH28</f>
        <v>217</v>
      </c>
      <c r="AI31" s="114">
        <f t="shared" si="255"/>
        <v>0</v>
      </c>
      <c r="AJ31" s="196">
        <f>AJ23+AJ27+AJ28</f>
        <v>0</v>
      </c>
      <c r="AK31" s="180"/>
      <c r="AL31" s="114"/>
      <c r="AM31" s="114"/>
      <c r="AN31" s="114"/>
      <c r="AO31" s="114"/>
      <c r="AP31" s="114"/>
      <c r="AQ31" s="222"/>
      <c r="AR31" s="209">
        <f t="shared" ref="AR31:AX31" si="256">AR23+AR27+AR28</f>
        <v>0</v>
      </c>
      <c r="AS31" s="114">
        <f t="shared" si="256"/>
        <v>0</v>
      </c>
      <c r="AT31" s="114">
        <f t="shared" si="256"/>
        <v>0</v>
      </c>
      <c r="AU31" s="114">
        <f t="shared" si="256"/>
        <v>1500</v>
      </c>
      <c r="AV31" s="245">
        <f t="shared" si="46"/>
        <v>1500</v>
      </c>
      <c r="AW31" s="114">
        <f>AW23+AW27+AW28</f>
        <v>1500</v>
      </c>
      <c r="AX31" s="114">
        <f t="shared" si="256"/>
        <v>0</v>
      </c>
      <c r="AY31" s="196">
        <f>AY23+AY27+AY28</f>
        <v>0</v>
      </c>
      <c r="AZ31" s="209">
        <f>AZ23+AZ27+AZ28</f>
        <v>0</v>
      </c>
      <c r="BA31" s="114">
        <f t="shared" ref="BA31:BN31" si="257">BA23+BA27+BA28</f>
        <v>0</v>
      </c>
      <c r="BB31" s="253">
        <f t="shared" si="83"/>
        <v>0</v>
      </c>
      <c r="BC31" s="253">
        <f t="shared" si="83"/>
        <v>0</v>
      </c>
      <c r="BD31" s="114">
        <f t="shared" si="49"/>
        <v>0</v>
      </c>
      <c r="BE31" s="114">
        <f>BE23+BE27+BE28</f>
        <v>0</v>
      </c>
      <c r="BF31" s="114">
        <f>BF23+BF27+BF28</f>
        <v>0</v>
      </c>
      <c r="BG31" s="196">
        <f t="shared" si="257"/>
        <v>0</v>
      </c>
      <c r="BH31" s="209">
        <f t="shared" si="257"/>
        <v>0</v>
      </c>
      <c r="BI31" s="114">
        <f t="shared" si="257"/>
        <v>0</v>
      </c>
      <c r="BJ31" s="114">
        <f t="shared" si="257"/>
        <v>0</v>
      </c>
      <c r="BK31" s="114">
        <f t="shared" si="257"/>
        <v>0</v>
      </c>
      <c r="BL31" s="245">
        <f t="shared" si="51"/>
        <v>0</v>
      </c>
      <c r="BM31" s="114">
        <f>BM23+BM27+BM28</f>
        <v>0</v>
      </c>
      <c r="BN31" s="114">
        <f t="shared" si="257"/>
        <v>0</v>
      </c>
      <c r="BO31" s="196">
        <f>BO23+BO27+BO28</f>
        <v>0</v>
      </c>
      <c r="BP31" s="209">
        <f t="shared" ref="BP31:BV31" si="258">BP23+BP27+BP28</f>
        <v>0</v>
      </c>
      <c r="BQ31" s="114">
        <f t="shared" si="258"/>
        <v>0</v>
      </c>
      <c r="BR31" s="114">
        <f t="shared" si="258"/>
        <v>0</v>
      </c>
      <c r="BS31" s="114">
        <f t="shared" si="258"/>
        <v>0</v>
      </c>
      <c r="BT31" s="245">
        <f t="shared" si="52"/>
        <v>0</v>
      </c>
      <c r="BU31" s="114">
        <f>BU23+BU27+BU28</f>
        <v>0</v>
      </c>
      <c r="BV31" s="114">
        <f t="shared" si="258"/>
        <v>0</v>
      </c>
      <c r="BW31" s="196">
        <f>BW23+BW27+BW28</f>
        <v>0</v>
      </c>
      <c r="BX31" s="209">
        <f t="shared" ref="BX31:CD31" si="259">BX23+BX27+BX28</f>
        <v>0</v>
      </c>
      <c r="BY31" s="114">
        <f t="shared" si="259"/>
        <v>0</v>
      </c>
      <c r="BZ31" s="114">
        <f t="shared" si="259"/>
        <v>0</v>
      </c>
      <c r="CA31" s="114">
        <f t="shared" si="259"/>
        <v>0</v>
      </c>
      <c r="CB31" s="245">
        <f t="shared" si="53"/>
        <v>0</v>
      </c>
      <c r="CC31" s="114">
        <f>CC23+CC27+CC28</f>
        <v>0</v>
      </c>
      <c r="CD31" s="114">
        <f t="shared" si="259"/>
        <v>0</v>
      </c>
      <c r="CE31" s="196">
        <f>CE23+CE27+CE28</f>
        <v>0</v>
      </c>
      <c r="CF31" s="209">
        <f>CF23+CF27+CF28</f>
        <v>0</v>
      </c>
      <c r="CG31" s="114">
        <f>CG23+CG27+CG28</f>
        <v>0</v>
      </c>
      <c r="CH31" s="114">
        <f>CH23+CH27+CH28</f>
        <v>0</v>
      </c>
      <c r="CI31" s="114">
        <f>CI23+CI27+CI28</f>
        <v>0</v>
      </c>
      <c r="CJ31" s="114">
        <f t="shared" si="8"/>
        <v>0</v>
      </c>
      <c r="CK31" s="114">
        <f t="shared" si="124"/>
        <v>0</v>
      </c>
      <c r="CL31" s="114">
        <f t="shared" si="125"/>
        <v>0</v>
      </c>
      <c r="CM31" s="196">
        <f t="shared" si="126"/>
        <v>0</v>
      </c>
      <c r="CN31" s="209">
        <f>CN23+CN27+CN28</f>
        <v>0</v>
      </c>
      <c r="CO31" s="114">
        <f>CO23+CO27+CO28</f>
        <v>0</v>
      </c>
      <c r="CP31" s="114">
        <f>CP23+CP27+CP28</f>
        <v>0</v>
      </c>
      <c r="CQ31" s="245">
        <f t="shared" si="55"/>
        <v>0</v>
      </c>
      <c r="CR31" s="114">
        <f>CR23+CR27+CR28</f>
        <v>0</v>
      </c>
      <c r="CS31" s="114">
        <f>CS23+CS27+CS28</f>
        <v>0</v>
      </c>
      <c r="CT31" s="196">
        <f>CT23+CT27+CT28</f>
        <v>0</v>
      </c>
      <c r="CU31" s="209">
        <f t="shared" ref="CU31:CZ31" si="260">CU23+CU27+CU28</f>
        <v>0</v>
      </c>
      <c r="CV31" s="114">
        <f t="shared" si="260"/>
        <v>0</v>
      </c>
      <c r="CW31" s="114">
        <f t="shared" si="260"/>
        <v>0</v>
      </c>
      <c r="CX31" s="245">
        <f t="shared" si="56"/>
        <v>0</v>
      </c>
      <c r="CY31" s="114">
        <f>CY23+CY27+CY28</f>
        <v>0</v>
      </c>
      <c r="CZ31" s="114">
        <f t="shared" si="260"/>
        <v>0</v>
      </c>
      <c r="DA31" s="196">
        <f>DA23+DA27+DA28</f>
        <v>0</v>
      </c>
      <c r="DB31" s="209">
        <f t="shared" ref="DB31:DG31" si="261">DB23+DB27+DB28</f>
        <v>0</v>
      </c>
      <c r="DC31" s="114">
        <f t="shared" si="261"/>
        <v>0</v>
      </c>
      <c r="DD31" s="114">
        <f t="shared" si="261"/>
        <v>0</v>
      </c>
      <c r="DE31" s="245">
        <f t="shared" si="57"/>
        <v>0</v>
      </c>
      <c r="DF31" s="114">
        <f>DF23+DF27+DF28</f>
        <v>0</v>
      </c>
      <c r="DG31" s="114">
        <f t="shared" si="261"/>
        <v>0</v>
      </c>
      <c r="DH31" s="196">
        <f>DH23+DH27+DH28</f>
        <v>0</v>
      </c>
      <c r="DI31" s="209">
        <f t="shared" ref="DI31:DN31" si="262">DI23+DI27+DI28</f>
        <v>0</v>
      </c>
      <c r="DJ31" s="114">
        <f t="shared" si="262"/>
        <v>0</v>
      </c>
      <c r="DK31" s="114">
        <f t="shared" si="262"/>
        <v>0</v>
      </c>
      <c r="DL31" s="245">
        <f t="shared" si="58"/>
        <v>0</v>
      </c>
      <c r="DM31" s="114">
        <f>DM23+DM27+DM28</f>
        <v>0</v>
      </c>
      <c r="DN31" s="114">
        <f t="shared" si="262"/>
        <v>0</v>
      </c>
      <c r="DO31" s="196">
        <f>DO23+DO27+DO28</f>
        <v>0</v>
      </c>
      <c r="DP31" s="209">
        <f t="shared" ref="DP31:DU31" si="263">DP23+DP27+DP28</f>
        <v>0</v>
      </c>
      <c r="DQ31" s="114">
        <f t="shared" si="263"/>
        <v>0</v>
      </c>
      <c r="DR31" s="114">
        <f t="shared" si="263"/>
        <v>0</v>
      </c>
      <c r="DS31" s="245">
        <f t="shared" si="59"/>
        <v>0</v>
      </c>
      <c r="DT31" s="114">
        <f>DT23+DT27+DT28</f>
        <v>0</v>
      </c>
      <c r="DU31" s="114">
        <f t="shared" si="263"/>
        <v>0</v>
      </c>
      <c r="DV31" s="196">
        <f>DV23+DV27+DV28</f>
        <v>0</v>
      </c>
      <c r="DW31" s="209">
        <f t="shared" ref="DW31:EB31" si="264">DW23+DW27+DW28</f>
        <v>0</v>
      </c>
      <c r="DX31" s="114">
        <f t="shared" si="264"/>
        <v>0</v>
      </c>
      <c r="DY31" s="114">
        <f t="shared" si="264"/>
        <v>0</v>
      </c>
      <c r="DZ31" s="245">
        <f t="shared" si="60"/>
        <v>0</v>
      </c>
      <c r="EA31" s="114">
        <f>EA23+EA27+EA28</f>
        <v>0</v>
      </c>
      <c r="EB31" s="114">
        <f t="shared" si="264"/>
        <v>0</v>
      </c>
      <c r="EC31" s="196">
        <f>EC23+EC27+EC28</f>
        <v>0</v>
      </c>
      <c r="ED31" s="209">
        <f t="shared" ref="ED31:EI31" si="265">ED23+ED27+ED28</f>
        <v>0</v>
      </c>
      <c r="EE31" s="114">
        <f t="shared" si="265"/>
        <v>0</v>
      </c>
      <c r="EF31" s="114">
        <f t="shared" si="265"/>
        <v>0</v>
      </c>
      <c r="EG31" s="245">
        <f t="shared" si="61"/>
        <v>0</v>
      </c>
      <c r="EH31" s="114">
        <f>EH23+EH27+EH28</f>
        <v>0</v>
      </c>
      <c r="EI31" s="114">
        <f t="shared" si="265"/>
        <v>0</v>
      </c>
      <c r="EJ31" s="196">
        <f>EJ23+EJ27+EJ28</f>
        <v>0</v>
      </c>
      <c r="EK31" s="209">
        <f t="shared" ref="EK31:EP31" si="266">EK23+EK27+EK28</f>
        <v>0</v>
      </c>
      <c r="EL31" s="114">
        <f t="shared" si="266"/>
        <v>0</v>
      </c>
      <c r="EM31" s="114">
        <f t="shared" si="266"/>
        <v>0</v>
      </c>
      <c r="EN31" s="245">
        <f t="shared" si="62"/>
        <v>0</v>
      </c>
      <c r="EO31" s="114">
        <f>EO23+EO27+EO28</f>
        <v>0</v>
      </c>
      <c r="EP31" s="114">
        <f t="shared" si="266"/>
        <v>0</v>
      </c>
      <c r="EQ31" s="196">
        <f>EQ23+EQ27+EQ28</f>
        <v>0</v>
      </c>
      <c r="ER31" s="209">
        <f t="shared" ref="ER31:EW31" si="267">ER23+ER27+ER28</f>
        <v>0</v>
      </c>
      <c r="ES31" s="114">
        <f t="shared" si="267"/>
        <v>0</v>
      </c>
      <c r="ET31" s="114">
        <f t="shared" si="267"/>
        <v>0</v>
      </c>
      <c r="EU31" s="114">
        <f t="shared" si="63"/>
        <v>0</v>
      </c>
      <c r="EV31" s="114">
        <f>EV23+EV27+EV28</f>
        <v>0</v>
      </c>
      <c r="EW31" s="114">
        <f t="shared" si="267"/>
        <v>0</v>
      </c>
      <c r="EX31" s="196">
        <f>EX23+EX27+EX28</f>
        <v>0</v>
      </c>
      <c r="EY31" s="209">
        <f t="shared" ref="EY31:FD31" si="268">EY23+EY27+EY28</f>
        <v>0</v>
      </c>
      <c r="EZ31" s="114">
        <f t="shared" si="268"/>
        <v>0</v>
      </c>
      <c r="FA31" s="114">
        <f t="shared" si="268"/>
        <v>0</v>
      </c>
      <c r="FB31" s="245">
        <f t="shared" si="64"/>
        <v>0</v>
      </c>
      <c r="FC31" s="114">
        <f>FC23+FC27+FC28</f>
        <v>0</v>
      </c>
      <c r="FD31" s="114">
        <f t="shared" si="268"/>
        <v>0</v>
      </c>
      <c r="FE31" s="196">
        <f>FE23+FE27+FE28</f>
        <v>0</v>
      </c>
      <c r="FF31" s="209">
        <f t="shared" ref="FF31:FK31" si="269">FF23+FF27+FF28</f>
        <v>0</v>
      </c>
      <c r="FG31" s="114">
        <f t="shared" si="269"/>
        <v>0</v>
      </c>
      <c r="FH31" s="114">
        <f t="shared" si="269"/>
        <v>0</v>
      </c>
      <c r="FI31" s="245">
        <f t="shared" si="65"/>
        <v>0</v>
      </c>
      <c r="FJ31" s="114">
        <f>FJ23+FJ27+FJ28</f>
        <v>0</v>
      </c>
      <c r="FK31" s="114">
        <f t="shared" si="269"/>
        <v>0</v>
      </c>
      <c r="FL31" s="196">
        <f>FL23+FL27+FL28</f>
        <v>0</v>
      </c>
      <c r="FM31" s="209">
        <f t="shared" ref="FM31:FR31" si="270">FM23+FM27+FM28</f>
        <v>0</v>
      </c>
      <c r="FN31" s="114">
        <f t="shared" si="270"/>
        <v>0</v>
      </c>
      <c r="FO31" s="114">
        <f t="shared" si="270"/>
        <v>0</v>
      </c>
      <c r="FP31" s="114">
        <f t="shared" si="66"/>
        <v>0</v>
      </c>
      <c r="FQ31" s="114">
        <f>FQ23+FQ27+FQ28</f>
        <v>0</v>
      </c>
      <c r="FR31" s="114">
        <f t="shared" si="270"/>
        <v>0</v>
      </c>
      <c r="FS31" s="196">
        <f>FS23+FS27+FS28</f>
        <v>0</v>
      </c>
      <c r="FT31" s="209">
        <f t="shared" ref="FT31:FY31" si="271">FT23+FT27+FT28</f>
        <v>0</v>
      </c>
      <c r="FU31" s="114">
        <f t="shared" si="271"/>
        <v>0</v>
      </c>
      <c r="FV31" s="114">
        <f t="shared" si="271"/>
        <v>0</v>
      </c>
      <c r="FW31" s="114">
        <f t="shared" si="67"/>
        <v>0</v>
      </c>
      <c r="FX31" s="114">
        <f>FX23+FX27+FX28</f>
        <v>0</v>
      </c>
      <c r="FY31" s="114">
        <f t="shared" si="271"/>
        <v>0</v>
      </c>
      <c r="FZ31" s="196">
        <f>FZ23+FZ27+FZ28</f>
        <v>0</v>
      </c>
      <c r="GA31" s="209">
        <f t="shared" ref="GA31:GF31" si="272">GA23+GA27+GA28</f>
        <v>0</v>
      </c>
      <c r="GB31" s="114">
        <f t="shared" si="272"/>
        <v>0</v>
      </c>
      <c r="GC31" s="114">
        <f t="shared" si="272"/>
        <v>0</v>
      </c>
      <c r="GD31" s="245">
        <f t="shared" si="68"/>
        <v>0</v>
      </c>
      <c r="GE31" s="114">
        <f>GE23+GE27+GE28</f>
        <v>0</v>
      </c>
      <c r="GF31" s="114">
        <f t="shared" si="272"/>
        <v>0</v>
      </c>
      <c r="GG31" s="196">
        <f>GG23+GG27+GG28</f>
        <v>0</v>
      </c>
      <c r="GH31" s="209">
        <f t="shared" ref="GH31:GM31" si="273">GH23+GH27+GH28</f>
        <v>0</v>
      </c>
      <c r="GI31" s="114">
        <f t="shared" si="273"/>
        <v>0</v>
      </c>
      <c r="GJ31" s="114">
        <f t="shared" si="273"/>
        <v>0</v>
      </c>
      <c r="GK31" s="245">
        <f t="shared" si="69"/>
        <v>0</v>
      </c>
      <c r="GL31" s="114">
        <f>GL23+GL27+GL28</f>
        <v>0</v>
      </c>
      <c r="GM31" s="114">
        <f t="shared" si="273"/>
        <v>0</v>
      </c>
      <c r="GN31" s="196">
        <f>GN23+GN27+GN28</f>
        <v>0</v>
      </c>
      <c r="GO31" s="209">
        <f t="shared" ref="GO31:GT31" si="274">GO23+GO27+GO28</f>
        <v>0</v>
      </c>
      <c r="GP31" s="114">
        <f t="shared" si="274"/>
        <v>0</v>
      </c>
      <c r="GQ31" s="114">
        <f t="shared" si="274"/>
        <v>0</v>
      </c>
      <c r="GR31" s="245">
        <f t="shared" si="70"/>
        <v>0</v>
      </c>
      <c r="GS31" s="114">
        <f>GS23+GS27+GS28</f>
        <v>0</v>
      </c>
      <c r="GT31" s="114">
        <f t="shared" si="274"/>
        <v>0</v>
      </c>
      <c r="GU31" s="196">
        <f>GU23+GU27+GU28</f>
        <v>0</v>
      </c>
      <c r="GV31" s="209">
        <f t="shared" ref="GV31:HA31" si="275">GV23+GV27+GV28</f>
        <v>0</v>
      </c>
      <c r="GW31" s="114">
        <f t="shared" si="275"/>
        <v>0</v>
      </c>
      <c r="GX31" s="114">
        <f t="shared" si="275"/>
        <v>0</v>
      </c>
      <c r="GY31" s="245">
        <f t="shared" si="71"/>
        <v>0</v>
      </c>
      <c r="GZ31" s="114">
        <f>GZ23+GZ27+GZ28</f>
        <v>0</v>
      </c>
      <c r="HA31" s="114">
        <f t="shared" si="275"/>
        <v>0</v>
      </c>
      <c r="HB31" s="196">
        <f>HB23+HB27+HB28</f>
        <v>0</v>
      </c>
      <c r="HC31" s="209">
        <f t="shared" ref="HC31:HH31" si="276">HC23+HC27+HC28</f>
        <v>0</v>
      </c>
      <c r="HD31" s="114">
        <f t="shared" si="276"/>
        <v>0</v>
      </c>
      <c r="HE31" s="114">
        <f t="shared" si="276"/>
        <v>0</v>
      </c>
      <c r="HF31" s="245">
        <f t="shared" si="72"/>
        <v>0</v>
      </c>
      <c r="HG31" s="114">
        <f>HG23+HG27+HG28</f>
        <v>0</v>
      </c>
      <c r="HH31" s="114">
        <f t="shared" si="276"/>
        <v>0</v>
      </c>
      <c r="HI31" s="196">
        <f>HI23+HI27+HI28</f>
        <v>0</v>
      </c>
      <c r="HJ31" s="209">
        <f t="shared" ref="HJ31:HO31" si="277">HJ23+HJ27+HJ28</f>
        <v>0</v>
      </c>
      <c r="HK31" s="114">
        <f t="shared" si="277"/>
        <v>0</v>
      </c>
      <c r="HL31" s="114">
        <f t="shared" si="277"/>
        <v>0</v>
      </c>
      <c r="HM31" s="245">
        <f t="shared" si="73"/>
        <v>0</v>
      </c>
      <c r="HN31" s="114">
        <f>HN23+HN27+HN28</f>
        <v>0</v>
      </c>
      <c r="HO31" s="114">
        <f t="shared" si="277"/>
        <v>0</v>
      </c>
      <c r="HP31" s="196">
        <f t="shared" ref="HP31:HW31" si="278">HP23+HP27+HP28</f>
        <v>0</v>
      </c>
      <c r="HQ31" s="209">
        <f t="shared" si="278"/>
        <v>0</v>
      </c>
      <c r="HR31" s="114">
        <f t="shared" si="278"/>
        <v>0</v>
      </c>
      <c r="HS31" s="114">
        <f t="shared" si="278"/>
        <v>0</v>
      </c>
      <c r="HT31" s="245">
        <f t="shared" si="74"/>
        <v>0</v>
      </c>
      <c r="HU31" s="114">
        <f>HU23+HU27+HU28</f>
        <v>0</v>
      </c>
      <c r="HV31" s="114">
        <f t="shared" si="278"/>
        <v>0</v>
      </c>
      <c r="HW31" s="196">
        <f t="shared" si="278"/>
        <v>0</v>
      </c>
      <c r="HX31" s="209">
        <f t="shared" ref="HX31:IC31" si="279">HX23+HX27+HX28</f>
        <v>0</v>
      </c>
      <c r="HY31" s="114">
        <f t="shared" si="279"/>
        <v>0</v>
      </c>
      <c r="HZ31" s="114">
        <f t="shared" si="279"/>
        <v>0</v>
      </c>
      <c r="IA31" s="245">
        <f t="shared" si="75"/>
        <v>0</v>
      </c>
      <c r="IB31" s="114">
        <f>IB23+IB27+IB28</f>
        <v>0</v>
      </c>
      <c r="IC31" s="114">
        <f t="shared" si="279"/>
        <v>0</v>
      </c>
      <c r="ID31" s="196">
        <f>ID23+ID27+ID28</f>
        <v>0</v>
      </c>
      <c r="IE31" s="209">
        <f t="shared" ref="IE31:IJ31" si="280">IE23+IE27+IE28</f>
        <v>0</v>
      </c>
      <c r="IF31" s="114">
        <f t="shared" si="280"/>
        <v>0</v>
      </c>
      <c r="IG31" s="114">
        <f t="shared" si="280"/>
        <v>0</v>
      </c>
      <c r="IH31" s="245">
        <f t="shared" si="76"/>
        <v>0</v>
      </c>
      <c r="II31" s="114">
        <f>II23+II27+II28</f>
        <v>0</v>
      </c>
      <c r="IJ31" s="114">
        <f t="shared" si="280"/>
        <v>0</v>
      </c>
      <c r="IK31" s="196">
        <f>IK23+IK27+IK28</f>
        <v>0</v>
      </c>
      <c r="IL31" s="209">
        <f t="shared" ref="IL31:IQ31" si="281">IL23+IL27+IL28</f>
        <v>0</v>
      </c>
      <c r="IM31" s="114">
        <f t="shared" si="281"/>
        <v>0</v>
      </c>
      <c r="IN31" s="114">
        <f t="shared" si="281"/>
        <v>0</v>
      </c>
      <c r="IO31" s="245">
        <f t="shared" si="77"/>
        <v>0</v>
      </c>
      <c r="IP31" s="114">
        <f>IP23+IP27+IP28</f>
        <v>0</v>
      </c>
      <c r="IQ31" s="114">
        <f t="shared" si="281"/>
        <v>0</v>
      </c>
      <c r="IR31" s="196">
        <f>IR23+IR27+IR28</f>
        <v>0</v>
      </c>
      <c r="IS31" s="209">
        <f t="shared" ref="IS31:IX31" si="282">IS23+IS27+IS28</f>
        <v>0</v>
      </c>
      <c r="IT31" s="114">
        <f t="shared" si="282"/>
        <v>0</v>
      </c>
      <c r="IU31" s="114">
        <f t="shared" si="282"/>
        <v>0</v>
      </c>
      <c r="IV31" s="245">
        <f t="shared" si="78"/>
        <v>0</v>
      </c>
      <c r="IW31" s="114">
        <f>IW23+IW27+IW28</f>
        <v>0</v>
      </c>
      <c r="IX31" s="114">
        <f t="shared" si="282"/>
        <v>0</v>
      </c>
      <c r="IY31" s="196">
        <f>IY23+IY27+IY28</f>
        <v>0</v>
      </c>
      <c r="IZ31" s="209">
        <f>IZ23+IZ27+IZ28</f>
        <v>0</v>
      </c>
      <c r="JA31" s="114">
        <f>JA23+JA27+JA28</f>
        <v>0</v>
      </c>
      <c r="JB31" s="114">
        <f>JB23+JB27+JB28</f>
        <v>0</v>
      </c>
      <c r="JC31" s="114">
        <f>JC23+JC27+JC28</f>
        <v>0</v>
      </c>
      <c r="JD31" s="245">
        <f t="shared" si="79"/>
        <v>0</v>
      </c>
      <c r="JE31" s="114">
        <f>JE23+JE27+JE28</f>
        <v>0</v>
      </c>
      <c r="JF31" s="114">
        <f>JF23+JF27+JF28</f>
        <v>0</v>
      </c>
      <c r="JG31" s="196">
        <f>JG23+JG27+JG28</f>
        <v>0</v>
      </c>
    </row>
    <row r="32" spans="1:267" s="149" customFormat="1" ht="21" customHeight="1" x14ac:dyDescent="0.2">
      <c r="A32" s="150" t="s">
        <v>32</v>
      </c>
      <c r="B32" s="240"/>
      <c r="C32" s="241"/>
      <c r="D32" s="210">
        <f t="shared" si="36"/>
        <v>34858989</v>
      </c>
      <c r="E32" s="120">
        <v>0</v>
      </c>
      <c r="F32" s="120">
        <f t="shared" si="37"/>
        <v>496954</v>
      </c>
      <c r="G32" s="120">
        <f t="shared" si="38"/>
        <v>1269558.5</v>
      </c>
      <c r="H32" s="120">
        <f t="shared" si="39"/>
        <v>-7035990</v>
      </c>
      <c r="I32" s="120">
        <f t="shared" si="40"/>
        <v>29589511.5</v>
      </c>
      <c r="J32" s="254">
        <f t="shared" si="41"/>
        <v>20882224.5</v>
      </c>
      <c r="K32" s="254">
        <f t="shared" si="42"/>
        <v>8687904</v>
      </c>
      <c r="L32" s="255">
        <f t="shared" si="43"/>
        <v>19383</v>
      </c>
      <c r="M32" s="210">
        <f>+M31+M22</f>
        <v>30842954</v>
      </c>
      <c r="N32" s="120">
        <f>+N31+N22</f>
        <v>496954</v>
      </c>
      <c r="O32" s="120">
        <f>+O31+O22</f>
        <v>1056906.5</v>
      </c>
      <c r="P32" s="120">
        <f>+P31+P22</f>
        <v>-7092708</v>
      </c>
      <c r="Q32" s="120">
        <f t="shared" si="44"/>
        <v>25304106.5</v>
      </c>
      <c r="R32" s="120">
        <f>+Q32-S32-T32</f>
        <v>17403613.5</v>
      </c>
      <c r="S32" s="120">
        <f>S22+S31</f>
        <v>7900493</v>
      </c>
      <c r="T32" s="197">
        <f>T22+T31</f>
        <v>0</v>
      </c>
      <c r="U32" s="210">
        <f t="shared" ref="U32:AA32" si="283">U22+U31</f>
        <v>704098</v>
      </c>
      <c r="V32" s="120">
        <f t="shared" si="283"/>
        <v>0</v>
      </c>
      <c r="W32" s="120">
        <f t="shared" si="283"/>
        <v>168000</v>
      </c>
      <c r="X32" s="120">
        <f t="shared" si="283"/>
        <v>-331492</v>
      </c>
      <c r="Y32" s="120">
        <f t="shared" si="254"/>
        <v>540606</v>
      </c>
      <c r="Z32" s="120">
        <f t="shared" si="118"/>
        <v>518759</v>
      </c>
      <c r="AA32" s="120">
        <f t="shared" si="283"/>
        <v>2464</v>
      </c>
      <c r="AB32" s="197">
        <f>AB22+AB31</f>
        <v>19383</v>
      </c>
      <c r="AC32" s="210">
        <f t="shared" ref="AC32:AI32" si="284">AC22+AC31</f>
        <v>2740452</v>
      </c>
      <c r="AD32" s="120">
        <f t="shared" si="284"/>
        <v>0</v>
      </c>
      <c r="AE32" s="120">
        <f t="shared" si="284"/>
        <v>44515</v>
      </c>
      <c r="AF32" s="120">
        <f t="shared" si="284"/>
        <v>348852</v>
      </c>
      <c r="AG32" s="120">
        <f t="shared" si="45"/>
        <v>3133819</v>
      </c>
      <c r="AH32" s="120">
        <f>AH22+AH31</f>
        <v>2379846</v>
      </c>
      <c r="AI32" s="120">
        <f t="shared" si="284"/>
        <v>753973</v>
      </c>
      <c r="AJ32" s="197">
        <f>AJ22+AJ31</f>
        <v>0</v>
      </c>
      <c r="AK32" s="181"/>
      <c r="AL32" s="120"/>
      <c r="AM32" s="120"/>
      <c r="AN32" s="120"/>
      <c r="AO32" s="120"/>
      <c r="AP32" s="120"/>
      <c r="AQ32" s="223"/>
      <c r="AR32" s="210">
        <f t="shared" ref="AR32:AX32" si="285">AR22+AR31</f>
        <v>25000</v>
      </c>
      <c r="AS32" s="120">
        <f t="shared" si="285"/>
        <v>0</v>
      </c>
      <c r="AT32" s="120">
        <f t="shared" si="285"/>
        <v>139</v>
      </c>
      <c r="AU32" s="120">
        <f t="shared" si="285"/>
        <v>2874</v>
      </c>
      <c r="AV32" s="120">
        <f t="shared" si="46"/>
        <v>28013</v>
      </c>
      <c r="AW32" s="120">
        <f>AW22+AW31</f>
        <v>28013</v>
      </c>
      <c r="AX32" s="120">
        <f t="shared" si="285"/>
        <v>0</v>
      </c>
      <c r="AY32" s="197">
        <f>AY22+AY31</f>
        <v>0</v>
      </c>
      <c r="AZ32" s="210">
        <f t="shared" ref="AZ32:BN32" si="286">AZ22+AZ31</f>
        <v>342997</v>
      </c>
      <c r="BA32" s="120">
        <f t="shared" si="286"/>
        <v>0</v>
      </c>
      <c r="BB32" s="256">
        <f t="shared" si="83"/>
        <v>0</v>
      </c>
      <c r="BC32" s="256">
        <f t="shared" si="83"/>
        <v>28213</v>
      </c>
      <c r="BD32" s="120">
        <f t="shared" si="49"/>
        <v>371210</v>
      </c>
      <c r="BE32" s="120">
        <f>BE22+BE31</f>
        <v>340236</v>
      </c>
      <c r="BF32" s="120">
        <f>BF22+BF31</f>
        <v>30974</v>
      </c>
      <c r="BG32" s="197">
        <f t="shared" si="286"/>
        <v>0</v>
      </c>
      <c r="BH32" s="210">
        <f t="shared" si="286"/>
        <v>214058</v>
      </c>
      <c r="BI32" s="120">
        <f t="shared" si="286"/>
        <v>0</v>
      </c>
      <c r="BJ32" s="120">
        <f t="shared" si="286"/>
        <v>0</v>
      </c>
      <c r="BK32" s="120">
        <f t="shared" si="286"/>
        <v>1451</v>
      </c>
      <c r="BL32" s="210">
        <f t="shared" si="51"/>
        <v>215509</v>
      </c>
      <c r="BM32" s="120">
        <f>BM22+BM31</f>
        <v>215509</v>
      </c>
      <c r="BN32" s="120">
        <f t="shared" si="286"/>
        <v>0</v>
      </c>
      <c r="BO32" s="197">
        <f>BO22+BO31</f>
        <v>0</v>
      </c>
      <c r="BP32" s="210">
        <f t="shared" ref="BP32:BV32" si="287">BP22+BP31</f>
        <v>60</v>
      </c>
      <c r="BQ32" s="120">
        <f t="shared" si="287"/>
        <v>0</v>
      </c>
      <c r="BR32" s="120">
        <f t="shared" si="287"/>
        <v>0</v>
      </c>
      <c r="BS32" s="120">
        <f t="shared" si="287"/>
        <v>136</v>
      </c>
      <c r="BT32" s="120">
        <f t="shared" si="52"/>
        <v>196</v>
      </c>
      <c r="BU32" s="120">
        <f>BU22+BU31</f>
        <v>196</v>
      </c>
      <c r="BV32" s="120">
        <f t="shared" si="287"/>
        <v>0</v>
      </c>
      <c r="BW32" s="197">
        <f>BW22+BW31</f>
        <v>0</v>
      </c>
      <c r="BX32" s="210">
        <f t="shared" ref="BX32:CD32" si="288">BX22+BX31</f>
        <v>128879</v>
      </c>
      <c r="BY32" s="120">
        <f t="shared" si="288"/>
        <v>0</v>
      </c>
      <c r="BZ32" s="120">
        <f t="shared" si="288"/>
        <v>0</v>
      </c>
      <c r="CA32" s="120">
        <f t="shared" si="288"/>
        <v>26626</v>
      </c>
      <c r="CB32" s="120">
        <f t="shared" si="53"/>
        <v>155505</v>
      </c>
      <c r="CC32" s="120">
        <f>CC22+CC31</f>
        <v>124531</v>
      </c>
      <c r="CD32" s="120">
        <f t="shared" si="288"/>
        <v>30974</v>
      </c>
      <c r="CE32" s="197">
        <f>CE22+CE31</f>
        <v>0</v>
      </c>
      <c r="CF32" s="210">
        <f>CF22+CF31</f>
        <v>203488</v>
      </c>
      <c r="CG32" s="120">
        <f>CG22+CG31</f>
        <v>0</v>
      </c>
      <c r="CH32" s="120">
        <f>CH22+CH31</f>
        <v>-2</v>
      </c>
      <c r="CI32" s="120">
        <f>CI22+CI31</f>
        <v>8271</v>
      </c>
      <c r="CJ32" s="120">
        <f t="shared" si="8"/>
        <v>211757</v>
      </c>
      <c r="CK32" s="120">
        <f t="shared" si="124"/>
        <v>211757</v>
      </c>
      <c r="CL32" s="120">
        <f t="shared" si="125"/>
        <v>0</v>
      </c>
      <c r="CM32" s="120">
        <f t="shared" si="126"/>
        <v>10947</v>
      </c>
      <c r="CN32" s="210">
        <f t="shared" ref="CN32:CS32" si="289">CN22+CN31</f>
        <v>3532</v>
      </c>
      <c r="CO32" s="120">
        <f t="shared" si="289"/>
        <v>0</v>
      </c>
      <c r="CP32" s="120">
        <f t="shared" si="289"/>
        <v>-1167</v>
      </c>
      <c r="CQ32" s="120">
        <f>SUM(CN32:CP32)</f>
        <v>2365</v>
      </c>
      <c r="CR32" s="120">
        <f>CR22+CR31</f>
        <v>2365</v>
      </c>
      <c r="CS32" s="120">
        <f t="shared" si="289"/>
        <v>0</v>
      </c>
      <c r="CT32" s="197">
        <f t="shared" ref="CT32:DA32" si="290">CT22+CT31</f>
        <v>0</v>
      </c>
      <c r="CU32" s="210">
        <f t="shared" si="290"/>
        <v>10979</v>
      </c>
      <c r="CV32" s="120">
        <f t="shared" si="290"/>
        <v>0</v>
      </c>
      <c r="CW32" s="120">
        <f t="shared" si="290"/>
        <v>-7715</v>
      </c>
      <c r="CX32" s="120">
        <f>SUM(CU32:CW32)</f>
        <v>3264</v>
      </c>
      <c r="CY32" s="120">
        <f>CY22+CY31</f>
        <v>3264</v>
      </c>
      <c r="CZ32" s="120">
        <f t="shared" si="290"/>
        <v>0</v>
      </c>
      <c r="DA32" s="197">
        <f t="shared" si="290"/>
        <v>0</v>
      </c>
      <c r="DB32" s="210">
        <f t="shared" ref="DB32:DG32" si="291">DB22+DB31</f>
        <v>8718</v>
      </c>
      <c r="DC32" s="120">
        <f t="shared" si="291"/>
        <v>0</v>
      </c>
      <c r="DD32" s="120">
        <f t="shared" si="291"/>
        <v>-4839</v>
      </c>
      <c r="DE32" s="120">
        <f>SUM(DB32:DD32)</f>
        <v>3879</v>
      </c>
      <c r="DF32" s="120">
        <f>DF22+DF31</f>
        <v>3879</v>
      </c>
      <c r="DG32" s="120">
        <f t="shared" si="291"/>
        <v>0</v>
      </c>
      <c r="DH32" s="197">
        <f>DH22+DH31</f>
        <v>0</v>
      </c>
      <c r="DI32" s="210">
        <f t="shared" ref="DI32:DN32" si="292">DI22+DI31</f>
        <v>6891</v>
      </c>
      <c r="DJ32" s="120">
        <f t="shared" si="292"/>
        <v>0</v>
      </c>
      <c r="DK32" s="120">
        <f t="shared" si="292"/>
        <v>-3539</v>
      </c>
      <c r="DL32" s="120">
        <f>SUM(DI32:DK32)</f>
        <v>3352</v>
      </c>
      <c r="DM32" s="120">
        <f>DM22+DM31</f>
        <v>3352</v>
      </c>
      <c r="DN32" s="120">
        <f t="shared" si="292"/>
        <v>0</v>
      </c>
      <c r="DO32" s="197">
        <f t="shared" ref="DO32:DV32" si="293">DO22+DO31</f>
        <v>0</v>
      </c>
      <c r="DP32" s="210">
        <f t="shared" si="293"/>
        <v>3603</v>
      </c>
      <c r="DQ32" s="120">
        <f t="shared" si="293"/>
        <v>0</v>
      </c>
      <c r="DR32" s="120">
        <f t="shared" si="293"/>
        <v>-2581</v>
      </c>
      <c r="DS32" s="120">
        <f>SUM(DP32:DR32)</f>
        <v>1022</v>
      </c>
      <c r="DT32" s="120">
        <f>DT22+DT31</f>
        <v>1022</v>
      </c>
      <c r="DU32" s="120">
        <f t="shared" si="293"/>
        <v>0</v>
      </c>
      <c r="DV32" s="197">
        <f t="shared" si="293"/>
        <v>0</v>
      </c>
      <c r="DW32" s="210">
        <f t="shared" ref="DW32:EB32" si="294">DW22+DW31</f>
        <v>14092</v>
      </c>
      <c r="DX32" s="120">
        <f t="shared" si="294"/>
        <v>0</v>
      </c>
      <c r="DY32" s="120">
        <f t="shared" si="294"/>
        <v>-7450</v>
      </c>
      <c r="DZ32" s="120">
        <f>SUM(DW32:DY32)</f>
        <v>6642</v>
      </c>
      <c r="EA32" s="120">
        <f>EA22+EA31</f>
        <v>6642</v>
      </c>
      <c r="EB32" s="120">
        <f t="shared" si="294"/>
        <v>0</v>
      </c>
      <c r="EC32" s="197">
        <f>EC22+EC31</f>
        <v>0</v>
      </c>
      <c r="ED32" s="210">
        <f t="shared" ref="ED32:EI32" si="295">ED22+ED31</f>
        <v>15210</v>
      </c>
      <c r="EE32" s="120">
        <f t="shared" si="295"/>
        <v>0</v>
      </c>
      <c r="EF32" s="120">
        <f t="shared" si="295"/>
        <v>-7920</v>
      </c>
      <c r="EG32" s="120">
        <f>SUM(ED32:EF32)</f>
        <v>7290</v>
      </c>
      <c r="EH32" s="120">
        <f>EH22+EH31</f>
        <v>7290</v>
      </c>
      <c r="EI32" s="120">
        <f t="shared" si="295"/>
        <v>0</v>
      </c>
      <c r="EJ32" s="197">
        <f>EJ22+EJ31</f>
        <v>0</v>
      </c>
      <c r="EK32" s="210">
        <f t="shared" ref="EK32:EP32" si="296">EK22+EK31</f>
        <v>8693</v>
      </c>
      <c r="EL32" s="120">
        <f t="shared" si="296"/>
        <v>0</v>
      </c>
      <c r="EM32" s="120">
        <f t="shared" si="296"/>
        <v>-3787</v>
      </c>
      <c r="EN32" s="120">
        <f>SUM(EK32:EM32)</f>
        <v>4906</v>
      </c>
      <c r="EO32" s="120">
        <f>EO22+EO31</f>
        <v>4906</v>
      </c>
      <c r="EP32" s="120">
        <f t="shared" si="296"/>
        <v>0</v>
      </c>
      <c r="EQ32" s="197">
        <f>EQ22+EQ31</f>
        <v>0</v>
      </c>
      <c r="ER32" s="210">
        <f>ER22+EU31</f>
        <v>11655</v>
      </c>
      <c r="ES32" s="120">
        <f>ES22+EV31</f>
        <v>0</v>
      </c>
      <c r="ET32" s="120">
        <f>ET22+ET31</f>
        <v>-7021</v>
      </c>
      <c r="EU32" s="120">
        <f>SUM(ER32:ET32)</f>
        <v>4634</v>
      </c>
      <c r="EV32" s="120">
        <f>EV22+EV31</f>
        <v>4634</v>
      </c>
      <c r="EW32" s="120">
        <f>EW22+EW31</f>
        <v>0</v>
      </c>
      <c r="EX32" s="197">
        <f>EX22+EX31</f>
        <v>0</v>
      </c>
      <c r="EY32" s="210">
        <f t="shared" ref="EY32:FD32" si="297">EY22+EY31</f>
        <v>11244</v>
      </c>
      <c r="EZ32" s="120">
        <f t="shared" si="297"/>
        <v>0</v>
      </c>
      <c r="FA32" s="120">
        <f t="shared" si="297"/>
        <v>-5389</v>
      </c>
      <c r="FB32" s="120">
        <f>SUM(EY32:FA32)</f>
        <v>5855</v>
      </c>
      <c r="FC32" s="120">
        <f>FC22+FC31</f>
        <v>5855</v>
      </c>
      <c r="FD32" s="120">
        <f t="shared" si="297"/>
        <v>0</v>
      </c>
      <c r="FE32" s="197">
        <f>FE22+FE31</f>
        <v>0</v>
      </c>
      <c r="FF32" s="210">
        <f t="shared" ref="FF32:FK32" si="298">FF22+FF31</f>
        <v>6306</v>
      </c>
      <c r="FG32" s="120">
        <f t="shared" si="298"/>
        <v>0</v>
      </c>
      <c r="FH32" s="120">
        <f t="shared" si="298"/>
        <v>-2371</v>
      </c>
      <c r="FI32" s="120">
        <f>SUM(FF32:FH32)</f>
        <v>3935</v>
      </c>
      <c r="FJ32" s="120">
        <f>FJ22+FJ31</f>
        <v>3935</v>
      </c>
      <c r="FK32" s="120">
        <f t="shared" si="298"/>
        <v>0</v>
      </c>
      <c r="FL32" s="197">
        <f>FL22+FL31</f>
        <v>0</v>
      </c>
      <c r="FM32" s="210">
        <f t="shared" ref="FM32:FR32" si="299">FM22+FM31</f>
        <v>7489</v>
      </c>
      <c r="FN32" s="120">
        <f t="shared" si="299"/>
        <v>0</v>
      </c>
      <c r="FO32" s="120">
        <f t="shared" si="299"/>
        <v>-2845</v>
      </c>
      <c r="FP32" s="120">
        <f>SUM(FM32:FO32)</f>
        <v>4644</v>
      </c>
      <c r="FQ32" s="120">
        <f>FQ22+FQ31</f>
        <v>4644</v>
      </c>
      <c r="FR32" s="120">
        <f t="shared" si="299"/>
        <v>0</v>
      </c>
      <c r="FS32" s="197">
        <f>FS22+FS31</f>
        <v>0</v>
      </c>
      <c r="FT32" s="210">
        <f t="shared" ref="FT32:FY32" si="300">FT22+FT31</f>
        <v>4437</v>
      </c>
      <c r="FU32" s="120">
        <f t="shared" si="300"/>
        <v>0</v>
      </c>
      <c r="FV32" s="120">
        <f t="shared" si="300"/>
        <v>-1405</v>
      </c>
      <c r="FW32" s="120">
        <f>SUM(FT32:FV32)</f>
        <v>3032</v>
      </c>
      <c r="FX32" s="120">
        <f>FX22+FX31</f>
        <v>3032</v>
      </c>
      <c r="FY32" s="120">
        <f t="shared" si="300"/>
        <v>0</v>
      </c>
      <c r="FZ32" s="197">
        <f>FZ22+FZ31</f>
        <v>0</v>
      </c>
      <c r="GA32" s="210">
        <f t="shared" ref="GA32:GF32" si="301">GA22+GA31</f>
        <v>9052</v>
      </c>
      <c r="GB32" s="120">
        <f t="shared" si="301"/>
        <v>0</v>
      </c>
      <c r="GC32" s="120">
        <f t="shared" si="301"/>
        <v>-4536</v>
      </c>
      <c r="GD32" s="120">
        <f>SUM(GA32:GC32)</f>
        <v>4516</v>
      </c>
      <c r="GE32" s="120">
        <f>GE22+GE31</f>
        <v>4516</v>
      </c>
      <c r="GF32" s="120">
        <f t="shared" si="301"/>
        <v>0</v>
      </c>
      <c r="GG32" s="197">
        <f>GG22+GG31</f>
        <v>0</v>
      </c>
      <c r="GH32" s="210">
        <f t="shared" ref="GH32:GM32" si="302">GH22+GH31</f>
        <v>9685</v>
      </c>
      <c r="GI32" s="120">
        <f t="shared" si="302"/>
        <v>0</v>
      </c>
      <c r="GJ32" s="120">
        <f t="shared" si="302"/>
        <v>-4968</v>
      </c>
      <c r="GK32" s="120">
        <f>SUM(GH32:GJ32)</f>
        <v>4717</v>
      </c>
      <c r="GL32" s="120">
        <f>GL22+GL31</f>
        <v>4717</v>
      </c>
      <c r="GM32" s="120">
        <f t="shared" si="302"/>
        <v>0</v>
      </c>
      <c r="GN32" s="197">
        <f>GN22+GN31</f>
        <v>0</v>
      </c>
      <c r="GO32" s="210">
        <f t="shared" ref="GO32:GT32" si="303">GO22+GO31</f>
        <v>5495</v>
      </c>
      <c r="GP32" s="120">
        <f t="shared" si="303"/>
        <v>0</v>
      </c>
      <c r="GQ32" s="120">
        <f t="shared" si="303"/>
        <v>-2277</v>
      </c>
      <c r="GR32" s="120">
        <f>SUM(GO32:GQ32)</f>
        <v>3218</v>
      </c>
      <c r="GS32" s="120">
        <f>GS22+GS31</f>
        <v>3218</v>
      </c>
      <c r="GT32" s="120">
        <f t="shared" si="303"/>
        <v>0</v>
      </c>
      <c r="GU32" s="197">
        <f>GU22+GU31</f>
        <v>0</v>
      </c>
      <c r="GV32" s="210">
        <f t="shared" ref="GV32:HA32" si="304">GV22+GV31</f>
        <v>9561</v>
      </c>
      <c r="GW32" s="120">
        <f t="shared" si="304"/>
        <v>0</v>
      </c>
      <c r="GX32" s="120">
        <f t="shared" si="304"/>
        <v>-4779</v>
      </c>
      <c r="GY32" s="120">
        <f>SUM(GV32:GX32)</f>
        <v>4782</v>
      </c>
      <c r="GZ32" s="120">
        <f>GZ22+GZ31</f>
        <v>4782</v>
      </c>
      <c r="HA32" s="120">
        <f t="shared" si="304"/>
        <v>0</v>
      </c>
      <c r="HB32" s="197">
        <f>HB22+HB31</f>
        <v>0</v>
      </c>
      <c r="HC32" s="210">
        <f t="shared" ref="HC32:HH32" si="305">HC22+HC31</f>
        <v>4090</v>
      </c>
      <c r="HD32" s="120">
        <f t="shared" si="305"/>
        <v>0</v>
      </c>
      <c r="HE32" s="120">
        <f t="shared" si="305"/>
        <v>-1915</v>
      </c>
      <c r="HF32" s="120">
        <f>SUM(HC32:HE32)</f>
        <v>2175</v>
      </c>
      <c r="HG32" s="120">
        <f>HG22+HG31</f>
        <v>2175</v>
      </c>
      <c r="HH32" s="120">
        <f t="shared" si="305"/>
        <v>0</v>
      </c>
      <c r="HI32" s="197">
        <f>HI22+HI31</f>
        <v>0</v>
      </c>
      <c r="HJ32" s="210">
        <f t="shared" ref="HJ32:HO32" si="306">HJ22+HJ31</f>
        <v>3490</v>
      </c>
      <c r="HK32" s="120">
        <f t="shared" si="306"/>
        <v>0</v>
      </c>
      <c r="HL32" s="120">
        <f t="shared" si="306"/>
        <v>-1533</v>
      </c>
      <c r="HM32" s="120">
        <f>SUM(HJ32:HL32)</f>
        <v>1957</v>
      </c>
      <c r="HN32" s="120">
        <f>HN22+HN31</f>
        <v>1957</v>
      </c>
      <c r="HO32" s="120">
        <f t="shared" si="306"/>
        <v>0</v>
      </c>
      <c r="HP32" s="197">
        <f t="shared" ref="HP32:HW32" si="307">HP22+HP31</f>
        <v>0</v>
      </c>
      <c r="HQ32" s="210">
        <f t="shared" si="307"/>
        <v>4950</v>
      </c>
      <c r="HR32" s="120">
        <f t="shared" si="307"/>
        <v>0</v>
      </c>
      <c r="HS32" s="120">
        <f t="shared" si="307"/>
        <v>-2234</v>
      </c>
      <c r="HT32" s="120">
        <f>SUM(HQ32:HS32)</f>
        <v>2716</v>
      </c>
      <c r="HU32" s="120">
        <f>HU22+HU31</f>
        <v>2716</v>
      </c>
      <c r="HV32" s="120">
        <f t="shared" si="307"/>
        <v>0</v>
      </c>
      <c r="HW32" s="197">
        <f t="shared" si="307"/>
        <v>0</v>
      </c>
      <c r="HX32" s="210">
        <f t="shared" ref="HX32:IC32" si="308">HX22+HX31</f>
        <v>16996</v>
      </c>
      <c r="HY32" s="120">
        <f t="shared" si="308"/>
        <v>0</v>
      </c>
      <c r="HZ32" s="120">
        <f t="shared" si="308"/>
        <v>-8948</v>
      </c>
      <c r="IA32" s="120">
        <f>SUM(HX32:HZ32)</f>
        <v>8048</v>
      </c>
      <c r="IB32" s="120">
        <f>IB22+IB31</f>
        <v>8048</v>
      </c>
      <c r="IC32" s="120">
        <f t="shared" si="308"/>
        <v>0</v>
      </c>
      <c r="ID32" s="197">
        <f>ID22+ID31</f>
        <v>0</v>
      </c>
      <c r="IE32" s="210">
        <f t="shared" ref="IE32:IJ32" si="309">IE22+IE31</f>
        <v>6729</v>
      </c>
      <c r="IF32" s="120">
        <f t="shared" si="309"/>
        <v>0</v>
      </c>
      <c r="IG32" s="120">
        <f t="shared" si="309"/>
        <v>-3672</v>
      </c>
      <c r="IH32" s="137">
        <f>SUM(IE32:IG32)</f>
        <v>3057</v>
      </c>
      <c r="II32" s="120">
        <f>II22+II31</f>
        <v>3057</v>
      </c>
      <c r="IJ32" s="120">
        <f t="shared" si="309"/>
        <v>0</v>
      </c>
      <c r="IK32" s="197">
        <f>IK22+IK31</f>
        <v>0</v>
      </c>
      <c r="IL32" s="210">
        <f t="shared" ref="IL32:IQ32" si="310">IL22+IL31</f>
        <v>6178</v>
      </c>
      <c r="IM32" s="120">
        <f t="shared" si="310"/>
        <v>0</v>
      </c>
      <c r="IN32" s="120">
        <f t="shared" si="310"/>
        <v>-2714</v>
      </c>
      <c r="IO32" s="120">
        <f>SUM(IL32:IN32)</f>
        <v>3464</v>
      </c>
      <c r="IP32" s="120">
        <f>IP22+IP31</f>
        <v>3464</v>
      </c>
      <c r="IQ32" s="120">
        <f t="shared" si="310"/>
        <v>0</v>
      </c>
      <c r="IR32" s="197">
        <f>IR22+IR31</f>
        <v>0</v>
      </c>
      <c r="IS32" s="210">
        <f t="shared" ref="IS32:IX32" si="311">IS22+IS31</f>
        <v>14413</v>
      </c>
      <c r="IT32" s="120">
        <f t="shared" si="311"/>
        <v>0</v>
      </c>
      <c r="IU32" s="120">
        <f t="shared" si="311"/>
        <v>-8047</v>
      </c>
      <c r="IV32" s="120">
        <f>SUM(IS32:IU32)</f>
        <v>6366</v>
      </c>
      <c r="IW32" s="120">
        <f>IW22+IW31</f>
        <v>6366</v>
      </c>
      <c r="IX32" s="120">
        <f t="shared" si="311"/>
        <v>0</v>
      </c>
      <c r="IY32" s="197">
        <f t="shared" ref="IY32:JG32" si="312">IY22+IY31</f>
        <v>10947</v>
      </c>
      <c r="IZ32" s="210">
        <f t="shared" si="312"/>
        <v>0</v>
      </c>
      <c r="JA32" s="120">
        <f t="shared" si="312"/>
        <v>0</v>
      </c>
      <c r="JB32" s="120">
        <f t="shared" si="312"/>
        <v>103650</v>
      </c>
      <c r="JC32" s="120">
        <f t="shared" si="312"/>
        <v>8271</v>
      </c>
      <c r="JD32" s="120">
        <f t="shared" si="79"/>
        <v>111921</v>
      </c>
      <c r="JE32" s="120">
        <f t="shared" si="312"/>
        <v>111921</v>
      </c>
      <c r="JF32" s="120">
        <f t="shared" si="312"/>
        <v>0</v>
      </c>
      <c r="JG32" s="197">
        <f t="shared" si="312"/>
        <v>0</v>
      </c>
    </row>
    <row r="33" spans="1:267" s="139" customFormat="1" ht="12.75" x14ac:dyDescent="0.2">
      <c r="A33" s="138" t="s">
        <v>94</v>
      </c>
      <c r="B33" s="79" t="s">
        <v>21</v>
      </c>
      <c r="C33" s="171"/>
      <c r="D33" s="186"/>
      <c r="E33" s="104"/>
      <c r="F33" s="104"/>
      <c r="G33" s="132"/>
      <c r="H33" s="132"/>
      <c r="I33" s="104"/>
      <c r="J33" s="104"/>
      <c r="K33" s="104"/>
      <c r="L33" s="187"/>
      <c r="M33" s="186"/>
      <c r="N33" s="104"/>
      <c r="O33" s="104"/>
      <c r="P33" s="104"/>
      <c r="Q33" s="104">
        <f t="shared" si="44"/>
        <v>0</v>
      </c>
      <c r="R33" s="108"/>
      <c r="S33" s="104"/>
      <c r="T33" s="187"/>
      <c r="U33" s="186"/>
      <c r="V33" s="104"/>
      <c r="W33" s="104"/>
      <c r="X33" s="104"/>
      <c r="Y33" s="104"/>
      <c r="Z33" s="111"/>
      <c r="AA33" s="104"/>
      <c r="AB33" s="187"/>
      <c r="AC33" s="186"/>
      <c r="AD33" s="104"/>
      <c r="AE33" s="104"/>
      <c r="AF33" s="104"/>
      <c r="AG33" s="104">
        <f t="shared" si="45"/>
        <v>0</v>
      </c>
      <c r="AH33" s="104"/>
      <c r="AI33" s="104"/>
      <c r="AJ33" s="187"/>
      <c r="AK33" s="176"/>
      <c r="AL33" s="104"/>
      <c r="AM33" s="104"/>
      <c r="AN33" s="104"/>
      <c r="AO33" s="104"/>
      <c r="AP33" s="104"/>
      <c r="AQ33" s="218"/>
      <c r="AR33" s="186"/>
      <c r="AS33" s="104"/>
      <c r="AT33" s="104"/>
      <c r="AU33" s="104"/>
      <c r="AV33" s="104">
        <f t="shared" si="46"/>
        <v>0</v>
      </c>
      <c r="AW33" s="104"/>
      <c r="AX33" s="104"/>
      <c r="AY33" s="187"/>
      <c r="AZ33" s="186"/>
      <c r="BA33" s="104"/>
      <c r="BB33" s="107"/>
      <c r="BC33" s="107"/>
      <c r="BD33" s="104">
        <f t="shared" si="49"/>
        <v>0</v>
      </c>
      <c r="BE33" s="104"/>
      <c r="BF33" s="104"/>
      <c r="BG33" s="187"/>
      <c r="BH33" s="186"/>
      <c r="BI33" s="104"/>
      <c r="BJ33" s="104"/>
      <c r="BK33" s="104"/>
      <c r="BL33" s="104">
        <f t="shared" si="51"/>
        <v>0</v>
      </c>
      <c r="BM33" s="104"/>
      <c r="BN33" s="104"/>
      <c r="BO33" s="187"/>
      <c r="BP33" s="186"/>
      <c r="BQ33" s="104"/>
      <c r="BR33" s="104"/>
      <c r="BS33" s="104"/>
      <c r="BT33" s="104">
        <f t="shared" si="52"/>
        <v>0</v>
      </c>
      <c r="BU33" s="104"/>
      <c r="BV33" s="104"/>
      <c r="BW33" s="187"/>
      <c r="BX33" s="186"/>
      <c r="BY33" s="104"/>
      <c r="BZ33" s="104"/>
      <c r="CA33" s="104"/>
      <c r="CB33" s="104">
        <f t="shared" si="53"/>
        <v>0</v>
      </c>
      <c r="CC33" s="104"/>
      <c r="CD33" s="104"/>
      <c r="CE33" s="187"/>
      <c r="CF33" s="186"/>
      <c r="CG33" s="104"/>
      <c r="CH33" s="104"/>
      <c r="CI33" s="104"/>
      <c r="CJ33" s="107"/>
      <c r="CK33" s="107"/>
      <c r="CL33" s="111"/>
      <c r="CM33" s="207"/>
      <c r="CN33" s="186"/>
      <c r="CO33" s="104"/>
      <c r="CP33" s="104"/>
      <c r="CQ33" s="104"/>
      <c r="CR33" s="104"/>
      <c r="CS33" s="104"/>
      <c r="CT33" s="187"/>
      <c r="CU33" s="186"/>
      <c r="CV33" s="104"/>
      <c r="CW33" s="104"/>
      <c r="CX33" s="104"/>
      <c r="CY33" s="104"/>
      <c r="CZ33" s="104"/>
      <c r="DA33" s="187"/>
      <c r="DB33" s="186"/>
      <c r="DC33" s="104"/>
      <c r="DD33" s="104"/>
      <c r="DE33" s="104"/>
      <c r="DF33" s="104"/>
      <c r="DG33" s="104"/>
      <c r="DH33" s="187"/>
      <c r="DI33" s="186"/>
      <c r="DJ33" s="104"/>
      <c r="DK33" s="104"/>
      <c r="DL33" s="104"/>
      <c r="DM33" s="104"/>
      <c r="DN33" s="104"/>
      <c r="DO33" s="187"/>
      <c r="DP33" s="186"/>
      <c r="DQ33" s="104"/>
      <c r="DR33" s="104"/>
      <c r="DS33" s="104"/>
      <c r="DT33" s="104"/>
      <c r="DU33" s="104"/>
      <c r="DV33" s="187"/>
      <c r="DW33" s="186"/>
      <c r="DX33" s="104"/>
      <c r="DY33" s="104"/>
      <c r="DZ33" s="104"/>
      <c r="EA33" s="104"/>
      <c r="EB33" s="104"/>
      <c r="EC33" s="187"/>
      <c r="ED33" s="186"/>
      <c r="EE33" s="104"/>
      <c r="EF33" s="104"/>
      <c r="EG33" s="104"/>
      <c r="EH33" s="104"/>
      <c r="EI33" s="104"/>
      <c r="EJ33" s="187"/>
      <c r="EK33" s="186"/>
      <c r="EL33" s="104"/>
      <c r="EM33" s="104"/>
      <c r="EN33" s="104"/>
      <c r="EO33" s="104"/>
      <c r="EP33" s="104"/>
      <c r="EQ33" s="187"/>
      <c r="ER33" s="186"/>
      <c r="ES33" s="104"/>
      <c r="ET33" s="104"/>
      <c r="EU33" s="114"/>
      <c r="EV33" s="104"/>
      <c r="EW33" s="104"/>
      <c r="EX33" s="187"/>
      <c r="EY33" s="186"/>
      <c r="EZ33" s="104"/>
      <c r="FA33" s="104"/>
      <c r="FB33" s="104"/>
      <c r="FC33" s="104"/>
      <c r="FD33" s="104"/>
      <c r="FE33" s="187"/>
      <c r="FF33" s="186"/>
      <c r="FG33" s="104"/>
      <c r="FH33" s="104"/>
      <c r="FI33" s="104"/>
      <c r="FJ33" s="104"/>
      <c r="FK33" s="104"/>
      <c r="FL33" s="187"/>
      <c r="FM33" s="186"/>
      <c r="FN33" s="104"/>
      <c r="FO33" s="104"/>
      <c r="FP33" s="104"/>
      <c r="FQ33" s="104"/>
      <c r="FR33" s="104"/>
      <c r="FS33" s="187"/>
      <c r="FT33" s="186"/>
      <c r="FU33" s="104"/>
      <c r="FV33" s="104"/>
      <c r="FW33" s="126"/>
      <c r="FX33" s="104"/>
      <c r="FY33" s="104"/>
      <c r="FZ33" s="187"/>
      <c r="GA33" s="186"/>
      <c r="GB33" s="104"/>
      <c r="GC33" s="104"/>
      <c r="GD33" s="104"/>
      <c r="GE33" s="104"/>
      <c r="GF33" s="104"/>
      <c r="GG33" s="187"/>
      <c r="GH33" s="186"/>
      <c r="GI33" s="104"/>
      <c r="GJ33" s="104"/>
      <c r="GK33" s="104"/>
      <c r="GL33" s="104"/>
      <c r="GM33" s="104"/>
      <c r="GN33" s="187"/>
      <c r="GO33" s="186"/>
      <c r="GP33" s="104"/>
      <c r="GQ33" s="104"/>
      <c r="GR33" s="104"/>
      <c r="GS33" s="104"/>
      <c r="GT33" s="104"/>
      <c r="GU33" s="187"/>
      <c r="GV33" s="186"/>
      <c r="GW33" s="104"/>
      <c r="GX33" s="104"/>
      <c r="GY33" s="104"/>
      <c r="GZ33" s="104"/>
      <c r="HA33" s="104"/>
      <c r="HB33" s="187"/>
      <c r="HC33" s="186"/>
      <c r="HD33" s="104"/>
      <c r="HE33" s="104"/>
      <c r="HF33" s="104"/>
      <c r="HG33" s="104"/>
      <c r="HH33" s="104"/>
      <c r="HI33" s="187"/>
      <c r="HJ33" s="186"/>
      <c r="HK33" s="104"/>
      <c r="HL33" s="104"/>
      <c r="HM33" s="104"/>
      <c r="HN33" s="104"/>
      <c r="HO33" s="104"/>
      <c r="HP33" s="187"/>
      <c r="HQ33" s="186"/>
      <c r="HR33" s="104"/>
      <c r="HS33" s="104"/>
      <c r="HT33" s="104"/>
      <c r="HU33" s="104"/>
      <c r="HV33" s="104"/>
      <c r="HW33" s="187"/>
      <c r="HX33" s="186"/>
      <c r="HY33" s="104"/>
      <c r="HZ33" s="104"/>
      <c r="IA33" s="104"/>
      <c r="IB33" s="104"/>
      <c r="IC33" s="104"/>
      <c r="ID33" s="187"/>
      <c r="IE33" s="186"/>
      <c r="IF33" s="104"/>
      <c r="IG33" s="104"/>
      <c r="IH33" s="104"/>
      <c r="II33" s="104"/>
      <c r="IJ33" s="104"/>
      <c r="IK33" s="187"/>
      <c r="IL33" s="186"/>
      <c r="IM33" s="104"/>
      <c r="IN33" s="104"/>
      <c r="IO33" s="104"/>
      <c r="IP33" s="104"/>
      <c r="IQ33" s="104"/>
      <c r="IR33" s="187"/>
      <c r="IS33" s="186"/>
      <c r="IT33" s="104"/>
      <c r="IU33" s="104"/>
      <c r="IV33" s="104"/>
      <c r="IW33" s="104"/>
      <c r="IX33" s="104"/>
      <c r="IY33" s="187"/>
      <c r="IZ33" s="186"/>
      <c r="JA33" s="104"/>
      <c r="JB33" s="104"/>
      <c r="JC33" s="104"/>
      <c r="JD33" s="104">
        <f t="shared" si="79"/>
        <v>0</v>
      </c>
      <c r="JE33" s="104"/>
      <c r="JF33" s="104"/>
      <c r="JG33" s="187"/>
    </row>
    <row r="34" spans="1:267" s="141" customFormat="1" ht="12.75" x14ac:dyDescent="0.2">
      <c r="A34" s="140"/>
      <c r="B34" s="94" t="s">
        <v>95</v>
      </c>
      <c r="C34" s="8" t="s">
        <v>158</v>
      </c>
      <c r="D34" s="189">
        <f>SUM(M34,U34,AC34,AK34,AR34,BH34,BP34,BX34,CN34,CU34,DB34,DI34,DP34,DW34,ED34,EK34)+SUM(ER34,EY34,FF34,FM34,FT34,GA34,GH34,GO34,GV34,HC34,HJ34,HQ34,HX34,IE34,IL34,IS34)</f>
        <v>2000000</v>
      </c>
      <c r="E34" s="107">
        <f>SUM(,W34,AE34,AM34,AT34,BJ34,BR34,BZ34,CP34,CW34,DD34,DK34,DR34,DY34,EF34,EM34)+SUM(ET34,FA34,FH34,FO34,FV34,GC34,GJ34,GQ34,GX34,HE34,HL34,HS34,HZ34,IG34,IN34,IU34)</f>
        <v>0</v>
      </c>
      <c r="F34" s="108">
        <f t="shared" ref="F34:K38" si="313">+N34+V34+AD34+AS34+BA34+CG34</f>
        <v>0</v>
      </c>
      <c r="G34" s="108">
        <f t="shared" si="313"/>
        <v>0</v>
      </c>
      <c r="H34" s="108">
        <f t="shared" si="313"/>
        <v>0</v>
      </c>
      <c r="I34" s="108">
        <f t="shared" si="313"/>
        <v>2000000</v>
      </c>
      <c r="J34" s="108">
        <f t="shared" si="313"/>
        <v>0</v>
      </c>
      <c r="K34" s="108">
        <f t="shared" si="313"/>
        <v>2000000</v>
      </c>
      <c r="L34" s="213">
        <f t="shared" ref="L34:L41" si="314">+T34+AB34</f>
        <v>0</v>
      </c>
      <c r="M34" s="189">
        <v>2000000</v>
      </c>
      <c r="N34" s="108"/>
      <c r="O34" s="108"/>
      <c r="P34" s="108"/>
      <c r="Q34" s="108">
        <f t="shared" si="44"/>
        <v>2000000</v>
      </c>
      <c r="R34" s="108">
        <f>+Q34-S34</f>
        <v>0</v>
      </c>
      <c r="S34" s="107">
        <v>2000000</v>
      </c>
      <c r="T34" s="207"/>
      <c r="U34" s="189"/>
      <c r="V34" s="107"/>
      <c r="W34" s="107"/>
      <c r="X34" s="107"/>
      <c r="Y34" s="104"/>
      <c r="Z34" s="111">
        <f t="shared" si="118"/>
        <v>0</v>
      </c>
      <c r="AA34" s="107"/>
      <c r="AB34" s="207"/>
      <c r="AC34" s="189"/>
      <c r="AD34" s="107"/>
      <c r="AE34" s="107"/>
      <c r="AF34" s="107"/>
      <c r="AG34" s="104">
        <f t="shared" si="45"/>
        <v>0</v>
      </c>
      <c r="AH34" s="107">
        <f>AG34-AI34-AJ34</f>
        <v>0</v>
      </c>
      <c r="AI34" s="107"/>
      <c r="AJ34" s="207"/>
      <c r="AK34" s="177"/>
      <c r="AL34" s="107"/>
      <c r="AM34" s="107"/>
      <c r="AN34" s="107"/>
      <c r="AO34" s="107"/>
      <c r="AP34" s="107"/>
      <c r="AQ34" s="219"/>
      <c r="AR34" s="189"/>
      <c r="AS34" s="107"/>
      <c r="AT34" s="107"/>
      <c r="AU34" s="107"/>
      <c r="AV34" s="104">
        <f t="shared" si="46"/>
        <v>0</v>
      </c>
      <c r="AW34" s="107">
        <f>AV34-AX34-AY34</f>
        <v>0</v>
      </c>
      <c r="AX34" s="107"/>
      <c r="AY34" s="207"/>
      <c r="AZ34" s="189">
        <f t="shared" ref="AZ34:AZ39" si="315">SUM(BP34,BX34,BH34)</f>
        <v>0</v>
      </c>
      <c r="BA34" s="107">
        <f t="shared" ref="BA34:BC39" si="316">SUM(BQ34,BY34,BI34)</f>
        <v>0</v>
      </c>
      <c r="BB34" s="107">
        <f t="shared" si="316"/>
        <v>0</v>
      </c>
      <c r="BC34" s="107">
        <f t="shared" si="316"/>
        <v>0</v>
      </c>
      <c r="BD34" s="107">
        <f t="shared" si="49"/>
        <v>0</v>
      </c>
      <c r="BE34" s="107">
        <f t="shared" ref="BE34:BE39" si="317">SUM(BU34,CC34,BM34)</f>
        <v>0</v>
      </c>
      <c r="BF34" s="107">
        <f t="shared" ref="BF34:BF39" si="318">SUM(BV34,CD34,BN34)</f>
        <v>0</v>
      </c>
      <c r="BG34" s="207">
        <f t="shared" ref="BG34:BG39" si="319">SUM(BW34,CE34,BO34)</f>
        <v>0</v>
      </c>
      <c r="BH34" s="189"/>
      <c r="BI34" s="107"/>
      <c r="BJ34" s="107"/>
      <c r="BK34" s="107"/>
      <c r="BL34" s="104">
        <f t="shared" si="51"/>
        <v>0</v>
      </c>
      <c r="BM34" s="107">
        <f>BL34-BN34-BO34</f>
        <v>0</v>
      </c>
      <c r="BN34" s="107"/>
      <c r="BO34" s="207"/>
      <c r="BP34" s="189"/>
      <c r="BQ34" s="107"/>
      <c r="BR34" s="107"/>
      <c r="BS34" s="107"/>
      <c r="BT34" s="104">
        <f t="shared" si="52"/>
        <v>0</v>
      </c>
      <c r="BU34" s="107">
        <f>BT34-BV34-BW34</f>
        <v>0</v>
      </c>
      <c r="BV34" s="107"/>
      <c r="BW34" s="207"/>
      <c r="BX34" s="189"/>
      <c r="BY34" s="107"/>
      <c r="BZ34" s="107"/>
      <c r="CA34" s="107"/>
      <c r="CB34" s="104">
        <f t="shared" si="53"/>
        <v>0</v>
      </c>
      <c r="CC34" s="107">
        <f>CB34-CD34-CE34</f>
        <v>0</v>
      </c>
      <c r="CD34" s="107"/>
      <c r="CE34" s="207"/>
      <c r="CF34" s="189">
        <f t="shared" ref="CF34:CF39" si="320">SUM(CN34,CU34,DB34,DI34,DP34,DW34,ED34,EK34,ER34,EY34,FF34,FM34,FT34,GA34,GH34,GO34,GV34,HC34,HJ34,HQ34,HX34,IE34,IL34,IS34)</f>
        <v>0</v>
      </c>
      <c r="CG34" s="107">
        <f t="shared" ref="CG34:CH39" si="321">SUM(CO34,CV34,DC34,DJ34,DQ34,DX34,EE34,EL34,ES34,EZ34,FG34,FN34,FU34,GB34,GI34,GP34,GW34,HD34,HK34,HR34,HY34,IF34,IM34,IT34)</f>
        <v>0</v>
      </c>
      <c r="CH34" s="107">
        <f t="shared" si="321"/>
        <v>0</v>
      </c>
      <c r="CI34" s="107">
        <f t="shared" ref="CI34:CI39" si="322">JC34</f>
        <v>0</v>
      </c>
      <c r="CJ34" s="107">
        <f t="shared" ref="CJ34:CJ41" si="323">SUM(CQ34,CX34,DE34,DL34,DS34,DZ34,EG34,EN34,EU34,FB34,FI34,FP34,FW34,GD34,GK34,GR34,GY34,HF34,HM34,HT34,IA34,IH34,IO34,IV34)+JD34</f>
        <v>0</v>
      </c>
      <c r="CK34" s="107">
        <f t="shared" si="124"/>
        <v>0</v>
      </c>
      <c r="CL34" s="107">
        <f t="shared" si="125"/>
        <v>0</v>
      </c>
      <c r="CM34" s="207">
        <f t="shared" si="126"/>
        <v>0</v>
      </c>
      <c r="CN34" s="189"/>
      <c r="CO34" s="107"/>
      <c r="CP34" s="107"/>
      <c r="CQ34" s="104">
        <f t="shared" si="55"/>
        <v>0</v>
      </c>
      <c r="CR34" s="107">
        <f>CQ34-CS34-CT34</f>
        <v>0</v>
      </c>
      <c r="CS34" s="107"/>
      <c r="CT34" s="207"/>
      <c r="CU34" s="189"/>
      <c r="CV34" s="107"/>
      <c r="CW34" s="107"/>
      <c r="CX34" s="104">
        <f t="shared" si="56"/>
        <v>0</v>
      </c>
      <c r="CY34" s="107">
        <f>CX34-CZ34-DA34</f>
        <v>0</v>
      </c>
      <c r="CZ34" s="107"/>
      <c r="DA34" s="207"/>
      <c r="DB34" s="189"/>
      <c r="DC34" s="107"/>
      <c r="DD34" s="107"/>
      <c r="DE34" s="104">
        <f t="shared" si="57"/>
        <v>0</v>
      </c>
      <c r="DF34" s="107">
        <f>DE34-DG34-DH34</f>
        <v>0</v>
      </c>
      <c r="DG34" s="107"/>
      <c r="DH34" s="207"/>
      <c r="DI34" s="189"/>
      <c r="DJ34" s="107"/>
      <c r="DK34" s="107"/>
      <c r="DL34" s="104">
        <f t="shared" si="58"/>
        <v>0</v>
      </c>
      <c r="DM34" s="107">
        <f>DL34-DN34-DO34</f>
        <v>0</v>
      </c>
      <c r="DN34" s="107"/>
      <c r="DO34" s="207"/>
      <c r="DP34" s="189"/>
      <c r="DQ34" s="107"/>
      <c r="DR34" s="107"/>
      <c r="DS34" s="104">
        <f t="shared" si="59"/>
        <v>0</v>
      </c>
      <c r="DT34" s="107">
        <f>DS34-DU34-DV34</f>
        <v>0</v>
      </c>
      <c r="DU34" s="107"/>
      <c r="DV34" s="207"/>
      <c r="DW34" s="189"/>
      <c r="DX34" s="107"/>
      <c r="DY34" s="107"/>
      <c r="DZ34" s="104">
        <f t="shared" si="60"/>
        <v>0</v>
      </c>
      <c r="EA34" s="107">
        <f>DZ34-EB34-EC34</f>
        <v>0</v>
      </c>
      <c r="EB34" s="107"/>
      <c r="EC34" s="207"/>
      <c r="ED34" s="189"/>
      <c r="EE34" s="107"/>
      <c r="EF34" s="107"/>
      <c r="EG34" s="104">
        <f t="shared" si="61"/>
        <v>0</v>
      </c>
      <c r="EH34" s="107">
        <f>EG34-EI34-EJ34</f>
        <v>0</v>
      </c>
      <c r="EI34" s="107"/>
      <c r="EJ34" s="207"/>
      <c r="EK34" s="189"/>
      <c r="EL34" s="107"/>
      <c r="EM34" s="107"/>
      <c r="EN34" s="104">
        <f t="shared" si="62"/>
        <v>0</v>
      </c>
      <c r="EO34" s="107">
        <f>EN34-EP34-EQ34</f>
        <v>0</v>
      </c>
      <c r="EP34" s="107"/>
      <c r="EQ34" s="207"/>
      <c r="ER34" s="189"/>
      <c r="ES34" s="107"/>
      <c r="ET34" s="107"/>
      <c r="EU34" s="114">
        <f t="shared" si="63"/>
        <v>0</v>
      </c>
      <c r="EV34" s="107">
        <f>EU34-EW34-EX34</f>
        <v>0</v>
      </c>
      <c r="EW34" s="107"/>
      <c r="EX34" s="207"/>
      <c r="EY34" s="189"/>
      <c r="EZ34" s="107"/>
      <c r="FA34" s="107"/>
      <c r="FB34" s="104">
        <f t="shared" si="64"/>
        <v>0</v>
      </c>
      <c r="FC34" s="107">
        <f>FB34-FD34-FE34</f>
        <v>0</v>
      </c>
      <c r="FD34" s="107"/>
      <c r="FE34" s="207"/>
      <c r="FF34" s="189"/>
      <c r="FG34" s="107"/>
      <c r="FH34" s="107"/>
      <c r="FI34" s="104">
        <f t="shared" si="65"/>
        <v>0</v>
      </c>
      <c r="FJ34" s="107">
        <f>FI34-FK34-FL34</f>
        <v>0</v>
      </c>
      <c r="FK34" s="107"/>
      <c r="FL34" s="207"/>
      <c r="FM34" s="189"/>
      <c r="FN34" s="107"/>
      <c r="FO34" s="107"/>
      <c r="FP34" s="104">
        <f t="shared" si="66"/>
        <v>0</v>
      </c>
      <c r="FQ34" s="107">
        <f>FP34-FR34-FS34</f>
        <v>0</v>
      </c>
      <c r="FR34" s="107"/>
      <c r="FS34" s="207"/>
      <c r="FT34" s="189"/>
      <c r="FU34" s="107"/>
      <c r="FV34" s="107"/>
      <c r="FW34" s="126">
        <f t="shared" si="67"/>
        <v>0</v>
      </c>
      <c r="FX34" s="107">
        <f>FW34-FY34-FZ34</f>
        <v>0</v>
      </c>
      <c r="FY34" s="107"/>
      <c r="FZ34" s="207"/>
      <c r="GA34" s="189"/>
      <c r="GB34" s="107"/>
      <c r="GC34" s="107"/>
      <c r="GD34" s="104">
        <f t="shared" si="68"/>
        <v>0</v>
      </c>
      <c r="GE34" s="107">
        <f>GD34-GF34-GG34</f>
        <v>0</v>
      </c>
      <c r="GF34" s="107"/>
      <c r="GG34" s="207"/>
      <c r="GH34" s="189"/>
      <c r="GI34" s="107"/>
      <c r="GJ34" s="107"/>
      <c r="GK34" s="104">
        <f t="shared" si="69"/>
        <v>0</v>
      </c>
      <c r="GL34" s="107">
        <f>GK34-GM34-GN34</f>
        <v>0</v>
      </c>
      <c r="GM34" s="107"/>
      <c r="GN34" s="207"/>
      <c r="GO34" s="189"/>
      <c r="GP34" s="107"/>
      <c r="GQ34" s="107"/>
      <c r="GR34" s="104">
        <f t="shared" si="70"/>
        <v>0</v>
      </c>
      <c r="GS34" s="107">
        <f>GR34-GT34-GU34</f>
        <v>0</v>
      </c>
      <c r="GT34" s="107"/>
      <c r="GU34" s="207"/>
      <c r="GV34" s="189"/>
      <c r="GW34" s="107"/>
      <c r="GX34" s="107"/>
      <c r="GY34" s="104">
        <f t="shared" si="71"/>
        <v>0</v>
      </c>
      <c r="GZ34" s="107">
        <f>GY34-HA34-HB34</f>
        <v>0</v>
      </c>
      <c r="HA34" s="107"/>
      <c r="HB34" s="207"/>
      <c r="HC34" s="189"/>
      <c r="HD34" s="107"/>
      <c r="HE34" s="107"/>
      <c r="HF34" s="104">
        <f t="shared" si="72"/>
        <v>0</v>
      </c>
      <c r="HG34" s="107">
        <f>HF34-HH34-HI34</f>
        <v>0</v>
      </c>
      <c r="HH34" s="107"/>
      <c r="HI34" s="207"/>
      <c r="HJ34" s="189"/>
      <c r="HK34" s="107"/>
      <c r="HL34" s="107"/>
      <c r="HM34" s="104">
        <f t="shared" si="73"/>
        <v>0</v>
      </c>
      <c r="HN34" s="107">
        <f>HM34-HO34-HP34</f>
        <v>0</v>
      </c>
      <c r="HO34" s="107"/>
      <c r="HP34" s="207"/>
      <c r="HQ34" s="189"/>
      <c r="HR34" s="107"/>
      <c r="HS34" s="107"/>
      <c r="HT34" s="104">
        <f t="shared" si="74"/>
        <v>0</v>
      </c>
      <c r="HU34" s="107">
        <f>HT34-HV34-HW34</f>
        <v>0</v>
      </c>
      <c r="HV34" s="107"/>
      <c r="HW34" s="207"/>
      <c r="HX34" s="189"/>
      <c r="HY34" s="107"/>
      <c r="HZ34" s="107"/>
      <c r="IA34" s="104">
        <f t="shared" si="75"/>
        <v>0</v>
      </c>
      <c r="IB34" s="107">
        <f>IA34-IC34-ID34</f>
        <v>0</v>
      </c>
      <c r="IC34" s="107"/>
      <c r="ID34" s="207"/>
      <c r="IE34" s="189"/>
      <c r="IF34" s="107"/>
      <c r="IG34" s="107"/>
      <c r="IH34" s="104">
        <f t="shared" si="76"/>
        <v>0</v>
      </c>
      <c r="II34" s="107">
        <f>IH34-IJ34-IK34</f>
        <v>0</v>
      </c>
      <c r="IJ34" s="107"/>
      <c r="IK34" s="207"/>
      <c r="IL34" s="189"/>
      <c r="IM34" s="107"/>
      <c r="IN34" s="107"/>
      <c r="IO34" s="104">
        <f t="shared" si="77"/>
        <v>0</v>
      </c>
      <c r="IP34" s="107">
        <f>IO34-IQ34-IR34</f>
        <v>0</v>
      </c>
      <c r="IQ34" s="107"/>
      <c r="IR34" s="207"/>
      <c r="IS34" s="189"/>
      <c r="IT34" s="107"/>
      <c r="IU34" s="107"/>
      <c r="IV34" s="104">
        <f t="shared" si="78"/>
        <v>0</v>
      </c>
      <c r="IW34" s="107">
        <f>IV34-IX34-IY34</f>
        <v>0</v>
      </c>
      <c r="IX34" s="107"/>
      <c r="IY34" s="207"/>
      <c r="IZ34" s="189"/>
      <c r="JA34" s="107"/>
      <c r="JB34" s="107"/>
      <c r="JC34" s="107"/>
      <c r="JD34" s="104">
        <f t="shared" si="79"/>
        <v>0</v>
      </c>
      <c r="JE34" s="107">
        <f>JD34-JF34-JG34</f>
        <v>0</v>
      </c>
      <c r="JF34" s="107"/>
      <c r="JG34" s="207"/>
    </row>
    <row r="35" spans="1:267" s="141" customFormat="1" ht="12.75" x14ac:dyDescent="0.2">
      <c r="A35" s="140"/>
      <c r="B35" s="94" t="s">
        <v>96</v>
      </c>
      <c r="C35" s="172" t="s">
        <v>30</v>
      </c>
      <c r="D35" s="189">
        <f>SUM(M35,U35,AC35,AK35,AR35,BH35,BP35,BX35,CN35,CU35,DB35,DI35,DP35,DW35,ED35,EK35)+SUM(ER35,EY35,FF35,FM35,FT35,GA35,GH35,GO35,GV35,HC35,HJ35,HQ35,HX35,IE35,IL35,IS35)</f>
        <v>259</v>
      </c>
      <c r="E35" s="107">
        <f>SUM(,W35,AE35,AM35,AT35,BJ35,BR35,BZ35,CP35,CW35,DD35,DK35,DR35,DY35,EF35,EM35)+SUM(ET35,FA35,FH35,FO35,FV35,GC35,GJ35,GQ35,GX35,HE35,HL35,HS35,HZ35,IG35,IN35,IU35)</f>
        <v>0</v>
      </c>
      <c r="F35" s="108">
        <f t="shared" si="313"/>
        <v>0</v>
      </c>
      <c r="G35" s="108">
        <f t="shared" si="313"/>
        <v>0</v>
      </c>
      <c r="H35" s="108">
        <f t="shared" si="313"/>
        <v>0</v>
      </c>
      <c r="I35" s="108">
        <f t="shared" si="313"/>
        <v>259</v>
      </c>
      <c r="J35" s="108">
        <f t="shared" si="313"/>
        <v>0</v>
      </c>
      <c r="K35" s="108">
        <f t="shared" si="313"/>
        <v>259</v>
      </c>
      <c r="L35" s="213">
        <f t="shared" si="314"/>
        <v>0</v>
      </c>
      <c r="M35" s="189">
        <v>259</v>
      </c>
      <c r="N35" s="108"/>
      <c r="O35" s="108"/>
      <c r="P35" s="108"/>
      <c r="Q35" s="108">
        <f t="shared" si="44"/>
        <v>259</v>
      </c>
      <c r="R35" s="108">
        <f>+Q35-S35</f>
        <v>0</v>
      </c>
      <c r="S35" s="107">
        <v>259</v>
      </c>
      <c r="T35" s="207"/>
      <c r="U35" s="189"/>
      <c r="V35" s="107"/>
      <c r="W35" s="107"/>
      <c r="X35" s="107"/>
      <c r="Y35" s="104"/>
      <c r="Z35" s="111">
        <f t="shared" si="118"/>
        <v>0</v>
      </c>
      <c r="AA35" s="107"/>
      <c r="AB35" s="207"/>
      <c r="AC35" s="189"/>
      <c r="AD35" s="107"/>
      <c r="AE35" s="107"/>
      <c r="AF35" s="107"/>
      <c r="AG35" s="104">
        <f t="shared" si="45"/>
        <v>0</v>
      </c>
      <c r="AH35" s="107"/>
      <c r="AI35" s="107"/>
      <c r="AJ35" s="207"/>
      <c r="AK35" s="177"/>
      <c r="AL35" s="107"/>
      <c r="AM35" s="107"/>
      <c r="AN35" s="107"/>
      <c r="AO35" s="107"/>
      <c r="AP35" s="107"/>
      <c r="AQ35" s="219"/>
      <c r="AR35" s="189"/>
      <c r="AS35" s="107"/>
      <c r="AT35" s="107"/>
      <c r="AU35" s="107"/>
      <c r="AV35" s="104">
        <f t="shared" si="46"/>
        <v>0</v>
      </c>
      <c r="AW35" s="107"/>
      <c r="AX35" s="107"/>
      <c r="AY35" s="207"/>
      <c r="AZ35" s="189">
        <f t="shared" si="315"/>
        <v>0</v>
      </c>
      <c r="BA35" s="107">
        <f t="shared" si="316"/>
        <v>0</v>
      </c>
      <c r="BB35" s="107">
        <f t="shared" si="316"/>
        <v>0</v>
      </c>
      <c r="BC35" s="107">
        <f t="shared" si="316"/>
        <v>0</v>
      </c>
      <c r="BD35" s="107">
        <f t="shared" si="49"/>
        <v>0</v>
      </c>
      <c r="BE35" s="107">
        <f t="shared" si="317"/>
        <v>0</v>
      </c>
      <c r="BF35" s="107">
        <f t="shared" si="318"/>
        <v>0</v>
      </c>
      <c r="BG35" s="207">
        <f t="shared" si="319"/>
        <v>0</v>
      </c>
      <c r="BH35" s="189"/>
      <c r="BI35" s="107"/>
      <c r="BJ35" s="107"/>
      <c r="BK35" s="107"/>
      <c r="BL35" s="104">
        <f t="shared" si="51"/>
        <v>0</v>
      </c>
      <c r="BM35" s="107"/>
      <c r="BN35" s="107"/>
      <c r="BO35" s="207"/>
      <c r="BP35" s="189"/>
      <c r="BQ35" s="107"/>
      <c r="BR35" s="107"/>
      <c r="BS35" s="107"/>
      <c r="BT35" s="104">
        <f t="shared" si="52"/>
        <v>0</v>
      </c>
      <c r="BU35" s="107"/>
      <c r="BV35" s="107"/>
      <c r="BW35" s="207"/>
      <c r="BX35" s="189"/>
      <c r="BY35" s="107"/>
      <c r="BZ35" s="107"/>
      <c r="CA35" s="107"/>
      <c r="CB35" s="104">
        <f t="shared" si="53"/>
        <v>0</v>
      </c>
      <c r="CC35" s="107"/>
      <c r="CD35" s="107"/>
      <c r="CE35" s="207"/>
      <c r="CF35" s="189">
        <f t="shared" si="320"/>
        <v>0</v>
      </c>
      <c r="CG35" s="107">
        <f t="shared" si="321"/>
        <v>0</v>
      </c>
      <c r="CH35" s="107">
        <f t="shared" si="321"/>
        <v>0</v>
      </c>
      <c r="CI35" s="107">
        <f t="shared" si="322"/>
        <v>0</v>
      </c>
      <c r="CJ35" s="107">
        <f t="shared" si="323"/>
        <v>0</v>
      </c>
      <c r="CK35" s="107">
        <f t="shared" si="124"/>
        <v>0</v>
      </c>
      <c r="CL35" s="107">
        <f t="shared" si="125"/>
        <v>0</v>
      </c>
      <c r="CM35" s="207">
        <f t="shared" si="126"/>
        <v>0</v>
      </c>
      <c r="CN35" s="189"/>
      <c r="CO35" s="107"/>
      <c r="CP35" s="107"/>
      <c r="CQ35" s="104">
        <f t="shared" si="55"/>
        <v>0</v>
      </c>
      <c r="CR35" s="107"/>
      <c r="CS35" s="107"/>
      <c r="CT35" s="207"/>
      <c r="CU35" s="189"/>
      <c r="CV35" s="107"/>
      <c r="CW35" s="107"/>
      <c r="CX35" s="104">
        <f t="shared" si="56"/>
        <v>0</v>
      </c>
      <c r="CY35" s="107"/>
      <c r="CZ35" s="107"/>
      <c r="DA35" s="207"/>
      <c r="DB35" s="189"/>
      <c r="DC35" s="107"/>
      <c r="DD35" s="107"/>
      <c r="DE35" s="104">
        <f t="shared" si="57"/>
        <v>0</v>
      </c>
      <c r="DF35" s="107"/>
      <c r="DG35" s="107"/>
      <c r="DH35" s="207"/>
      <c r="DI35" s="189"/>
      <c r="DJ35" s="107"/>
      <c r="DK35" s="107"/>
      <c r="DL35" s="104">
        <f t="shared" si="58"/>
        <v>0</v>
      </c>
      <c r="DM35" s="107"/>
      <c r="DN35" s="107"/>
      <c r="DO35" s="207"/>
      <c r="DP35" s="189"/>
      <c r="DQ35" s="107"/>
      <c r="DR35" s="107"/>
      <c r="DS35" s="104">
        <f t="shared" si="59"/>
        <v>0</v>
      </c>
      <c r="DT35" s="107"/>
      <c r="DU35" s="107"/>
      <c r="DV35" s="207"/>
      <c r="DW35" s="189"/>
      <c r="DX35" s="107"/>
      <c r="DY35" s="107"/>
      <c r="DZ35" s="104">
        <f t="shared" si="60"/>
        <v>0</v>
      </c>
      <c r="EA35" s="107"/>
      <c r="EB35" s="107"/>
      <c r="EC35" s="207"/>
      <c r="ED35" s="189"/>
      <c r="EE35" s="107"/>
      <c r="EF35" s="107"/>
      <c r="EG35" s="104">
        <f t="shared" si="61"/>
        <v>0</v>
      </c>
      <c r="EH35" s="107"/>
      <c r="EI35" s="107"/>
      <c r="EJ35" s="207"/>
      <c r="EK35" s="189"/>
      <c r="EL35" s="107"/>
      <c r="EM35" s="107"/>
      <c r="EN35" s="104">
        <f t="shared" si="62"/>
        <v>0</v>
      </c>
      <c r="EO35" s="107"/>
      <c r="EP35" s="107"/>
      <c r="EQ35" s="207"/>
      <c r="ER35" s="189"/>
      <c r="ES35" s="107"/>
      <c r="ET35" s="107"/>
      <c r="EU35" s="114">
        <f t="shared" si="63"/>
        <v>0</v>
      </c>
      <c r="EV35" s="107"/>
      <c r="EW35" s="107"/>
      <c r="EX35" s="207"/>
      <c r="EY35" s="189"/>
      <c r="EZ35" s="107"/>
      <c r="FA35" s="107"/>
      <c r="FB35" s="104">
        <f t="shared" si="64"/>
        <v>0</v>
      </c>
      <c r="FC35" s="107"/>
      <c r="FD35" s="107"/>
      <c r="FE35" s="207"/>
      <c r="FF35" s="189"/>
      <c r="FG35" s="107"/>
      <c r="FH35" s="107"/>
      <c r="FI35" s="104">
        <f t="shared" si="65"/>
        <v>0</v>
      </c>
      <c r="FJ35" s="107"/>
      <c r="FK35" s="107"/>
      <c r="FL35" s="207"/>
      <c r="FM35" s="189"/>
      <c r="FN35" s="107"/>
      <c r="FO35" s="107"/>
      <c r="FP35" s="104">
        <f t="shared" si="66"/>
        <v>0</v>
      </c>
      <c r="FQ35" s="107"/>
      <c r="FR35" s="107"/>
      <c r="FS35" s="207"/>
      <c r="FT35" s="189"/>
      <c r="FU35" s="107"/>
      <c r="FV35" s="107"/>
      <c r="FW35" s="126">
        <f t="shared" si="67"/>
        <v>0</v>
      </c>
      <c r="FX35" s="107"/>
      <c r="FY35" s="107"/>
      <c r="FZ35" s="207"/>
      <c r="GA35" s="189"/>
      <c r="GB35" s="107"/>
      <c r="GC35" s="107"/>
      <c r="GD35" s="104">
        <f t="shared" si="68"/>
        <v>0</v>
      </c>
      <c r="GE35" s="107"/>
      <c r="GF35" s="107"/>
      <c r="GG35" s="207"/>
      <c r="GH35" s="189"/>
      <c r="GI35" s="107"/>
      <c r="GJ35" s="107"/>
      <c r="GK35" s="104">
        <f t="shared" si="69"/>
        <v>0</v>
      </c>
      <c r="GL35" s="107"/>
      <c r="GM35" s="107"/>
      <c r="GN35" s="207"/>
      <c r="GO35" s="189"/>
      <c r="GP35" s="107"/>
      <c r="GQ35" s="107"/>
      <c r="GR35" s="104">
        <f t="shared" si="70"/>
        <v>0</v>
      </c>
      <c r="GS35" s="107"/>
      <c r="GT35" s="107"/>
      <c r="GU35" s="207"/>
      <c r="GV35" s="189"/>
      <c r="GW35" s="107"/>
      <c r="GX35" s="107"/>
      <c r="GY35" s="104">
        <f t="shared" si="71"/>
        <v>0</v>
      </c>
      <c r="GZ35" s="107"/>
      <c r="HA35" s="107"/>
      <c r="HB35" s="207"/>
      <c r="HC35" s="189"/>
      <c r="HD35" s="107"/>
      <c r="HE35" s="107"/>
      <c r="HF35" s="104">
        <f t="shared" si="72"/>
        <v>0</v>
      </c>
      <c r="HG35" s="107"/>
      <c r="HH35" s="107"/>
      <c r="HI35" s="207"/>
      <c r="HJ35" s="189"/>
      <c r="HK35" s="107"/>
      <c r="HL35" s="107"/>
      <c r="HM35" s="104">
        <f t="shared" si="73"/>
        <v>0</v>
      </c>
      <c r="HN35" s="107"/>
      <c r="HO35" s="107"/>
      <c r="HP35" s="207"/>
      <c r="HQ35" s="189"/>
      <c r="HR35" s="107"/>
      <c r="HS35" s="107"/>
      <c r="HT35" s="104">
        <f t="shared" si="74"/>
        <v>0</v>
      </c>
      <c r="HU35" s="107"/>
      <c r="HV35" s="107"/>
      <c r="HW35" s="207"/>
      <c r="HX35" s="189"/>
      <c r="HY35" s="107"/>
      <c r="HZ35" s="107"/>
      <c r="IA35" s="104">
        <f t="shared" si="75"/>
        <v>0</v>
      </c>
      <c r="IB35" s="107"/>
      <c r="IC35" s="107"/>
      <c r="ID35" s="207"/>
      <c r="IE35" s="189"/>
      <c r="IF35" s="107"/>
      <c r="IG35" s="107"/>
      <c r="IH35" s="104">
        <f t="shared" si="76"/>
        <v>0</v>
      </c>
      <c r="II35" s="107"/>
      <c r="IJ35" s="107"/>
      <c r="IK35" s="207"/>
      <c r="IL35" s="189"/>
      <c r="IM35" s="107"/>
      <c r="IN35" s="107"/>
      <c r="IO35" s="104">
        <f t="shared" si="77"/>
        <v>0</v>
      </c>
      <c r="IP35" s="107"/>
      <c r="IQ35" s="107"/>
      <c r="IR35" s="207"/>
      <c r="IS35" s="189"/>
      <c r="IT35" s="107"/>
      <c r="IU35" s="107"/>
      <c r="IV35" s="104">
        <f t="shared" si="78"/>
        <v>0</v>
      </c>
      <c r="IW35" s="107"/>
      <c r="IX35" s="107"/>
      <c r="IY35" s="207"/>
      <c r="IZ35" s="189"/>
      <c r="JA35" s="107"/>
      <c r="JB35" s="107"/>
      <c r="JC35" s="107"/>
      <c r="JD35" s="104">
        <f t="shared" si="79"/>
        <v>0</v>
      </c>
      <c r="JE35" s="107"/>
      <c r="JF35" s="107"/>
      <c r="JG35" s="207"/>
    </row>
    <row r="36" spans="1:267" s="141" customFormat="1" ht="12.75" x14ac:dyDescent="0.2">
      <c r="A36" s="140"/>
      <c r="B36" s="94" t="s">
        <v>97</v>
      </c>
      <c r="C36" s="172" t="s">
        <v>33</v>
      </c>
      <c r="D36" s="189">
        <f>SUM(M36,U36,AC36,AK36,AR36,BH36,BP36,BX36,CN36,CU36,DB36,DI36,DP36,DW36,ED36,EK36)+SUM(ER36,EY36,FF36,FM36,FT36,GA36,GH36,GO36,GV36,HC36,HJ36,HQ36,HX36,IE36,IL36,IS36)</f>
        <v>0</v>
      </c>
      <c r="E36" s="107">
        <f>SUM(,W36,AE36,AM36,AT36,BJ36,BR36,BZ36,CP36,CW36,DD36,DK36,DR36,DY36,EF36,EM36)+SUM(ET36,FA36,FH36,FO36,FV36,GC36,GJ36,GQ36,GX36,HE36,HL36,HS36,HZ36,IG36,IN36,IU36)</f>
        <v>0</v>
      </c>
      <c r="F36" s="108">
        <f t="shared" si="313"/>
        <v>1000000</v>
      </c>
      <c r="G36" s="108">
        <f t="shared" si="313"/>
        <v>0</v>
      </c>
      <c r="H36" s="108">
        <f t="shared" si="313"/>
        <v>0</v>
      </c>
      <c r="I36" s="108">
        <f t="shared" si="313"/>
        <v>1000000</v>
      </c>
      <c r="J36" s="108">
        <f t="shared" si="313"/>
        <v>0</v>
      </c>
      <c r="K36" s="108">
        <f t="shared" si="313"/>
        <v>1000000</v>
      </c>
      <c r="L36" s="213">
        <f t="shared" si="314"/>
        <v>0</v>
      </c>
      <c r="M36" s="189"/>
      <c r="N36" s="108">
        <v>1000000</v>
      </c>
      <c r="O36" s="108"/>
      <c r="P36" s="108"/>
      <c r="Q36" s="108">
        <f t="shared" si="44"/>
        <v>1000000</v>
      </c>
      <c r="R36" s="108">
        <f>+Q36-S36</f>
        <v>0</v>
      </c>
      <c r="S36" s="107">
        <v>1000000</v>
      </c>
      <c r="T36" s="207"/>
      <c r="U36" s="189"/>
      <c r="V36" s="107"/>
      <c r="W36" s="107"/>
      <c r="X36" s="107"/>
      <c r="Y36" s="104"/>
      <c r="Z36" s="111">
        <f t="shared" si="118"/>
        <v>0</v>
      </c>
      <c r="AA36" s="107"/>
      <c r="AB36" s="207"/>
      <c r="AC36" s="189"/>
      <c r="AD36" s="107"/>
      <c r="AE36" s="107"/>
      <c r="AF36" s="107"/>
      <c r="AG36" s="104">
        <f t="shared" si="45"/>
        <v>0</v>
      </c>
      <c r="AH36" s="107"/>
      <c r="AI36" s="107"/>
      <c r="AJ36" s="207"/>
      <c r="AK36" s="177"/>
      <c r="AL36" s="107"/>
      <c r="AM36" s="107"/>
      <c r="AN36" s="107"/>
      <c r="AO36" s="107"/>
      <c r="AP36" s="107"/>
      <c r="AQ36" s="219"/>
      <c r="AR36" s="189"/>
      <c r="AS36" s="107"/>
      <c r="AT36" s="107"/>
      <c r="AU36" s="107"/>
      <c r="AV36" s="104">
        <f t="shared" si="46"/>
        <v>0</v>
      </c>
      <c r="AW36" s="107"/>
      <c r="AX36" s="107"/>
      <c r="AY36" s="207"/>
      <c r="AZ36" s="189">
        <f t="shared" si="315"/>
        <v>0</v>
      </c>
      <c r="BA36" s="107">
        <f t="shared" si="316"/>
        <v>0</v>
      </c>
      <c r="BB36" s="107">
        <f t="shared" si="316"/>
        <v>0</v>
      </c>
      <c r="BC36" s="107">
        <f t="shared" si="316"/>
        <v>0</v>
      </c>
      <c r="BD36" s="107">
        <f t="shared" si="49"/>
        <v>0</v>
      </c>
      <c r="BE36" s="107">
        <f t="shared" si="317"/>
        <v>0</v>
      </c>
      <c r="BF36" s="107">
        <f t="shared" si="318"/>
        <v>0</v>
      </c>
      <c r="BG36" s="207">
        <f t="shared" si="319"/>
        <v>0</v>
      </c>
      <c r="BH36" s="189"/>
      <c r="BI36" s="107"/>
      <c r="BJ36" s="107"/>
      <c r="BK36" s="107"/>
      <c r="BL36" s="104">
        <f t="shared" si="51"/>
        <v>0</v>
      </c>
      <c r="BM36" s="107"/>
      <c r="BN36" s="107"/>
      <c r="BO36" s="207"/>
      <c r="BP36" s="189"/>
      <c r="BQ36" s="107"/>
      <c r="BR36" s="107"/>
      <c r="BS36" s="107"/>
      <c r="BT36" s="104">
        <f t="shared" si="52"/>
        <v>0</v>
      </c>
      <c r="BU36" s="107"/>
      <c r="BV36" s="107"/>
      <c r="BW36" s="207"/>
      <c r="BX36" s="189"/>
      <c r="BY36" s="107"/>
      <c r="BZ36" s="107"/>
      <c r="CA36" s="107"/>
      <c r="CB36" s="104">
        <f t="shared" si="53"/>
        <v>0</v>
      </c>
      <c r="CC36" s="107"/>
      <c r="CD36" s="107"/>
      <c r="CE36" s="207"/>
      <c r="CF36" s="189">
        <f t="shared" si="320"/>
        <v>0</v>
      </c>
      <c r="CG36" s="107">
        <f t="shared" si="321"/>
        <v>0</v>
      </c>
      <c r="CH36" s="107">
        <f t="shared" si="321"/>
        <v>0</v>
      </c>
      <c r="CI36" s="107">
        <f t="shared" si="322"/>
        <v>0</v>
      </c>
      <c r="CJ36" s="107">
        <f t="shared" si="323"/>
        <v>0</v>
      </c>
      <c r="CK36" s="107">
        <f t="shared" si="124"/>
        <v>0</v>
      </c>
      <c r="CL36" s="107">
        <f t="shared" si="125"/>
        <v>0</v>
      </c>
      <c r="CM36" s="207">
        <f t="shared" si="126"/>
        <v>0</v>
      </c>
      <c r="CN36" s="189"/>
      <c r="CO36" s="107"/>
      <c r="CP36" s="107"/>
      <c r="CQ36" s="104">
        <f t="shared" si="55"/>
        <v>0</v>
      </c>
      <c r="CR36" s="107"/>
      <c r="CS36" s="107"/>
      <c r="CT36" s="207"/>
      <c r="CU36" s="189"/>
      <c r="CV36" s="107"/>
      <c r="CW36" s="107"/>
      <c r="CX36" s="104">
        <f t="shared" si="56"/>
        <v>0</v>
      </c>
      <c r="CY36" s="107"/>
      <c r="CZ36" s="107"/>
      <c r="DA36" s="207"/>
      <c r="DB36" s="189"/>
      <c r="DC36" s="107"/>
      <c r="DD36" s="107"/>
      <c r="DE36" s="104">
        <f t="shared" si="57"/>
        <v>0</v>
      </c>
      <c r="DF36" s="107"/>
      <c r="DG36" s="107"/>
      <c r="DH36" s="207"/>
      <c r="DI36" s="189"/>
      <c r="DJ36" s="107"/>
      <c r="DK36" s="107"/>
      <c r="DL36" s="104">
        <f t="shared" si="58"/>
        <v>0</v>
      </c>
      <c r="DM36" s="107"/>
      <c r="DN36" s="107"/>
      <c r="DO36" s="207"/>
      <c r="DP36" s="189"/>
      <c r="DQ36" s="107"/>
      <c r="DR36" s="107"/>
      <c r="DS36" s="104">
        <f t="shared" si="59"/>
        <v>0</v>
      </c>
      <c r="DT36" s="107"/>
      <c r="DU36" s="107"/>
      <c r="DV36" s="207"/>
      <c r="DW36" s="189"/>
      <c r="DX36" s="107"/>
      <c r="DY36" s="107"/>
      <c r="DZ36" s="104">
        <f t="shared" si="60"/>
        <v>0</v>
      </c>
      <c r="EA36" s="107"/>
      <c r="EB36" s="107"/>
      <c r="EC36" s="207"/>
      <c r="ED36" s="189"/>
      <c r="EE36" s="107"/>
      <c r="EF36" s="107"/>
      <c r="EG36" s="104">
        <f t="shared" si="61"/>
        <v>0</v>
      </c>
      <c r="EH36" s="107"/>
      <c r="EI36" s="107"/>
      <c r="EJ36" s="207"/>
      <c r="EK36" s="189"/>
      <c r="EL36" s="107"/>
      <c r="EM36" s="107"/>
      <c r="EN36" s="104">
        <f t="shared" si="62"/>
        <v>0</v>
      </c>
      <c r="EO36" s="107"/>
      <c r="EP36" s="107"/>
      <c r="EQ36" s="207"/>
      <c r="ER36" s="189"/>
      <c r="ES36" s="107"/>
      <c r="ET36" s="107"/>
      <c r="EU36" s="114">
        <f t="shared" si="63"/>
        <v>0</v>
      </c>
      <c r="EV36" s="107"/>
      <c r="EW36" s="107"/>
      <c r="EX36" s="207"/>
      <c r="EY36" s="189"/>
      <c r="EZ36" s="107"/>
      <c r="FA36" s="107"/>
      <c r="FB36" s="104">
        <f t="shared" si="64"/>
        <v>0</v>
      </c>
      <c r="FC36" s="107"/>
      <c r="FD36" s="107"/>
      <c r="FE36" s="207"/>
      <c r="FF36" s="189"/>
      <c r="FG36" s="107"/>
      <c r="FH36" s="107"/>
      <c r="FI36" s="104">
        <f t="shared" si="65"/>
        <v>0</v>
      </c>
      <c r="FJ36" s="107"/>
      <c r="FK36" s="107"/>
      <c r="FL36" s="207"/>
      <c r="FM36" s="189"/>
      <c r="FN36" s="107"/>
      <c r="FO36" s="107"/>
      <c r="FP36" s="104">
        <f t="shared" si="66"/>
        <v>0</v>
      </c>
      <c r="FQ36" s="107"/>
      <c r="FR36" s="107"/>
      <c r="FS36" s="207"/>
      <c r="FT36" s="189"/>
      <c r="FU36" s="107"/>
      <c r="FV36" s="107"/>
      <c r="FW36" s="126">
        <f t="shared" si="67"/>
        <v>0</v>
      </c>
      <c r="FX36" s="107"/>
      <c r="FY36" s="107"/>
      <c r="FZ36" s="207"/>
      <c r="GA36" s="189"/>
      <c r="GB36" s="107"/>
      <c r="GC36" s="107"/>
      <c r="GD36" s="104">
        <f t="shared" si="68"/>
        <v>0</v>
      </c>
      <c r="GE36" s="107"/>
      <c r="GF36" s="107"/>
      <c r="GG36" s="207"/>
      <c r="GH36" s="189"/>
      <c r="GI36" s="107"/>
      <c r="GJ36" s="107"/>
      <c r="GK36" s="104">
        <f t="shared" si="69"/>
        <v>0</v>
      </c>
      <c r="GL36" s="107"/>
      <c r="GM36" s="107"/>
      <c r="GN36" s="207"/>
      <c r="GO36" s="189"/>
      <c r="GP36" s="107"/>
      <c r="GQ36" s="107"/>
      <c r="GR36" s="104">
        <f t="shared" si="70"/>
        <v>0</v>
      </c>
      <c r="GS36" s="107"/>
      <c r="GT36" s="107"/>
      <c r="GU36" s="207"/>
      <c r="GV36" s="189"/>
      <c r="GW36" s="107"/>
      <c r="GX36" s="107"/>
      <c r="GY36" s="104">
        <f t="shared" si="71"/>
        <v>0</v>
      </c>
      <c r="GZ36" s="107"/>
      <c r="HA36" s="107"/>
      <c r="HB36" s="207"/>
      <c r="HC36" s="189"/>
      <c r="HD36" s="107"/>
      <c r="HE36" s="107"/>
      <c r="HF36" s="104">
        <f t="shared" si="72"/>
        <v>0</v>
      </c>
      <c r="HG36" s="107"/>
      <c r="HH36" s="107"/>
      <c r="HI36" s="207"/>
      <c r="HJ36" s="189"/>
      <c r="HK36" s="107"/>
      <c r="HL36" s="107"/>
      <c r="HM36" s="104">
        <f t="shared" si="73"/>
        <v>0</v>
      </c>
      <c r="HN36" s="107"/>
      <c r="HO36" s="107"/>
      <c r="HP36" s="207"/>
      <c r="HQ36" s="189"/>
      <c r="HR36" s="107"/>
      <c r="HS36" s="107"/>
      <c r="HT36" s="104">
        <f t="shared" si="74"/>
        <v>0</v>
      </c>
      <c r="HU36" s="107"/>
      <c r="HV36" s="107"/>
      <c r="HW36" s="207"/>
      <c r="HX36" s="189"/>
      <c r="HY36" s="107"/>
      <c r="HZ36" s="107"/>
      <c r="IA36" s="104">
        <f t="shared" si="75"/>
        <v>0</v>
      </c>
      <c r="IB36" s="107"/>
      <c r="IC36" s="107"/>
      <c r="ID36" s="207"/>
      <c r="IE36" s="189"/>
      <c r="IF36" s="107"/>
      <c r="IG36" s="107"/>
      <c r="IH36" s="104">
        <f t="shared" si="76"/>
        <v>0</v>
      </c>
      <c r="II36" s="107"/>
      <c r="IJ36" s="107"/>
      <c r="IK36" s="207"/>
      <c r="IL36" s="189"/>
      <c r="IM36" s="107"/>
      <c r="IN36" s="107"/>
      <c r="IO36" s="104">
        <f t="shared" si="77"/>
        <v>0</v>
      </c>
      <c r="IP36" s="107"/>
      <c r="IQ36" s="107"/>
      <c r="IR36" s="207"/>
      <c r="IS36" s="189"/>
      <c r="IT36" s="107"/>
      <c r="IU36" s="107"/>
      <c r="IV36" s="104">
        <f t="shared" si="78"/>
        <v>0</v>
      </c>
      <c r="IW36" s="107"/>
      <c r="IX36" s="107"/>
      <c r="IY36" s="207"/>
      <c r="IZ36" s="189"/>
      <c r="JA36" s="107"/>
      <c r="JB36" s="107"/>
      <c r="JC36" s="107"/>
      <c r="JD36" s="104">
        <f t="shared" si="79"/>
        <v>0</v>
      </c>
      <c r="JE36" s="107"/>
      <c r="JF36" s="107"/>
      <c r="JG36" s="207"/>
    </row>
    <row r="37" spans="1:267" s="141" customFormat="1" ht="12.75" x14ac:dyDescent="0.2">
      <c r="A37" s="140"/>
      <c r="B37" s="94" t="s">
        <v>98</v>
      </c>
      <c r="C37" s="8" t="s">
        <v>159</v>
      </c>
      <c r="D37" s="189">
        <f>SUM(M37,U37,AC37,AK37,AR37,BH37,BP37,BX37,CN37,CU37,DB37,DI37,DP37,DW37,ED37,EK37)+SUM(ER37,EY37,FF37,FM37,FT37,GA37,GH37,GO37,GV37,HC37,HJ37,HQ37,HX37,IE37,IL37,IS37)</f>
        <v>3741589</v>
      </c>
      <c r="E37" s="107">
        <v>0</v>
      </c>
      <c r="F37" s="108">
        <f t="shared" si="313"/>
        <v>-1188498</v>
      </c>
      <c r="G37" s="108">
        <f>+O37+W37+AE37+AT37+BB37+CH37+1</f>
        <v>0.5</v>
      </c>
      <c r="H37" s="108">
        <f>+P37+X37+AF37+AU37+BC37+CI37</f>
        <v>0</v>
      </c>
      <c r="I37" s="108">
        <f t="shared" si="313"/>
        <v>2553090.5</v>
      </c>
      <c r="J37" s="108">
        <f t="shared" si="313"/>
        <v>2553090.5</v>
      </c>
      <c r="K37" s="108">
        <f t="shared" si="313"/>
        <v>0</v>
      </c>
      <c r="L37" s="213">
        <f t="shared" si="314"/>
        <v>0</v>
      </c>
      <c r="M37" s="107">
        <v>3741589</v>
      </c>
      <c r="N37" s="108">
        <f>-1000000-188498</f>
        <v>-1188498</v>
      </c>
      <c r="O37" s="108">
        <v>-171586</v>
      </c>
      <c r="P37" s="108"/>
      <c r="Q37" s="108">
        <f t="shared" si="44"/>
        <v>2381505</v>
      </c>
      <c r="R37" s="108">
        <f>+Q37-S37</f>
        <v>2381505</v>
      </c>
      <c r="S37" s="107"/>
      <c r="T37" s="207"/>
      <c r="U37" s="107"/>
      <c r="V37" s="107"/>
      <c r="W37" s="107">
        <v>156786.5</v>
      </c>
      <c r="X37" s="107"/>
      <c r="Y37" s="233">
        <f t="shared" ref="Y37:Y48" si="324">+V37+U37+W37+X37</f>
        <v>156786.5</v>
      </c>
      <c r="Z37" s="111">
        <f t="shared" si="118"/>
        <v>156786.5</v>
      </c>
      <c r="AA37" s="107"/>
      <c r="AB37" s="207"/>
      <c r="AC37" s="189"/>
      <c r="AD37" s="107"/>
      <c r="AE37" s="107">
        <v>1787</v>
      </c>
      <c r="AF37" s="107"/>
      <c r="AG37" s="104">
        <f t="shared" si="45"/>
        <v>1787</v>
      </c>
      <c r="AH37" s="107">
        <f>AG37-AI37-AJ37</f>
        <v>1787</v>
      </c>
      <c r="AI37" s="107">
        <v>0</v>
      </c>
      <c r="AJ37" s="207"/>
      <c r="AK37" s="177"/>
      <c r="AL37" s="107"/>
      <c r="AM37" s="107"/>
      <c r="AN37" s="107"/>
      <c r="AO37" s="107"/>
      <c r="AP37" s="107"/>
      <c r="AQ37" s="219"/>
      <c r="AR37" s="189"/>
      <c r="AS37" s="107"/>
      <c r="AT37" s="134">
        <v>15</v>
      </c>
      <c r="AU37" s="134"/>
      <c r="AV37" s="133">
        <f t="shared" si="46"/>
        <v>15</v>
      </c>
      <c r="AW37" s="107">
        <f>AV37-AX37-AY37</f>
        <v>15</v>
      </c>
      <c r="AX37" s="107"/>
      <c r="AY37" s="207"/>
      <c r="AZ37" s="189">
        <f t="shared" si="315"/>
        <v>0</v>
      </c>
      <c r="BA37" s="107">
        <f t="shared" si="316"/>
        <v>0</v>
      </c>
      <c r="BB37" s="107">
        <f t="shared" si="316"/>
        <v>3439</v>
      </c>
      <c r="BC37" s="107">
        <f t="shared" si="316"/>
        <v>0</v>
      </c>
      <c r="BD37" s="107">
        <f t="shared" si="49"/>
        <v>3439</v>
      </c>
      <c r="BE37" s="107">
        <f t="shared" si="317"/>
        <v>3439</v>
      </c>
      <c r="BF37" s="107">
        <f t="shared" si="318"/>
        <v>0</v>
      </c>
      <c r="BG37" s="207">
        <f t="shared" si="319"/>
        <v>0</v>
      </c>
      <c r="BH37" s="189"/>
      <c r="BI37" s="107"/>
      <c r="BJ37" s="107">
        <v>2147</v>
      </c>
      <c r="BK37" s="107"/>
      <c r="BL37" s="104">
        <f t="shared" si="51"/>
        <v>2147</v>
      </c>
      <c r="BM37" s="107">
        <f>BL37-BN37-BO37</f>
        <v>2147</v>
      </c>
      <c r="BN37" s="107"/>
      <c r="BO37" s="207"/>
      <c r="BP37" s="189"/>
      <c r="BQ37" s="107"/>
      <c r="BR37" s="134">
        <v>1019</v>
      </c>
      <c r="BS37" s="134"/>
      <c r="BT37" s="133">
        <f t="shared" si="52"/>
        <v>1019</v>
      </c>
      <c r="BU37" s="107">
        <f>BT37-BV37-BW37</f>
        <v>1019</v>
      </c>
      <c r="BV37" s="107"/>
      <c r="BW37" s="207"/>
      <c r="BX37" s="189"/>
      <c r="BY37" s="134"/>
      <c r="BZ37" s="134">
        <v>273</v>
      </c>
      <c r="CA37" s="134"/>
      <c r="CB37" s="133">
        <f t="shared" si="53"/>
        <v>273</v>
      </c>
      <c r="CC37" s="107">
        <f>CB37-CD37-CE37</f>
        <v>273</v>
      </c>
      <c r="CD37" s="107"/>
      <c r="CE37" s="207"/>
      <c r="CF37" s="189">
        <f t="shared" si="320"/>
        <v>0</v>
      </c>
      <c r="CG37" s="107">
        <f>SUM(CO37,CV37,DC37,DJ37,DQ37,DX37,EE37,EL37,ES37,EZ37,FG37,FN37,FU37,GB37,GI37,GP37,GW37,HD37,HK37,HR37,HY37,IF37,IM37,IT37)</f>
        <v>0</v>
      </c>
      <c r="CH37" s="107">
        <f>SUM(CP37,CW37,DD37,DK37,DR37,DY37,EF37,EM37,ET37,FA37,FH37,FO37,FV37,GC37,GJ37,GQ37,GX37,HE37,HL37,HS37,HZ37,IG37,IN37,IU37)+JB37</f>
        <v>9558</v>
      </c>
      <c r="CI37" s="107">
        <f t="shared" si="322"/>
        <v>0</v>
      </c>
      <c r="CJ37" s="107">
        <f t="shared" si="323"/>
        <v>9558</v>
      </c>
      <c r="CK37" s="107">
        <f t="shared" si="124"/>
        <v>9558</v>
      </c>
      <c r="CL37" s="107">
        <f t="shared" si="125"/>
        <v>0</v>
      </c>
      <c r="CM37" s="207">
        <f t="shared" si="126"/>
        <v>0</v>
      </c>
      <c r="CN37" s="189"/>
      <c r="CO37" s="134"/>
      <c r="CP37" s="134">
        <v>250</v>
      </c>
      <c r="CQ37" s="133">
        <f t="shared" si="55"/>
        <v>250</v>
      </c>
      <c r="CR37" s="107">
        <f>CQ37-CS37-CT37</f>
        <v>250</v>
      </c>
      <c r="CS37" s="107"/>
      <c r="CT37" s="207"/>
      <c r="CU37" s="189"/>
      <c r="CV37" s="107"/>
      <c r="CW37" s="107">
        <v>225</v>
      </c>
      <c r="CX37" s="104">
        <f t="shared" si="56"/>
        <v>225</v>
      </c>
      <c r="CY37" s="107">
        <f>CX37-CZ37-DA37</f>
        <v>225</v>
      </c>
      <c r="CZ37" s="107"/>
      <c r="DA37" s="207"/>
      <c r="DB37" s="189"/>
      <c r="DC37" s="107"/>
      <c r="DD37" s="107">
        <v>214</v>
      </c>
      <c r="DE37" s="133">
        <f t="shared" si="57"/>
        <v>214</v>
      </c>
      <c r="DF37" s="107">
        <f>DE37-DG37-DH37</f>
        <v>214</v>
      </c>
      <c r="DG37" s="107"/>
      <c r="DH37" s="207"/>
      <c r="DI37" s="189"/>
      <c r="DJ37" s="107"/>
      <c r="DK37" s="107">
        <v>84</v>
      </c>
      <c r="DL37" s="133">
        <f t="shared" si="58"/>
        <v>84</v>
      </c>
      <c r="DM37" s="107">
        <f>DL37-DN37-DO37</f>
        <v>84</v>
      </c>
      <c r="DN37" s="107"/>
      <c r="DO37" s="207"/>
      <c r="DP37" s="189"/>
      <c r="DQ37" s="107"/>
      <c r="DR37" s="134">
        <v>53</v>
      </c>
      <c r="DS37" s="133">
        <f t="shared" si="59"/>
        <v>53</v>
      </c>
      <c r="DT37" s="107">
        <f>DS37-DU37-DV37</f>
        <v>53</v>
      </c>
      <c r="DU37" s="107"/>
      <c r="DV37" s="207"/>
      <c r="DW37" s="189"/>
      <c r="DX37" s="107"/>
      <c r="DY37" s="134">
        <v>694</v>
      </c>
      <c r="DZ37" s="133">
        <f t="shared" si="60"/>
        <v>694</v>
      </c>
      <c r="EA37" s="107">
        <f>DZ37-EB37-EC37</f>
        <v>694</v>
      </c>
      <c r="EB37" s="107"/>
      <c r="EC37" s="207"/>
      <c r="ED37" s="189"/>
      <c r="EE37" s="107"/>
      <c r="EF37" s="134">
        <v>50</v>
      </c>
      <c r="EG37" s="133">
        <f t="shared" si="61"/>
        <v>50</v>
      </c>
      <c r="EH37" s="107">
        <f>EG37-EI37-EJ37</f>
        <v>50</v>
      </c>
      <c r="EI37" s="107"/>
      <c r="EJ37" s="207"/>
      <c r="EK37" s="189"/>
      <c r="EL37" s="107"/>
      <c r="EM37" s="134">
        <v>146</v>
      </c>
      <c r="EN37" s="133">
        <f t="shared" si="62"/>
        <v>146</v>
      </c>
      <c r="EO37" s="107">
        <f>EN37-EP37-EQ37</f>
        <v>146</v>
      </c>
      <c r="EP37" s="107"/>
      <c r="EQ37" s="207"/>
      <c r="ER37" s="189"/>
      <c r="ES37" s="107"/>
      <c r="ET37" s="107">
        <v>531</v>
      </c>
      <c r="EU37" s="114">
        <f t="shared" si="63"/>
        <v>531</v>
      </c>
      <c r="EV37" s="107">
        <f>EU37-EW37-EX37</f>
        <v>531</v>
      </c>
      <c r="EW37" s="107"/>
      <c r="EX37" s="207"/>
      <c r="EY37" s="189"/>
      <c r="EZ37" s="107"/>
      <c r="FA37" s="134">
        <v>239</v>
      </c>
      <c r="FB37" s="133">
        <f t="shared" si="64"/>
        <v>239</v>
      </c>
      <c r="FC37" s="107">
        <f>FB37-FD37-FE37</f>
        <v>239</v>
      </c>
      <c r="FD37" s="107"/>
      <c r="FE37" s="207"/>
      <c r="FF37" s="189"/>
      <c r="FG37" s="107"/>
      <c r="FH37" s="134">
        <v>118</v>
      </c>
      <c r="FI37" s="133">
        <f t="shared" si="65"/>
        <v>118</v>
      </c>
      <c r="FJ37" s="107">
        <f>FI37-FK37-FL37</f>
        <v>118</v>
      </c>
      <c r="FK37" s="107"/>
      <c r="FL37" s="207"/>
      <c r="FM37" s="189"/>
      <c r="FN37" s="107"/>
      <c r="FO37" s="134">
        <v>503</v>
      </c>
      <c r="FP37" s="133">
        <f t="shared" si="66"/>
        <v>503</v>
      </c>
      <c r="FQ37" s="107">
        <f>FP37-FR37-FS37</f>
        <v>503</v>
      </c>
      <c r="FR37" s="107"/>
      <c r="FS37" s="207"/>
      <c r="FT37" s="189"/>
      <c r="FU37" s="107"/>
      <c r="FV37" s="134">
        <v>403</v>
      </c>
      <c r="FW37" s="135">
        <f t="shared" si="67"/>
        <v>403</v>
      </c>
      <c r="FX37" s="107">
        <f>FW37-FY37-FZ37</f>
        <v>403</v>
      </c>
      <c r="FY37" s="107"/>
      <c r="FZ37" s="207"/>
      <c r="GA37" s="189"/>
      <c r="GB37" s="107"/>
      <c r="GC37" s="134">
        <v>1089</v>
      </c>
      <c r="GD37" s="133">
        <f t="shared" si="68"/>
        <v>1089</v>
      </c>
      <c r="GE37" s="107">
        <f>GD37-GF37-GG37</f>
        <v>1089</v>
      </c>
      <c r="GF37" s="107"/>
      <c r="GG37" s="207"/>
      <c r="GH37" s="189"/>
      <c r="GI37" s="107"/>
      <c r="GJ37" s="107">
        <v>464</v>
      </c>
      <c r="GK37" s="104">
        <f t="shared" si="69"/>
        <v>464</v>
      </c>
      <c r="GL37" s="107">
        <f>GK37-GM37-GN37</f>
        <v>464</v>
      </c>
      <c r="GM37" s="107"/>
      <c r="GN37" s="207"/>
      <c r="GO37" s="189"/>
      <c r="GP37" s="107"/>
      <c r="GQ37" s="134">
        <v>226</v>
      </c>
      <c r="GR37" s="133">
        <f t="shared" si="70"/>
        <v>226</v>
      </c>
      <c r="GS37" s="107">
        <f>GR37-GT37-GU37</f>
        <v>226</v>
      </c>
      <c r="GT37" s="107"/>
      <c r="GU37" s="207"/>
      <c r="GV37" s="189"/>
      <c r="GW37" s="107"/>
      <c r="GX37" s="134">
        <v>894</v>
      </c>
      <c r="GY37" s="133">
        <f t="shared" si="71"/>
        <v>894</v>
      </c>
      <c r="GZ37" s="107">
        <f>GY37-HA37-HB37</f>
        <v>894</v>
      </c>
      <c r="HA37" s="107"/>
      <c r="HB37" s="207"/>
      <c r="HC37" s="189"/>
      <c r="HD37" s="107"/>
      <c r="HE37" s="134">
        <v>492</v>
      </c>
      <c r="HF37" s="133">
        <f t="shared" si="72"/>
        <v>492</v>
      </c>
      <c r="HG37" s="107">
        <f>HF37-HH37-HI37</f>
        <v>492</v>
      </c>
      <c r="HH37" s="107"/>
      <c r="HI37" s="207"/>
      <c r="HJ37" s="189"/>
      <c r="HK37" s="107"/>
      <c r="HL37" s="134">
        <v>243</v>
      </c>
      <c r="HM37" s="133">
        <f t="shared" si="73"/>
        <v>243</v>
      </c>
      <c r="HN37" s="107">
        <f>HM37-HO37-HP37</f>
        <v>243</v>
      </c>
      <c r="HO37" s="107"/>
      <c r="HP37" s="207"/>
      <c r="HQ37" s="189"/>
      <c r="HR37" s="107"/>
      <c r="HS37" s="107">
        <v>336</v>
      </c>
      <c r="HT37" s="104">
        <f t="shared" si="74"/>
        <v>336</v>
      </c>
      <c r="HU37" s="107">
        <f>HT37-HV37-HW37</f>
        <v>336</v>
      </c>
      <c r="HV37" s="107"/>
      <c r="HW37" s="207"/>
      <c r="HX37" s="189"/>
      <c r="HY37" s="107"/>
      <c r="HZ37" s="107">
        <v>1249</v>
      </c>
      <c r="IA37" s="104">
        <f t="shared" si="75"/>
        <v>1249</v>
      </c>
      <c r="IB37" s="107">
        <f>IA37-IC37-ID37</f>
        <v>1249</v>
      </c>
      <c r="IC37" s="107"/>
      <c r="ID37" s="207"/>
      <c r="IE37" s="189"/>
      <c r="IF37" s="107"/>
      <c r="IG37" s="134">
        <v>311</v>
      </c>
      <c r="IH37" s="133">
        <f t="shared" si="76"/>
        <v>311</v>
      </c>
      <c r="II37" s="107">
        <f>IH37-IJ37-IK37</f>
        <v>311</v>
      </c>
      <c r="IJ37" s="107"/>
      <c r="IK37" s="207"/>
      <c r="IL37" s="189"/>
      <c r="IM37" s="107"/>
      <c r="IN37" s="134">
        <v>3</v>
      </c>
      <c r="IO37" s="133">
        <f t="shared" si="77"/>
        <v>3</v>
      </c>
      <c r="IP37" s="107">
        <f>IO37-IQ37-IR37</f>
        <v>3</v>
      </c>
      <c r="IQ37" s="107"/>
      <c r="IR37" s="207"/>
      <c r="IS37" s="189"/>
      <c r="IT37" s="107"/>
      <c r="IU37" s="134">
        <v>741</v>
      </c>
      <c r="IV37" s="133">
        <f t="shared" si="78"/>
        <v>741</v>
      </c>
      <c r="IW37" s="107">
        <f>IV37-IX37-IY37</f>
        <v>741</v>
      </c>
      <c r="IX37" s="107"/>
      <c r="IY37" s="207"/>
      <c r="IZ37" s="189"/>
      <c r="JA37" s="107"/>
      <c r="JB37" s="134"/>
      <c r="JC37" s="134"/>
      <c r="JD37" s="133">
        <f t="shared" si="79"/>
        <v>0</v>
      </c>
      <c r="JE37" s="107">
        <f>JD37-JF37-JG37</f>
        <v>0</v>
      </c>
      <c r="JF37" s="107"/>
      <c r="JG37" s="207"/>
    </row>
    <row r="38" spans="1:267" s="141" customFormat="1" ht="12.75" x14ac:dyDescent="0.2">
      <c r="A38" s="140"/>
      <c r="B38" s="94" t="s">
        <v>99</v>
      </c>
      <c r="C38" s="172" t="s">
        <v>109</v>
      </c>
      <c r="D38" s="189">
        <f>SUM(M38,U38,AC38,AK38,AR38,BH38,BP38,BX38,CN38,CU38,DB38,DI38,DP38,DW38,ED38,EK38)+SUM(ER38,EY38,FF38,FM38,FT38,GA38,GH38,GO38,GV38,HC38,HJ38,HQ38,HX38,IE38,IL38,IS38)</f>
        <v>199820</v>
      </c>
      <c r="E38" s="111">
        <f>SUM(,W38,AE38,AM38,AT38,BJ38,BR38,BZ38,CP38,CW38,DD38,DK38,DR38,DY38,EF38,EM38)+SUM(ET38,FA38,FH38,FO38,FV38,GC38,GJ38,GQ38,GX38,HE38,HL38,HS38,HZ38,IG38,IN38,IU38)</f>
        <v>0</v>
      </c>
      <c r="F38" s="108">
        <f t="shared" si="313"/>
        <v>0</v>
      </c>
      <c r="G38" s="108">
        <f t="shared" si="313"/>
        <v>0</v>
      </c>
      <c r="H38" s="108">
        <f t="shared" si="313"/>
        <v>0</v>
      </c>
      <c r="I38" s="108">
        <f t="shared" si="313"/>
        <v>199820</v>
      </c>
      <c r="J38" s="108">
        <f t="shared" si="313"/>
        <v>199820</v>
      </c>
      <c r="K38" s="108">
        <f t="shared" si="313"/>
        <v>0</v>
      </c>
      <c r="L38" s="213">
        <f t="shared" si="314"/>
        <v>0</v>
      </c>
      <c r="M38" s="107">
        <v>199820</v>
      </c>
      <c r="N38" s="108"/>
      <c r="O38" s="108"/>
      <c r="P38" s="108"/>
      <c r="Q38" s="108">
        <f t="shared" si="44"/>
        <v>199820</v>
      </c>
      <c r="R38" s="108">
        <f>+Q38-S38</f>
        <v>199820</v>
      </c>
      <c r="S38" s="107"/>
      <c r="T38" s="207"/>
      <c r="U38" s="189"/>
      <c r="V38" s="107"/>
      <c r="W38" s="107"/>
      <c r="X38" s="107"/>
      <c r="Y38" s="104">
        <f t="shared" si="324"/>
        <v>0</v>
      </c>
      <c r="Z38" s="111">
        <f t="shared" si="118"/>
        <v>0</v>
      </c>
      <c r="AA38" s="107"/>
      <c r="AB38" s="207"/>
      <c r="AC38" s="189"/>
      <c r="AD38" s="107"/>
      <c r="AE38" s="107"/>
      <c r="AF38" s="107"/>
      <c r="AG38" s="104">
        <f t="shared" si="45"/>
        <v>0</v>
      </c>
      <c r="AH38" s="107"/>
      <c r="AI38" s="107"/>
      <c r="AJ38" s="207"/>
      <c r="AK38" s="177"/>
      <c r="AL38" s="107"/>
      <c r="AM38" s="107"/>
      <c r="AN38" s="107"/>
      <c r="AO38" s="107"/>
      <c r="AP38" s="107"/>
      <c r="AQ38" s="219"/>
      <c r="AR38" s="189"/>
      <c r="AS38" s="107"/>
      <c r="AT38" s="107"/>
      <c r="AU38" s="107"/>
      <c r="AV38" s="104">
        <f t="shared" si="46"/>
        <v>0</v>
      </c>
      <c r="AW38" s="107"/>
      <c r="AX38" s="107"/>
      <c r="AY38" s="207"/>
      <c r="AZ38" s="189">
        <f t="shared" si="315"/>
        <v>0</v>
      </c>
      <c r="BA38" s="107">
        <f t="shared" si="316"/>
        <v>0</v>
      </c>
      <c r="BB38" s="107">
        <f t="shared" si="316"/>
        <v>0</v>
      </c>
      <c r="BC38" s="107">
        <f t="shared" si="316"/>
        <v>0</v>
      </c>
      <c r="BD38" s="107">
        <f t="shared" si="49"/>
        <v>0</v>
      </c>
      <c r="BE38" s="107">
        <f t="shared" si="317"/>
        <v>0</v>
      </c>
      <c r="BF38" s="107">
        <f t="shared" si="318"/>
        <v>0</v>
      </c>
      <c r="BG38" s="207">
        <f t="shared" si="319"/>
        <v>0</v>
      </c>
      <c r="BH38" s="189"/>
      <c r="BI38" s="107"/>
      <c r="BJ38" s="107"/>
      <c r="BK38" s="107"/>
      <c r="BL38" s="104">
        <f t="shared" si="51"/>
        <v>0</v>
      </c>
      <c r="BM38" s="107">
        <f>BL38-BN38-BO38</f>
        <v>0</v>
      </c>
      <c r="BN38" s="107"/>
      <c r="BO38" s="207"/>
      <c r="BP38" s="189"/>
      <c r="BQ38" s="107"/>
      <c r="BR38" s="107"/>
      <c r="BS38" s="107"/>
      <c r="BT38" s="104">
        <f t="shared" si="52"/>
        <v>0</v>
      </c>
      <c r="BU38" s="107"/>
      <c r="BV38" s="107"/>
      <c r="BW38" s="207"/>
      <c r="BX38" s="189"/>
      <c r="BY38" s="107"/>
      <c r="BZ38" s="107"/>
      <c r="CA38" s="107"/>
      <c r="CB38" s="104">
        <f t="shared" si="53"/>
        <v>0</v>
      </c>
      <c r="CC38" s="107"/>
      <c r="CD38" s="107"/>
      <c r="CE38" s="207"/>
      <c r="CF38" s="189">
        <f t="shared" si="320"/>
        <v>0</v>
      </c>
      <c r="CG38" s="107">
        <f t="shared" si="321"/>
        <v>0</v>
      </c>
      <c r="CH38" s="107">
        <f t="shared" si="321"/>
        <v>0</v>
      </c>
      <c r="CI38" s="107">
        <f t="shared" si="322"/>
        <v>0</v>
      </c>
      <c r="CJ38" s="107">
        <f t="shared" si="323"/>
        <v>0</v>
      </c>
      <c r="CK38" s="107">
        <f t="shared" si="124"/>
        <v>0</v>
      </c>
      <c r="CL38" s="107">
        <f t="shared" si="125"/>
        <v>0</v>
      </c>
      <c r="CM38" s="207">
        <f t="shared" si="126"/>
        <v>0</v>
      </c>
      <c r="CN38" s="189"/>
      <c r="CO38" s="107"/>
      <c r="CP38" s="107"/>
      <c r="CQ38" s="104">
        <f t="shared" si="55"/>
        <v>0</v>
      </c>
      <c r="CR38" s="107"/>
      <c r="CS38" s="107"/>
      <c r="CT38" s="207"/>
      <c r="CU38" s="189"/>
      <c r="CV38" s="107"/>
      <c r="CW38" s="107"/>
      <c r="CX38" s="104">
        <f t="shared" si="56"/>
        <v>0</v>
      </c>
      <c r="CY38" s="107"/>
      <c r="CZ38" s="107"/>
      <c r="DA38" s="207"/>
      <c r="DB38" s="189"/>
      <c r="DC38" s="107"/>
      <c r="DD38" s="107"/>
      <c r="DE38" s="104">
        <f t="shared" si="57"/>
        <v>0</v>
      </c>
      <c r="DF38" s="107"/>
      <c r="DG38" s="107"/>
      <c r="DH38" s="207"/>
      <c r="DI38" s="189"/>
      <c r="DJ38" s="107"/>
      <c r="DK38" s="107"/>
      <c r="DL38" s="104">
        <f t="shared" si="58"/>
        <v>0</v>
      </c>
      <c r="DM38" s="107"/>
      <c r="DN38" s="107"/>
      <c r="DO38" s="207"/>
      <c r="DP38" s="189"/>
      <c r="DQ38" s="107"/>
      <c r="DR38" s="107"/>
      <c r="DS38" s="104">
        <f t="shared" si="59"/>
        <v>0</v>
      </c>
      <c r="DT38" s="107"/>
      <c r="DU38" s="107"/>
      <c r="DV38" s="207"/>
      <c r="DW38" s="189"/>
      <c r="DX38" s="107"/>
      <c r="DY38" s="107"/>
      <c r="DZ38" s="104">
        <f t="shared" si="60"/>
        <v>0</v>
      </c>
      <c r="EA38" s="107"/>
      <c r="EB38" s="107"/>
      <c r="EC38" s="207"/>
      <c r="ED38" s="189"/>
      <c r="EE38" s="107"/>
      <c r="EF38" s="107"/>
      <c r="EG38" s="104">
        <f t="shared" si="61"/>
        <v>0</v>
      </c>
      <c r="EH38" s="107"/>
      <c r="EI38" s="107"/>
      <c r="EJ38" s="207"/>
      <c r="EK38" s="189"/>
      <c r="EL38" s="107"/>
      <c r="EM38" s="107"/>
      <c r="EN38" s="104">
        <f t="shared" si="62"/>
        <v>0</v>
      </c>
      <c r="EO38" s="107"/>
      <c r="EP38" s="107"/>
      <c r="EQ38" s="207"/>
      <c r="ER38" s="189"/>
      <c r="ES38" s="107"/>
      <c r="ET38" s="107"/>
      <c r="EU38" s="114">
        <f t="shared" si="63"/>
        <v>0</v>
      </c>
      <c r="EV38" s="107"/>
      <c r="EW38" s="107"/>
      <c r="EX38" s="207"/>
      <c r="EY38" s="189"/>
      <c r="EZ38" s="107"/>
      <c r="FA38" s="107"/>
      <c r="FB38" s="104">
        <f t="shared" si="64"/>
        <v>0</v>
      </c>
      <c r="FC38" s="107"/>
      <c r="FD38" s="107"/>
      <c r="FE38" s="207"/>
      <c r="FF38" s="189"/>
      <c r="FG38" s="107"/>
      <c r="FH38" s="107"/>
      <c r="FI38" s="104">
        <f t="shared" si="65"/>
        <v>0</v>
      </c>
      <c r="FJ38" s="107"/>
      <c r="FK38" s="107"/>
      <c r="FL38" s="207"/>
      <c r="FM38" s="189"/>
      <c r="FN38" s="107"/>
      <c r="FO38" s="107"/>
      <c r="FP38" s="104">
        <f t="shared" si="66"/>
        <v>0</v>
      </c>
      <c r="FQ38" s="107"/>
      <c r="FR38" s="107"/>
      <c r="FS38" s="207"/>
      <c r="FT38" s="189"/>
      <c r="FU38" s="107"/>
      <c r="FV38" s="107"/>
      <c r="FW38" s="126">
        <f t="shared" si="67"/>
        <v>0</v>
      </c>
      <c r="FX38" s="107"/>
      <c r="FY38" s="107"/>
      <c r="FZ38" s="207"/>
      <c r="GA38" s="189"/>
      <c r="GB38" s="107"/>
      <c r="GC38" s="107"/>
      <c r="GD38" s="104">
        <f t="shared" si="68"/>
        <v>0</v>
      </c>
      <c r="GE38" s="107"/>
      <c r="GF38" s="107"/>
      <c r="GG38" s="207"/>
      <c r="GH38" s="189"/>
      <c r="GI38" s="107"/>
      <c r="GJ38" s="107"/>
      <c r="GK38" s="104">
        <f t="shared" si="69"/>
        <v>0</v>
      </c>
      <c r="GL38" s="107"/>
      <c r="GM38" s="107"/>
      <c r="GN38" s="207"/>
      <c r="GO38" s="189"/>
      <c r="GP38" s="107"/>
      <c r="GQ38" s="107"/>
      <c r="GR38" s="104">
        <f t="shared" si="70"/>
        <v>0</v>
      </c>
      <c r="GS38" s="107"/>
      <c r="GT38" s="107"/>
      <c r="GU38" s="207"/>
      <c r="GV38" s="189"/>
      <c r="GW38" s="107"/>
      <c r="GX38" s="107"/>
      <c r="GY38" s="104">
        <f t="shared" si="71"/>
        <v>0</v>
      </c>
      <c r="GZ38" s="107"/>
      <c r="HA38" s="107"/>
      <c r="HB38" s="207"/>
      <c r="HC38" s="189"/>
      <c r="HD38" s="107"/>
      <c r="HE38" s="107"/>
      <c r="HF38" s="104">
        <f t="shared" si="72"/>
        <v>0</v>
      </c>
      <c r="HG38" s="107"/>
      <c r="HH38" s="107"/>
      <c r="HI38" s="207"/>
      <c r="HJ38" s="189"/>
      <c r="HK38" s="107"/>
      <c r="HL38" s="107"/>
      <c r="HM38" s="104">
        <f t="shared" si="73"/>
        <v>0</v>
      </c>
      <c r="HN38" s="107"/>
      <c r="HO38" s="107"/>
      <c r="HP38" s="207"/>
      <c r="HQ38" s="189"/>
      <c r="HR38" s="107"/>
      <c r="HS38" s="107"/>
      <c r="HT38" s="104">
        <f t="shared" si="74"/>
        <v>0</v>
      </c>
      <c r="HU38" s="107"/>
      <c r="HV38" s="107"/>
      <c r="HW38" s="207"/>
      <c r="HX38" s="189"/>
      <c r="HY38" s="107"/>
      <c r="HZ38" s="107"/>
      <c r="IA38" s="104">
        <f t="shared" si="75"/>
        <v>0</v>
      </c>
      <c r="IB38" s="107"/>
      <c r="IC38" s="107"/>
      <c r="ID38" s="207"/>
      <c r="IE38" s="189"/>
      <c r="IF38" s="107"/>
      <c r="IG38" s="107"/>
      <c r="IH38" s="104">
        <f t="shared" si="76"/>
        <v>0</v>
      </c>
      <c r="II38" s="107"/>
      <c r="IJ38" s="107"/>
      <c r="IK38" s="207"/>
      <c r="IL38" s="189"/>
      <c r="IM38" s="107"/>
      <c r="IN38" s="107"/>
      <c r="IO38" s="104">
        <f t="shared" si="77"/>
        <v>0</v>
      </c>
      <c r="IP38" s="107"/>
      <c r="IQ38" s="107"/>
      <c r="IR38" s="207"/>
      <c r="IS38" s="189"/>
      <c r="IT38" s="107"/>
      <c r="IU38" s="107"/>
      <c r="IV38" s="104">
        <f t="shared" si="78"/>
        <v>0</v>
      </c>
      <c r="IW38" s="107"/>
      <c r="IX38" s="107"/>
      <c r="IY38" s="207"/>
      <c r="IZ38" s="189"/>
      <c r="JA38" s="107"/>
      <c r="JB38" s="107"/>
      <c r="JC38" s="107"/>
      <c r="JD38" s="104">
        <f t="shared" si="79"/>
        <v>0</v>
      </c>
      <c r="JE38" s="107"/>
      <c r="JF38" s="107"/>
      <c r="JG38" s="207"/>
    </row>
    <row r="39" spans="1:267" s="141" customFormat="1" ht="12.75" x14ac:dyDescent="0.2">
      <c r="A39" s="140"/>
      <c r="B39" s="94" t="s">
        <v>100</v>
      </c>
      <c r="C39" s="172" t="s">
        <v>39</v>
      </c>
      <c r="D39" s="189"/>
      <c r="E39" s="104"/>
      <c r="F39" s="104"/>
      <c r="G39" s="108">
        <f>+O39+W39+AE39+AT39+BB39+CH39</f>
        <v>241021</v>
      </c>
      <c r="H39" s="108">
        <f>+P39+X39+AF39+AU39+BC39+CI39</f>
        <v>759498</v>
      </c>
      <c r="I39" s="104"/>
      <c r="J39" s="104"/>
      <c r="K39" s="104"/>
      <c r="L39" s="187"/>
      <c r="M39" s="189"/>
      <c r="N39" s="108"/>
      <c r="O39" s="108"/>
      <c r="P39" s="108"/>
      <c r="Q39" s="108">
        <f t="shared" si="44"/>
        <v>0</v>
      </c>
      <c r="R39" s="108"/>
      <c r="S39" s="107"/>
      <c r="T39" s="207"/>
      <c r="U39" s="107">
        <v>2746196</v>
      </c>
      <c r="V39" s="107">
        <v>-17129</v>
      </c>
      <c r="W39" s="107">
        <v>-213801</v>
      </c>
      <c r="X39" s="107">
        <v>319884</v>
      </c>
      <c r="Y39" s="233">
        <f t="shared" si="324"/>
        <v>2835150</v>
      </c>
      <c r="Z39" s="107">
        <f t="shared" si="118"/>
        <v>2568437</v>
      </c>
      <c r="AA39" s="107">
        <v>266713</v>
      </c>
      <c r="AB39" s="207"/>
      <c r="AC39" s="189">
        <v>943880</v>
      </c>
      <c r="AD39" s="107">
        <v>23764</v>
      </c>
      <c r="AE39" s="107">
        <v>303331</v>
      </c>
      <c r="AF39" s="107">
        <v>65150</v>
      </c>
      <c r="AG39" s="108">
        <f t="shared" si="45"/>
        <v>1336125</v>
      </c>
      <c r="AH39" s="107">
        <f>+AG39-AI39</f>
        <v>1068003</v>
      </c>
      <c r="AI39" s="107">
        <v>268122</v>
      </c>
      <c r="AJ39" s="207"/>
      <c r="AK39" s="177"/>
      <c r="AL39" s="107"/>
      <c r="AM39" s="107"/>
      <c r="AN39" s="107"/>
      <c r="AO39" s="107"/>
      <c r="AP39" s="107"/>
      <c r="AQ39" s="219"/>
      <c r="AR39" s="189">
        <v>325126</v>
      </c>
      <c r="AS39" s="107"/>
      <c r="AT39" s="107">
        <v>14017</v>
      </c>
      <c r="AU39" s="107">
        <v>26884</v>
      </c>
      <c r="AV39" s="111">
        <f t="shared" si="46"/>
        <v>366027</v>
      </c>
      <c r="AW39" s="107">
        <f>AV39-AX39-AY39</f>
        <v>342536</v>
      </c>
      <c r="AX39" s="107">
        <v>23491</v>
      </c>
      <c r="AY39" s="207"/>
      <c r="AZ39" s="189">
        <f t="shared" si="315"/>
        <v>2712308</v>
      </c>
      <c r="BA39" s="107">
        <f t="shared" si="316"/>
        <v>83107</v>
      </c>
      <c r="BB39" s="107">
        <f t="shared" si="316"/>
        <v>121096</v>
      </c>
      <c r="BC39" s="107">
        <f t="shared" si="316"/>
        <v>173304</v>
      </c>
      <c r="BD39" s="104">
        <f t="shared" si="49"/>
        <v>3089815</v>
      </c>
      <c r="BE39" s="107">
        <f t="shared" si="317"/>
        <v>2446302</v>
      </c>
      <c r="BF39" s="107">
        <f t="shared" si="318"/>
        <v>643513</v>
      </c>
      <c r="BG39" s="207">
        <f t="shared" si="319"/>
        <v>0</v>
      </c>
      <c r="BH39" s="189">
        <v>1679614</v>
      </c>
      <c r="BI39" s="107">
        <v>20148</v>
      </c>
      <c r="BJ39" s="107">
        <v>48918</v>
      </c>
      <c r="BK39" s="107">
        <v>127815</v>
      </c>
      <c r="BL39" s="104">
        <f t="shared" si="51"/>
        <v>1876495</v>
      </c>
      <c r="BM39" s="107">
        <f>BL39-BN39-BO39</f>
        <v>1523959</v>
      </c>
      <c r="BN39" s="107">
        <v>352536</v>
      </c>
      <c r="BO39" s="207"/>
      <c r="BP39" s="107">
        <v>385168</v>
      </c>
      <c r="BQ39" s="107">
        <v>42165</v>
      </c>
      <c r="BR39" s="107">
        <v>43283</v>
      </c>
      <c r="BS39" s="107">
        <v>41537</v>
      </c>
      <c r="BT39" s="104">
        <f t="shared" si="52"/>
        <v>512153</v>
      </c>
      <c r="BU39" s="107">
        <f>BT39-BV39-BW39</f>
        <v>398710</v>
      </c>
      <c r="BV39" s="107">
        <v>113443</v>
      </c>
      <c r="BW39" s="207"/>
      <c r="BX39" s="189">
        <v>647526</v>
      </c>
      <c r="BY39" s="107">
        <v>20794</v>
      </c>
      <c r="BZ39" s="107">
        <v>28895</v>
      </c>
      <c r="CA39" s="107">
        <v>3952</v>
      </c>
      <c r="CB39" s="104">
        <f t="shared" si="53"/>
        <v>701167</v>
      </c>
      <c r="CC39" s="107">
        <f>CB39-CD39-CE39</f>
        <v>523633</v>
      </c>
      <c r="CD39" s="107">
        <v>177534</v>
      </c>
      <c r="CE39" s="207"/>
      <c r="CF39" s="189">
        <f t="shared" si="320"/>
        <v>3321018</v>
      </c>
      <c r="CG39" s="107">
        <f t="shared" si="321"/>
        <v>1721</v>
      </c>
      <c r="CH39" s="107">
        <f>SUM(CP39,CW39,DD39,DK39,DR39,DY39,EF39,EM39,ET39,FA39,FH39,FO39,FV39,GC39,GJ39,GQ39,GX39,HE39,HL39,HS39,HZ39,IG39,IN39,IU39)+JB39</f>
        <v>16378</v>
      </c>
      <c r="CI39" s="107">
        <f t="shared" si="322"/>
        <v>174276</v>
      </c>
      <c r="CJ39" s="107">
        <f t="shared" si="323"/>
        <v>3513393</v>
      </c>
      <c r="CK39" s="107">
        <f t="shared" si="124"/>
        <v>2614785</v>
      </c>
      <c r="CL39" s="107">
        <f t="shared" si="125"/>
        <v>898608</v>
      </c>
      <c r="CM39" s="207">
        <f t="shared" si="126"/>
        <v>0</v>
      </c>
      <c r="CN39" s="107">
        <v>96736</v>
      </c>
      <c r="CO39" s="107">
        <v>5</v>
      </c>
      <c r="CP39" s="107">
        <v>-41696</v>
      </c>
      <c r="CQ39" s="117">
        <f>SUM(CN39:CP39)</f>
        <v>55045</v>
      </c>
      <c r="CR39" s="107">
        <f>CQ39-CS39-CT39</f>
        <v>48367</v>
      </c>
      <c r="CS39" s="107">
        <v>6678</v>
      </c>
      <c r="CT39" s="207"/>
      <c r="CU39" s="107">
        <v>169410</v>
      </c>
      <c r="CV39" s="107"/>
      <c r="CW39" s="107">
        <v>-68588</v>
      </c>
      <c r="CX39" s="104">
        <f>SUM(CU39:CW39)</f>
        <v>100822</v>
      </c>
      <c r="CY39" s="107">
        <f>CX39-CZ39-DA39</f>
        <v>86791</v>
      </c>
      <c r="CZ39" s="107">
        <v>14031</v>
      </c>
      <c r="DA39" s="207"/>
      <c r="DB39" s="107">
        <v>125202</v>
      </c>
      <c r="DC39" s="107"/>
      <c r="DD39" s="107">
        <v>-51997</v>
      </c>
      <c r="DE39" s="104">
        <f>SUM(DB39:DD39)</f>
        <v>73205</v>
      </c>
      <c r="DF39" s="107">
        <f>DE39-DG39-DH39</f>
        <v>63305</v>
      </c>
      <c r="DG39" s="107">
        <v>9900</v>
      </c>
      <c r="DH39" s="207"/>
      <c r="DI39" s="107">
        <v>151513</v>
      </c>
      <c r="DJ39" s="107"/>
      <c r="DK39" s="107">
        <v>-60592</v>
      </c>
      <c r="DL39" s="104">
        <f>SUM(DI39:DK39)</f>
        <v>90921</v>
      </c>
      <c r="DM39" s="107">
        <f>DL39-DN39-DO39</f>
        <v>77635</v>
      </c>
      <c r="DN39" s="107">
        <v>13286</v>
      </c>
      <c r="DO39" s="207"/>
      <c r="DP39" s="107">
        <v>65884</v>
      </c>
      <c r="DQ39" s="107"/>
      <c r="DR39" s="107">
        <v>-26189</v>
      </c>
      <c r="DS39" s="104">
        <f>SUM(DP39:DR39)</f>
        <v>39695</v>
      </c>
      <c r="DT39" s="107">
        <f>DS39-DU39-DV39</f>
        <v>34270</v>
      </c>
      <c r="DU39" s="107">
        <v>5425</v>
      </c>
      <c r="DV39" s="207"/>
      <c r="DW39" s="107">
        <v>172230</v>
      </c>
      <c r="DX39" s="107"/>
      <c r="DY39" s="107">
        <v>-76329</v>
      </c>
      <c r="DZ39" s="104">
        <f>SUM(DW39:DY39)</f>
        <v>95901</v>
      </c>
      <c r="EA39" s="107">
        <f>DZ39-EB39-EC39</f>
        <v>84475</v>
      </c>
      <c r="EB39" s="107">
        <v>11426</v>
      </c>
      <c r="EC39" s="207"/>
      <c r="ED39" s="107">
        <v>153616</v>
      </c>
      <c r="EE39" s="107"/>
      <c r="EF39" s="107">
        <v>-68457</v>
      </c>
      <c r="EG39" s="104">
        <f>SUM(ED39:EF39)</f>
        <v>85159</v>
      </c>
      <c r="EH39" s="107">
        <f>EG39-EI39-EJ39</f>
        <v>72888</v>
      </c>
      <c r="EI39" s="107">
        <v>12271</v>
      </c>
      <c r="EJ39" s="207"/>
      <c r="EK39" s="107">
        <v>125644</v>
      </c>
      <c r="EL39" s="107"/>
      <c r="EM39" s="107">
        <v>-57397</v>
      </c>
      <c r="EN39" s="104">
        <f>SUM(EK39:EM39)</f>
        <v>68247</v>
      </c>
      <c r="EO39" s="107">
        <f>EN39-EP39-EQ39</f>
        <v>59315</v>
      </c>
      <c r="EP39" s="107">
        <v>8932</v>
      </c>
      <c r="EQ39" s="207"/>
      <c r="ER39" s="107">
        <v>134438</v>
      </c>
      <c r="ES39" s="107"/>
      <c r="ET39" s="107">
        <v>-51462</v>
      </c>
      <c r="EU39" s="114">
        <f>SUM(ER39:ET39)</f>
        <v>82976</v>
      </c>
      <c r="EV39" s="107">
        <f>EU39-EW39-EX39</f>
        <v>72319</v>
      </c>
      <c r="EW39" s="107">
        <v>10657</v>
      </c>
      <c r="EX39" s="207"/>
      <c r="EY39" s="107">
        <v>208261</v>
      </c>
      <c r="EZ39" s="107"/>
      <c r="FA39" s="107">
        <v>-85349</v>
      </c>
      <c r="FB39" s="104">
        <f>SUM(EY39:FA39)</f>
        <v>122912</v>
      </c>
      <c r="FC39" s="107">
        <f>FB39-FD39-FE39</f>
        <v>106310</v>
      </c>
      <c r="FD39" s="107">
        <v>16602</v>
      </c>
      <c r="FE39" s="207"/>
      <c r="FF39" s="107">
        <v>101594</v>
      </c>
      <c r="FG39" s="107"/>
      <c r="FH39" s="107">
        <v>-44903</v>
      </c>
      <c r="FI39" s="104">
        <f>SUM(FF39:FH39)</f>
        <v>56691</v>
      </c>
      <c r="FJ39" s="107">
        <f>FI39-FK39-FL39</f>
        <v>47220</v>
      </c>
      <c r="FK39" s="107">
        <v>9471</v>
      </c>
      <c r="FL39" s="207"/>
      <c r="FM39" s="107">
        <v>202471</v>
      </c>
      <c r="FN39" s="107"/>
      <c r="FO39" s="107">
        <v>-89272</v>
      </c>
      <c r="FP39" s="117">
        <f>SUM(FM39:FO39)</f>
        <v>113199</v>
      </c>
      <c r="FQ39" s="107">
        <f>FP39-FR39-FS39</f>
        <v>100296</v>
      </c>
      <c r="FR39" s="107">
        <v>12903</v>
      </c>
      <c r="FS39" s="207"/>
      <c r="FT39" s="107">
        <v>93402</v>
      </c>
      <c r="FU39" s="107">
        <v>333</v>
      </c>
      <c r="FV39" s="107">
        <v>-38835</v>
      </c>
      <c r="FW39" s="126">
        <f>SUM(FT39:FV39)</f>
        <v>54900</v>
      </c>
      <c r="FX39" s="107">
        <f>FW39-FY39-FZ39</f>
        <v>48051</v>
      </c>
      <c r="FY39" s="107">
        <v>6849</v>
      </c>
      <c r="FZ39" s="207"/>
      <c r="GA39" s="107">
        <v>178678</v>
      </c>
      <c r="GB39" s="107">
        <v>28</v>
      </c>
      <c r="GC39" s="107">
        <v>-78126</v>
      </c>
      <c r="GD39" s="104">
        <f>SUM(GA39:GC39)</f>
        <v>100580</v>
      </c>
      <c r="GE39" s="107">
        <f>GD39-GF39-GG39</f>
        <v>88254</v>
      </c>
      <c r="GF39" s="107">
        <v>12326</v>
      </c>
      <c r="GG39" s="207"/>
      <c r="GH39" s="107">
        <v>100784</v>
      </c>
      <c r="GI39" s="107"/>
      <c r="GJ39" s="107">
        <v>-47215</v>
      </c>
      <c r="GK39" s="104">
        <f>SUM(GH39:GJ39)</f>
        <v>53569</v>
      </c>
      <c r="GL39" s="107">
        <f>GK39-GM39-GN39</f>
        <v>46813</v>
      </c>
      <c r="GM39" s="107">
        <v>6756</v>
      </c>
      <c r="GN39" s="207"/>
      <c r="GO39" s="107">
        <v>115458</v>
      </c>
      <c r="GP39" s="107"/>
      <c r="GQ39" s="107">
        <v>-51592</v>
      </c>
      <c r="GR39" s="104">
        <f>SUM(GO39:GQ39)</f>
        <v>63866</v>
      </c>
      <c r="GS39" s="107">
        <f>GR39-GT39-GU39</f>
        <v>54966</v>
      </c>
      <c r="GT39" s="107">
        <v>8900</v>
      </c>
      <c r="GU39" s="207"/>
      <c r="GV39" s="107">
        <v>182326</v>
      </c>
      <c r="GW39" s="107"/>
      <c r="GX39" s="107">
        <v>-67972</v>
      </c>
      <c r="GY39" s="104">
        <f>SUM(GV39:GX39)</f>
        <v>114354</v>
      </c>
      <c r="GZ39" s="107">
        <f>GY39-HA39-HB39</f>
        <v>102727</v>
      </c>
      <c r="HA39" s="107">
        <v>11627</v>
      </c>
      <c r="HB39" s="207"/>
      <c r="HC39" s="107">
        <v>95105</v>
      </c>
      <c r="HD39" s="107"/>
      <c r="HE39" s="107">
        <v>-41026</v>
      </c>
      <c r="HF39" s="104">
        <f>SUM(HC39:HE39)</f>
        <v>54079</v>
      </c>
      <c r="HG39" s="107">
        <f>HF39-HH39-HI39</f>
        <v>47765</v>
      </c>
      <c r="HH39" s="107">
        <v>6314</v>
      </c>
      <c r="HI39" s="207"/>
      <c r="HJ39" s="107">
        <v>120992</v>
      </c>
      <c r="HK39" s="107">
        <v>1266</v>
      </c>
      <c r="HL39" s="107">
        <v>-51605</v>
      </c>
      <c r="HM39" s="104">
        <f>SUM(HJ39:HL39)</f>
        <v>70653</v>
      </c>
      <c r="HN39" s="107">
        <f>HM39-HO39-HP39</f>
        <v>61666</v>
      </c>
      <c r="HO39" s="107">
        <v>8987</v>
      </c>
      <c r="HP39" s="207"/>
      <c r="HQ39" s="107">
        <v>113646</v>
      </c>
      <c r="HR39" s="107">
        <v>88</v>
      </c>
      <c r="HS39" s="107">
        <v>-49333</v>
      </c>
      <c r="HT39" s="104">
        <f>SUM(HQ39:HS39)</f>
        <v>64401</v>
      </c>
      <c r="HU39" s="107">
        <f>HT39-HV39-HW39</f>
        <v>57217</v>
      </c>
      <c r="HV39" s="107">
        <v>7184</v>
      </c>
      <c r="HW39" s="207"/>
      <c r="HX39" s="107">
        <v>131343</v>
      </c>
      <c r="HY39" s="107"/>
      <c r="HZ39" s="107">
        <v>-57631</v>
      </c>
      <c r="IA39" s="104">
        <f>SUM(HX39:HZ39)</f>
        <v>73712</v>
      </c>
      <c r="IB39" s="107">
        <f>IA39-IC39-ID39</f>
        <v>63259</v>
      </c>
      <c r="IC39" s="107">
        <v>10453</v>
      </c>
      <c r="ID39" s="207"/>
      <c r="IE39" s="107">
        <v>114134</v>
      </c>
      <c r="IF39" s="107"/>
      <c r="IG39" s="107">
        <v>-47303</v>
      </c>
      <c r="IH39" s="104">
        <f>SUM(IE39:IG39)</f>
        <v>66831</v>
      </c>
      <c r="II39" s="107">
        <f>IH39-IJ39-IK39</f>
        <v>57729</v>
      </c>
      <c r="IJ39" s="107">
        <v>9102</v>
      </c>
      <c r="IK39" s="207"/>
      <c r="IL39" s="107">
        <v>185330</v>
      </c>
      <c r="IM39" s="107"/>
      <c r="IN39" s="107">
        <v>-78040</v>
      </c>
      <c r="IO39" s="104">
        <f>SUM(IL39:IN39)</f>
        <v>107290</v>
      </c>
      <c r="IP39" s="107">
        <f>IO39-IQ39-IR39</f>
        <v>93322</v>
      </c>
      <c r="IQ39" s="107">
        <v>13968</v>
      </c>
      <c r="IR39" s="207"/>
      <c r="IS39" s="107">
        <v>182821</v>
      </c>
      <c r="IT39" s="107">
        <v>1</v>
      </c>
      <c r="IU39" s="107">
        <v>-73103</v>
      </c>
      <c r="IV39" s="111">
        <f>SUM(IS39:IU39)</f>
        <v>109719</v>
      </c>
      <c r="IW39" s="107">
        <f>IV39-IX39-IY39</f>
        <v>95611</v>
      </c>
      <c r="IX39" s="107">
        <v>14108</v>
      </c>
      <c r="IY39" s="207"/>
      <c r="IZ39" s="107"/>
      <c r="JA39" s="107"/>
      <c r="JB39" s="107">
        <v>1420390</v>
      </c>
      <c r="JC39" s="107">
        <v>174276</v>
      </c>
      <c r="JD39" s="111">
        <f t="shared" si="79"/>
        <v>1594666</v>
      </c>
      <c r="JE39" s="107">
        <f>JD39-JF39-JG39</f>
        <v>944214</v>
      </c>
      <c r="JF39" s="107">
        <v>650452</v>
      </c>
      <c r="JG39" s="207"/>
    </row>
    <row r="40" spans="1:267" s="149" customFormat="1" ht="23.25" customHeight="1" x14ac:dyDescent="0.2">
      <c r="A40" s="150" t="s">
        <v>31</v>
      </c>
      <c r="B40" s="240"/>
      <c r="C40" s="241"/>
      <c r="D40" s="210">
        <f>SUM(D34:D38)</f>
        <v>5941668</v>
      </c>
      <c r="E40" s="120">
        <f>SUM(E34:E39)</f>
        <v>0</v>
      </c>
      <c r="F40" s="120">
        <f>+F37+F34+F35+F36</f>
        <v>-188498</v>
      </c>
      <c r="G40" s="120">
        <f>+G37+G34+G35+G36</f>
        <v>0.5</v>
      </c>
      <c r="H40" s="120">
        <f>+H37+H34+H35+H36</f>
        <v>0</v>
      </c>
      <c r="I40" s="181">
        <f>SUM(I34:I38)</f>
        <v>5753169.5</v>
      </c>
      <c r="J40" s="120">
        <f>SUM(J34:J38)</f>
        <v>2752910.5</v>
      </c>
      <c r="K40" s="181">
        <f>SUM(K34:K38)</f>
        <v>3000259</v>
      </c>
      <c r="L40" s="197">
        <f t="shared" si="314"/>
        <v>0</v>
      </c>
      <c r="M40" s="210">
        <f>SUM(M34:M39)</f>
        <v>5941668</v>
      </c>
      <c r="N40" s="120">
        <f t="shared" ref="N40:T40" si="325">SUM(N34:N39)</f>
        <v>-188498</v>
      </c>
      <c r="O40" s="120">
        <f t="shared" si="325"/>
        <v>-171586</v>
      </c>
      <c r="P40" s="120">
        <f t="shared" si="325"/>
        <v>0</v>
      </c>
      <c r="Q40" s="120">
        <f t="shared" si="44"/>
        <v>5581584</v>
      </c>
      <c r="R40" s="120">
        <f t="shared" si="325"/>
        <v>2581325</v>
      </c>
      <c r="S40" s="120">
        <f t="shared" si="325"/>
        <v>3000259</v>
      </c>
      <c r="T40" s="197">
        <f t="shared" si="325"/>
        <v>0</v>
      </c>
      <c r="U40" s="210">
        <f t="shared" ref="U40:AA40" si="326">SUM(U34:U39)</f>
        <v>2746196</v>
      </c>
      <c r="V40" s="120">
        <f t="shared" si="326"/>
        <v>-17129</v>
      </c>
      <c r="W40" s="120">
        <f>SUM(W34:W39)</f>
        <v>-57014.5</v>
      </c>
      <c r="X40" s="120">
        <f>SUM(X34:X39)</f>
        <v>319884</v>
      </c>
      <c r="Y40" s="120">
        <f t="shared" si="324"/>
        <v>2991936.5</v>
      </c>
      <c r="Z40" s="120">
        <f t="shared" si="118"/>
        <v>2725223.5</v>
      </c>
      <c r="AA40" s="120">
        <f t="shared" si="326"/>
        <v>266713</v>
      </c>
      <c r="AB40" s="197">
        <f>SUM(AB34:AB39)</f>
        <v>0</v>
      </c>
      <c r="AC40" s="210">
        <f t="shared" ref="AC40:AI40" si="327">SUM(AC34:AC39)</f>
        <v>943880</v>
      </c>
      <c r="AD40" s="120">
        <f t="shared" si="327"/>
        <v>23764</v>
      </c>
      <c r="AE40" s="120">
        <f t="shared" si="327"/>
        <v>305118</v>
      </c>
      <c r="AF40" s="120">
        <f t="shared" si="327"/>
        <v>65150</v>
      </c>
      <c r="AG40" s="120">
        <f t="shared" si="45"/>
        <v>1337912</v>
      </c>
      <c r="AH40" s="120">
        <f>SUM(AH34:AH39)</f>
        <v>1069790</v>
      </c>
      <c r="AI40" s="120">
        <f t="shared" si="327"/>
        <v>268122</v>
      </c>
      <c r="AJ40" s="197">
        <f>SUM(AJ34:AJ39)</f>
        <v>0</v>
      </c>
      <c r="AK40" s="181"/>
      <c r="AL40" s="120"/>
      <c r="AM40" s="120"/>
      <c r="AN40" s="120"/>
      <c r="AO40" s="120"/>
      <c r="AP40" s="120"/>
      <c r="AQ40" s="223"/>
      <c r="AR40" s="210">
        <f t="shared" ref="AR40:AX40" si="328">SUM(AR34:AR39)</f>
        <v>325126</v>
      </c>
      <c r="AS40" s="120">
        <f t="shared" si="328"/>
        <v>0</v>
      </c>
      <c r="AT40" s="120">
        <f t="shared" si="328"/>
        <v>14032</v>
      </c>
      <c r="AU40" s="120">
        <f t="shared" si="328"/>
        <v>26884</v>
      </c>
      <c r="AV40" s="120">
        <f t="shared" si="46"/>
        <v>366042</v>
      </c>
      <c r="AW40" s="120">
        <f>SUM(AW34:AW39)</f>
        <v>342551</v>
      </c>
      <c r="AX40" s="120">
        <f t="shared" si="328"/>
        <v>23491</v>
      </c>
      <c r="AY40" s="197">
        <f>SUM(AY34:AY39)</f>
        <v>0</v>
      </c>
      <c r="AZ40" s="210">
        <f t="shared" ref="AZ40:BN40" si="329">SUM(AZ34:AZ39)</f>
        <v>2712308</v>
      </c>
      <c r="BA40" s="120">
        <f t="shared" si="329"/>
        <v>83107</v>
      </c>
      <c r="BB40" s="120">
        <f>SUM(BR40,BZ40,BJ40)</f>
        <v>124535</v>
      </c>
      <c r="BC40" s="120">
        <f>SUM(BS40,CA40,BK40)</f>
        <v>173304</v>
      </c>
      <c r="BD40" s="120">
        <f t="shared" si="49"/>
        <v>3093254</v>
      </c>
      <c r="BE40" s="120">
        <f>SUM(BE34:BE39)</f>
        <v>2449741</v>
      </c>
      <c r="BF40" s="120">
        <f>SUM(BF34:BF39)</f>
        <v>643513</v>
      </c>
      <c r="BG40" s="197">
        <f t="shared" si="329"/>
        <v>0</v>
      </c>
      <c r="BH40" s="210">
        <f t="shared" si="329"/>
        <v>1679614</v>
      </c>
      <c r="BI40" s="120">
        <f t="shared" si="329"/>
        <v>20148</v>
      </c>
      <c r="BJ40" s="120">
        <f t="shared" si="329"/>
        <v>51065</v>
      </c>
      <c r="BK40" s="120">
        <f t="shared" si="329"/>
        <v>127815</v>
      </c>
      <c r="BL40" s="210">
        <f t="shared" si="51"/>
        <v>1878642</v>
      </c>
      <c r="BM40" s="120">
        <f>SUM(BM34:BM39)</f>
        <v>1526106</v>
      </c>
      <c r="BN40" s="120">
        <f t="shared" si="329"/>
        <v>352536</v>
      </c>
      <c r="BO40" s="197">
        <f>SUM(BO34:BO39)</f>
        <v>0</v>
      </c>
      <c r="BP40" s="210">
        <f t="shared" ref="BP40:BV40" si="330">SUM(BP34:BP39)</f>
        <v>385168</v>
      </c>
      <c r="BQ40" s="120">
        <f t="shared" si="330"/>
        <v>42165</v>
      </c>
      <c r="BR40" s="120">
        <f t="shared" si="330"/>
        <v>44302</v>
      </c>
      <c r="BS40" s="120">
        <f t="shared" si="330"/>
        <v>41537</v>
      </c>
      <c r="BT40" s="120">
        <f t="shared" si="52"/>
        <v>513172</v>
      </c>
      <c r="BU40" s="120">
        <f>SUM(BU34:BU39)</f>
        <v>399729</v>
      </c>
      <c r="BV40" s="120">
        <f t="shared" si="330"/>
        <v>113443</v>
      </c>
      <c r="BW40" s="197">
        <f>SUM(BW34:BW39)</f>
        <v>0</v>
      </c>
      <c r="BX40" s="210">
        <f t="shared" ref="BX40:CD40" si="331">SUM(BX34:BX39)</f>
        <v>647526</v>
      </c>
      <c r="BY40" s="120">
        <f t="shared" si="331"/>
        <v>20794</v>
      </c>
      <c r="BZ40" s="120">
        <f t="shared" si="331"/>
        <v>29168</v>
      </c>
      <c r="CA40" s="120">
        <f t="shared" si="331"/>
        <v>3952</v>
      </c>
      <c r="CB40" s="120">
        <f t="shared" si="53"/>
        <v>701440</v>
      </c>
      <c r="CC40" s="120">
        <f>SUM(CC34:CC39)</f>
        <v>523906</v>
      </c>
      <c r="CD40" s="120">
        <f t="shared" si="331"/>
        <v>177534</v>
      </c>
      <c r="CE40" s="197">
        <f>SUM(CE34:CE39)</f>
        <v>0</v>
      </c>
      <c r="CF40" s="210">
        <f>SUM(CF34:CF39)</f>
        <v>3321018</v>
      </c>
      <c r="CG40" s="120">
        <f>SUM(CG34:CG39)</f>
        <v>1721</v>
      </c>
      <c r="CH40" s="120">
        <f>SUM(CH34:CH39)</f>
        <v>25936</v>
      </c>
      <c r="CI40" s="120">
        <f>SUM(CI34:CI39)</f>
        <v>174276</v>
      </c>
      <c r="CJ40" s="120">
        <f t="shared" si="323"/>
        <v>3522951</v>
      </c>
      <c r="CK40" s="120">
        <f t="shared" si="124"/>
        <v>2624343</v>
      </c>
      <c r="CL40" s="120">
        <f t="shared" si="125"/>
        <v>898608</v>
      </c>
      <c r="CM40" s="120">
        <f t="shared" si="126"/>
        <v>0</v>
      </c>
      <c r="CN40" s="210">
        <f t="shared" ref="CN40:CS40" si="332">SUM(CN34:CN39)</f>
        <v>96736</v>
      </c>
      <c r="CO40" s="120">
        <f t="shared" si="332"/>
        <v>5</v>
      </c>
      <c r="CP40" s="120">
        <f t="shared" si="332"/>
        <v>-41446</v>
      </c>
      <c r="CQ40" s="120">
        <f>SUM(CN40:CP40)</f>
        <v>55295</v>
      </c>
      <c r="CR40" s="120">
        <f>SUM(CR34:CR39)</f>
        <v>48617</v>
      </c>
      <c r="CS40" s="120">
        <f t="shared" si="332"/>
        <v>6678</v>
      </c>
      <c r="CT40" s="197">
        <f t="shared" ref="CT40:DA40" si="333">SUM(CT34:CT39)</f>
        <v>0</v>
      </c>
      <c r="CU40" s="210">
        <f t="shared" si="333"/>
        <v>169410</v>
      </c>
      <c r="CV40" s="120">
        <f t="shared" si="333"/>
        <v>0</v>
      </c>
      <c r="CW40" s="120">
        <f t="shared" si="333"/>
        <v>-68363</v>
      </c>
      <c r="CX40" s="120">
        <f>SUM(CU40:CW40)</f>
        <v>101047</v>
      </c>
      <c r="CY40" s="120">
        <f>SUM(CY34:CY39)</f>
        <v>87016</v>
      </c>
      <c r="CZ40" s="120">
        <f t="shared" si="333"/>
        <v>14031</v>
      </c>
      <c r="DA40" s="197">
        <f t="shared" si="333"/>
        <v>0</v>
      </c>
      <c r="DB40" s="210">
        <f t="shared" ref="DB40:DG40" si="334">SUM(DB34:DB39)</f>
        <v>125202</v>
      </c>
      <c r="DC40" s="120">
        <f t="shared" si="334"/>
        <v>0</v>
      </c>
      <c r="DD40" s="120">
        <f t="shared" si="334"/>
        <v>-51783</v>
      </c>
      <c r="DE40" s="120">
        <f>SUM(DB40:DD40)</f>
        <v>73419</v>
      </c>
      <c r="DF40" s="120">
        <f>SUM(DF34:DF39)</f>
        <v>63519</v>
      </c>
      <c r="DG40" s="120">
        <f t="shared" si="334"/>
        <v>9900</v>
      </c>
      <c r="DH40" s="197">
        <f>SUM(DH34:DH39)</f>
        <v>0</v>
      </c>
      <c r="DI40" s="210">
        <f t="shared" ref="DI40:DN40" si="335">SUM(DI34:DI39)</f>
        <v>151513</v>
      </c>
      <c r="DJ40" s="120">
        <f t="shared" si="335"/>
        <v>0</v>
      </c>
      <c r="DK40" s="120">
        <f t="shared" si="335"/>
        <v>-60508</v>
      </c>
      <c r="DL40" s="137">
        <f>SUM(DI40:DK40)</f>
        <v>91005</v>
      </c>
      <c r="DM40" s="120">
        <f>SUM(DM34:DM39)</f>
        <v>77719</v>
      </c>
      <c r="DN40" s="120">
        <f t="shared" si="335"/>
        <v>13286</v>
      </c>
      <c r="DO40" s="197">
        <f>SUM(DO34:DO39)</f>
        <v>0</v>
      </c>
      <c r="DP40" s="210">
        <f t="shared" ref="DP40:DU40" si="336">SUM(DP34:DP39)</f>
        <v>65884</v>
      </c>
      <c r="DQ40" s="120">
        <f t="shared" si="336"/>
        <v>0</v>
      </c>
      <c r="DR40" s="120">
        <f t="shared" si="336"/>
        <v>-26136</v>
      </c>
      <c r="DS40" s="120">
        <f>SUM(DP40:DR40)</f>
        <v>39748</v>
      </c>
      <c r="DT40" s="120">
        <f>SUM(DT34:DT39)</f>
        <v>34323</v>
      </c>
      <c r="DU40" s="120">
        <f t="shared" si="336"/>
        <v>5425</v>
      </c>
      <c r="DV40" s="197">
        <f>SUM(DV34:DV39)</f>
        <v>0</v>
      </c>
      <c r="DW40" s="210">
        <f t="shared" ref="DW40:EB40" si="337">SUM(DW34:DW39)</f>
        <v>172230</v>
      </c>
      <c r="DX40" s="120">
        <f t="shared" si="337"/>
        <v>0</v>
      </c>
      <c r="DY40" s="120">
        <f t="shared" si="337"/>
        <v>-75635</v>
      </c>
      <c r="DZ40" s="120">
        <f>SUM(DW40:DY40)</f>
        <v>96595</v>
      </c>
      <c r="EA40" s="120">
        <f>SUM(EA34:EA39)</f>
        <v>85169</v>
      </c>
      <c r="EB40" s="120">
        <f t="shared" si="337"/>
        <v>11426</v>
      </c>
      <c r="EC40" s="197">
        <f>SUM(EC34:EC39)</f>
        <v>0</v>
      </c>
      <c r="ED40" s="210">
        <f t="shared" ref="ED40:EI40" si="338">SUM(ED34:ED39)</f>
        <v>153616</v>
      </c>
      <c r="EE40" s="120">
        <f t="shared" si="338"/>
        <v>0</v>
      </c>
      <c r="EF40" s="120">
        <f t="shared" si="338"/>
        <v>-68407</v>
      </c>
      <c r="EG40" s="120">
        <f>SUM(ED40:EF40)</f>
        <v>85209</v>
      </c>
      <c r="EH40" s="120">
        <f>SUM(EH34:EH39)</f>
        <v>72938</v>
      </c>
      <c r="EI40" s="120">
        <f t="shared" si="338"/>
        <v>12271</v>
      </c>
      <c r="EJ40" s="197">
        <f t="shared" ref="EJ40:EQ40" si="339">SUM(EJ34:EJ39)</f>
        <v>0</v>
      </c>
      <c r="EK40" s="210">
        <f t="shared" si="339"/>
        <v>125644</v>
      </c>
      <c r="EL40" s="120">
        <f t="shared" si="339"/>
        <v>0</v>
      </c>
      <c r="EM40" s="120">
        <f t="shared" si="339"/>
        <v>-57251</v>
      </c>
      <c r="EN40" s="120">
        <f>SUM(EK40:EM40)</f>
        <v>68393</v>
      </c>
      <c r="EO40" s="120">
        <f>SUM(EO34:EO39)</f>
        <v>59461</v>
      </c>
      <c r="EP40" s="120">
        <f t="shared" si="339"/>
        <v>8932</v>
      </c>
      <c r="EQ40" s="197">
        <f t="shared" si="339"/>
        <v>0</v>
      </c>
      <c r="ER40" s="210">
        <f t="shared" ref="ER40:EW40" si="340">SUM(ER34:ER39)</f>
        <v>134438</v>
      </c>
      <c r="ES40" s="120">
        <f t="shared" si="340"/>
        <v>0</v>
      </c>
      <c r="ET40" s="120">
        <f t="shared" si="340"/>
        <v>-50931</v>
      </c>
      <c r="EU40" s="120">
        <f>SUM(ER40:ET40)</f>
        <v>83507</v>
      </c>
      <c r="EV40" s="120">
        <f>SUM(EV34:EV39)</f>
        <v>72850</v>
      </c>
      <c r="EW40" s="120">
        <f t="shared" si="340"/>
        <v>10657</v>
      </c>
      <c r="EX40" s="197">
        <f>SUM(EX34:EX39)</f>
        <v>0</v>
      </c>
      <c r="EY40" s="210">
        <f t="shared" ref="EY40:FD40" si="341">SUM(EY34:EY39)</f>
        <v>208261</v>
      </c>
      <c r="EZ40" s="120">
        <f t="shared" si="341"/>
        <v>0</v>
      </c>
      <c r="FA40" s="120">
        <f t="shared" si="341"/>
        <v>-85110</v>
      </c>
      <c r="FB40" s="137">
        <f>SUM(EY40:FA40)</f>
        <v>123151</v>
      </c>
      <c r="FC40" s="120">
        <f>SUM(FC34:FC39)</f>
        <v>106549</v>
      </c>
      <c r="FD40" s="120">
        <f t="shared" si="341"/>
        <v>16602</v>
      </c>
      <c r="FE40" s="197">
        <f>SUM(FE34:FE39)</f>
        <v>0</v>
      </c>
      <c r="FF40" s="235">
        <f t="shared" ref="FF40:FK40" si="342">SUM(FF34:FF39)</f>
        <v>101594</v>
      </c>
      <c r="FG40" s="120">
        <f t="shared" si="342"/>
        <v>0</v>
      </c>
      <c r="FH40" s="120">
        <f t="shared" si="342"/>
        <v>-44785</v>
      </c>
      <c r="FI40" s="120">
        <f>SUM(FF40:FH40)</f>
        <v>56809</v>
      </c>
      <c r="FJ40" s="120">
        <f>SUM(FJ34:FJ39)</f>
        <v>47338</v>
      </c>
      <c r="FK40" s="120">
        <f t="shared" si="342"/>
        <v>9471</v>
      </c>
      <c r="FL40" s="197">
        <f>SUM(FL34:FL39)</f>
        <v>0</v>
      </c>
      <c r="FM40" s="210">
        <f t="shared" ref="FM40:FR40" si="343">SUM(FM34:FM39)</f>
        <v>202471</v>
      </c>
      <c r="FN40" s="120">
        <f t="shared" si="343"/>
        <v>0</v>
      </c>
      <c r="FO40" s="120">
        <f t="shared" si="343"/>
        <v>-88769</v>
      </c>
      <c r="FP40" s="120">
        <f>SUM(FM40:FO40)</f>
        <v>113702</v>
      </c>
      <c r="FQ40" s="120">
        <f>SUM(FQ34:FQ39)</f>
        <v>100799</v>
      </c>
      <c r="FR40" s="120">
        <f t="shared" si="343"/>
        <v>12903</v>
      </c>
      <c r="FS40" s="197">
        <f t="shared" ref="FS40:FZ40" si="344">SUM(FS34:FS39)</f>
        <v>0</v>
      </c>
      <c r="FT40" s="210">
        <f t="shared" si="344"/>
        <v>93402</v>
      </c>
      <c r="FU40" s="120">
        <f t="shared" si="344"/>
        <v>333</v>
      </c>
      <c r="FV40" s="120">
        <f t="shared" si="344"/>
        <v>-38432</v>
      </c>
      <c r="FW40" s="120">
        <f>SUM(FT40:FV40)</f>
        <v>55303</v>
      </c>
      <c r="FX40" s="120">
        <f>SUM(FX34:FX39)</f>
        <v>48454</v>
      </c>
      <c r="FY40" s="120">
        <f t="shared" si="344"/>
        <v>6849</v>
      </c>
      <c r="FZ40" s="197">
        <f t="shared" si="344"/>
        <v>0</v>
      </c>
      <c r="GA40" s="210">
        <f t="shared" ref="GA40:GF40" si="345">SUM(GA34:GA39)</f>
        <v>178678</v>
      </c>
      <c r="GB40" s="120">
        <f t="shared" si="345"/>
        <v>28</v>
      </c>
      <c r="GC40" s="120">
        <f t="shared" si="345"/>
        <v>-77037</v>
      </c>
      <c r="GD40" s="120">
        <f>SUM(GA40:GC40)</f>
        <v>101669</v>
      </c>
      <c r="GE40" s="120">
        <f>SUM(GE34:GE39)</f>
        <v>89343</v>
      </c>
      <c r="GF40" s="120">
        <f t="shared" si="345"/>
        <v>12326</v>
      </c>
      <c r="GG40" s="197">
        <f>SUM(GG34:GG39)</f>
        <v>0</v>
      </c>
      <c r="GH40" s="210">
        <f t="shared" ref="GH40:GM40" si="346">SUM(GH34:GH39)</f>
        <v>100784</v>
      </c>
      <c r="GI40" s="120">
        <f t="shared" si="346"/>
        <v>0</v>
      </c>
      <c r="GJ40" s="120">
        <f t="shared" si="346"/>
        <v>-46751</v>
      </c>
      <c r="GK40" s="120">
        <f>SUM(GH40:GJ40)</f>
        <v>54033</v>
      </c>
      <c r="GL40" s="120">
        <f>SUM(GL34:GL39)</f>
        <v>47277</v>
      </c>
      <c r="GM40" s="120">
        <f t="shared" si="346"/>
        <v>6756</v>
      </c>
      <c r="GN40" s="197">
        <f>SUM(GN34:GN39)</f>
        <v>0</v>
      </c>
      <c r="GO40" s="210">
        <f t="shared" ref="GO40:GT40" si="347">SUM(GO34:GO39)</f>
        <v>115458</v>
      </c>
      <c r="GP40" s="120">
        <f t="shared" si="347"/>
        <v>0</v>
      </c>
      <c r="GQ40" s="120">
        <f t="shared" si="347"/>
        <v>-51366</v>
      </c>
      <c r="GR40" s="120">
        <f>SUM(GO40:GQ40)</f>
        <v>64092</v>
      </c>
      <c r="GS40" s="120">
        <f>SUM(GS34:GS39)</f>
        <v>55192</v>
      </c>
      <c r="GT40" s="120">
        <f t="shared" si="347"/>
        <v>8900</v>
      </c>
      <c r="GU40" s="197">
        <f>SUM(GU34:GU39)</f>
        <v>0</v>
      </c>
      <c r="GV40" s="210">
        <f t="shared" ref="GV40:HA40" si="348">SUM(GV34:GV39)</f>
        <v>182326</v>
      </c>
      <c r="GW40" s="120">
        <f t="shared" si="348"/>
        <v>0</v>
      </c>
      <c r="GX40" s="120">
        <f t="shared" si="348"/>
        <v>-67078</v>
      </c>
      <c r="GY40" s="120">
        <f>SUM(GV40:GX40)</f>
        <v>115248</v>
      </c>
      <c r="GZ40" s="120">
        <f>SUM(GZ34:GZ39)</f>
        <v>103621</v>
      </c>
      <c r="HA40" s="120">
        <f t="shared" si="348"/>
        <v>11627</v>
      </c>
      <c r="HB40" s="197">
        <f>SUM(HB34:HB39)</f>
        <v>0</v>
      </c>
      <c r="HC40" s="210">
        <f t="shared" ref="HC40:HH40" si="349">SUM(HC34:HC39)</f>
        <v>95105</v>
      </c>
      <c r="HD40" s="120">
        <f t="shared" si="349"/>
        <v>0</v>
      </c>
      <c r="HE40" s="120">
        <f t="shared" si="349"/>
        <v>-40534</v>
      </c>
      <c r="HF40" s="120">
        <f>SUM(HC40:HE40)</f>
        <v>54571</v>
      </c>
      <c r="HG40" s="120">
        <f>SUM(HG34:HG39)</f>
        <v>48257</v>
      </c>
      <c r="HH40" s="120">
        <f t="shared" si="349"/>
        <v>6314</v>
      </c>
      <c r="HI40" s="197">
        <f>SUM(HI34:HI39)</f>
        <v>0</v>
      </c>
      <c r="HJ40" s="210">
        <f>SUM(HJ34:HJ39)</f>
        <v>120992</v>
      </c>
      <c r="HK40" s="120">
        <f t="shared" ref="HK40:HP40" si="350">SUM(HK34:HK39)</f>
        <v>1266</v>
      </c>
      <c r="HL40" s="120">
        <f t="shared" si="350"/>
        <v>-51362</v>
      </c>
      <c r="HM40" s="120">
        <f>SUM(HJ40:HL40)</f>
        <v>70896</v>
      </c>
      <c r="HN40" s="120">
        <f>SUM(HN34:HN39)</f>
        <v>61909</v>
      </c>
      <c r="HO40" s="120">
        <f t="shared" si="350"/>
        <v>8987</v>
      </c>
      <c r="HP40" s="197">
        <f t="shared" si="350"/>
        <v>0</v>
      </c>
      <c r="HQ40" s="210">
        <f t="shared" ref="HQ40:HV40" si="351">SUM(HQ34:HQ39)</f>
        <v>113646</v>
      </c>
      <c r="HR40" s="120">
        <f t="shared" si="351"/>
        <v>88</v>
      </c>
      <c r="HS40" s="120">
        <f t="shared" si="351"/>
        <v>-48997</v>
      </c>
      <c r="HT40" s="120">
        <f>SUM(HQ40:HS40)</f>
        <v>64737</v>
      </c>
      <c r="HU40" s="120">
        <f>SUM(HU34:HU39)</f>
        <v>57553</v>
      </c>
      <c r="HV40" s="120">
        <f t="shared" si="351"/>
        <v>7184</v>
      </c>
      <c r="HW40" s="197">
        <f>SUM(HW34:HW39)</f>
        <v>0</v>
      </c>
      <c r="HX40" s="210">
        <f t="shared" ref="HX40:IC40" si="352">SUM(HX34:HX39)</f>
        <v>131343</v>
      </c>
      <c r="HY40" s="120">
        <f t="shared" si="352"/>
        <v>0</v>
      </c>
      <c r="HZ40" s="120">
        <f t="shared" si="352"/>
        <v>-56382</v>
      </c>
      <c r="IA40" s="120">
        <f>SUM(HX40:HZ40)</f>
        <v>74961</v>
      </c>
      <c r="IB40" s="120">
        <f>SUM(IB34:IB39)</f>
        <v>64508</v>
      </c>
      <c r="IC40" s="120">
        <f t="shared" si="352"/>
        <v>10453</v>
      </c>
      <c r="ID40" s="197">
        <f>SUM(ID34:ID39)</f>
        <v>0</v>
      </c>
      <c r="IE40" s="210">
        <f t="shared" ref="IE40:IJ40" si="353">SUM(IE34:IE39)</f>
        <v>114134</v>
      </c>
      <c r="IF40" s="120">
        <f t="shared" si="353"/>
        <v>0</v>
      </c>
      <c r="IG40" s="120">
        <f t="shared" si="353"/>
        <v>-46992</v>
      </c>
      <c r="IH40" s="137">
        <f>SUM(IE40:IG40)</f>
        <v>67142</v>
      </c>
      <c r="II40" s="120">
        <f>SUM(II34:II39)</f>
        <v>58040</v>
      </c>
      <c r="IJ40" s="120">
        <f t="shared" si="353"/>
        <v>9102</v>
      </c>
      <c r="IK40" s="197">
        <f>SUM(IK34:IK39)</f>
        <v>0</v>
      </c>
      <c r="IL40" s="210">
        <f t="shared" ref="IL40:IQ40" si="354">SUM(IL34:IL39)</f>
        <v>185330</v>
      </c>
      <c r="IM40" s="120">
        <f t="shared" si="354"/>
        <v>0</v>
      </c>
      <c r="IN40" s="120">
        <f t="shared" si="354"/>
        <v>-78037</v>
      </c>
      <c r="IO40" s="120">
        <f>SUM(IL40:IN40)</f>
        <v>107293</v>
      </c>
      <c r="IP40" s="120">
        <f>SUM(IP34:IP39)</f>
        <v>93325</v>
      </c>
      <c r="IQ40" s="120">
        <f t="shared" si="354"/>
        <v>13968</v>
      </c>
      <c r="IR40" s="197">
        <f>SUM(IR34:IR39)</f>
        <v>0</v>
      </c>
      <c r="IS40" s="210">
        <f t="shared" ref="IS40:IY40" si="355">SUM(IS34:IS39)</f>
        <v>182821</v>
      </c>
      <c r="IT40" s="120">
        <f t="shared" si="355"/>
        <v>1</v>
      </c>
      <c r="IU40" s="120">
        <f t="shared" si="355"/>
        <v>-72362</v>
      </c>
      <c r="IV40" s="120">
        <f>SUM(IS40:IU40)</f>
        <v>110460</v>
      </c>
      <c r="IW40" s="120">
        <f>SUM(IW34:IW39)</f>
        <v>96352</v>
      </c>
      <c r="IX40" s="120">
        <f t="shared" si="355"/>
        <v>14108</v>
      </c>
      <c r="IY40" s="120">
        <f t="shared" si="355"/>
        <v>0</v>
      </c>
      <c r="IZ40" s="210">
        <f>SUM(IZ34:IZ39)</f>
        <v>0</v>
      </c>
      <c r="JA40" s="120">
        <f>SUM(JA34:JA39)</f>
        <v>0</v>
      </c>
      <c r="JB40" s="120">
        <f>SUM(JB34:JB39)</f>
        <v>1420390</v>
      </c>
      <c r="JC40" s="120">
        <f>SUM(JC34:JC39)</f>
        <v>174276</v>
      </c>
      <c r="JD40" s="120">
        <f t="shared" si="79"/>
        <v>1594666</v>
      </c>
      <c r="JE40" s="120">
        <f>SUM(JE34:JE39)</f>
        <v>944214</v>
      </c>
      <c r="JF40" s="120">
        <f>SUM(JF34:JF39)</f>
        <v>650452</v>
      </c>
      <c r="JG40" s="120">
        <f>SUM(JG34:JG39)</f>
        <v>0</v>
      </c>
    </row>
    <row r="41" spans="1:267" s="151" customFormat="1" ht="30" customHeight="1" x14ac:dyDescent="0.2">
      <c r="A41" s="343" t="s">
        <v>4</v>
      </c>
      <c r="B41" s="343"/>
      <c r="C41" s="344"/>
      <c r="D41" s="192">
        <f>+D40+D32</f>
        <v>40800657</v>
      </c>
      <c r="E41" s="136">
        <v>0</v>
      </c>
      <c r="F41" s="136">
        <f t="shared" ref="F41:K41" si="356">+F40+F32</f>
        <v>308456</v>
      </c>
      <c r="G41" s="136">
        <f t="shared" si="356"/>
        <v>1269559</v>
      </c>
      <c r="H41" s="136">
        <f t="shared" si="356"/>
        <v>-7035990</v>
      </c>
      <c r="I41" s="136">
        <f>+I40+I32+1</f>
        <v>35342682</v>
      </c>
      <c r="J41" s="136">
        <f t="shared" si="356"/>
        <v>23635135</v>
      </c>
      <c r="K41" s="136">
        <f t="shared" si="356"/>
        <v>11688163</v>
      </c>
      <c r="L41" s="193">
        <f t="shared" si="314"/>
        <v>19383</v>
      </c>
      <c r="M41" s="192">
        <f>+M40+M32</f>
        <v>36784622</v>
      </c>
      <c r="N41" s="136">
        <f>+N40+N32</f>
        <v>308456</v>
      </c>
      <c r="O41" s="136">
        <f>+O40+O32+1</f>
        <v>885321.5</v>
      </c>
      <c r="P41" s="136">
        <f>+P40+P32-1</f>
        <v>-7092709</v>
      </c>
      <c r="Q41" s="136">
        <f t="shared" si="44"/>
        <v>30885690.5</v>
      </c>
      <c r="R41" s="136">
        <f>+Q41-S41-T41</f>
        <v>19984938.5</v>
      </c>
      <c r="S41" s="136">
        <f>S32+S40</f>
        <v>10900752</v>
      </c>
      <c r="T41" s="193">
        <f>T32+T40</f>
        <v>0</v>
      </c>
      <c r="U41" s="192">
        <f t="shared" ref="U41:AB41" si="357">U32+U40</f>
        <v>3450294</v>
      </c>
      <c r="V41" s="136">
        <f t="shared" si="357"/>
        <v>-17129</v>
      </c>
      <c r="W41" s="136">
        <f t="shared" si="357"/>
        <v>110985.5</v>
      </c>
      <c r="X41" s="136">
        <f t="shared" si="357"/>
        <v>-11608</v>
      </c>
      <c r="Y41" s="136">
        <f t="shared" si="324"/>
        <v>3532542.5</v>
      </c>
      <c r="Z41" s="136">
        <f t="shared" si="118"/>
        <v>3243982.5</v>
      </c>
      <c r="AA41" s="136">
        <f t="shared" si="357"/>
        <v>269177</v>
      </c>
      <c r="AB41" s="193">
        <f t="shared" si="357"/>
        <v>19383</v>
      </c>
      <c r="AC41" s="192">
        <f t="shared" ref="AC41:AJ41" si="358">AC32+AC40</f>
        <v>3684332</v>
      </c>
      <c r="AD41" s="136">
        <f t="shared" si="358"/>
        <v>23764</v>
      </c>
      <c r="AE41" s="136">
        <f t="shared" si="358"/>
        <v>349633</v>
      </c>
      <c r="AF41" s="136">
        <f t="shared" si="358"/>
        <v>414002</v>
      </c>
      <c r="AG41" s="136">
        <f t="shared" si="45"/>
        <v>4471731</v>
      </c>
      <c r="AH41" s="136">
        <f t="shared" si="358"/>
        <v>3449636</v>
      </c>
      <c r="AI41" s="136">
        <f t="shared" si="358"/>
        <v>1022095</v>
      </c>
      <c r="AJ41" s="193">
        <f t="shared" si="358"/>
        <v>0</v>
      </c>
      <c r="AK41" s="182"/>
      <c r="AL41" s="136"/>
      <c r="AM41" s="136"/>
      <c r="AN41" s="136"/>
      <c r="AO41" s="136"/>
      <c r="AP41" s="136"/>
      <c r="AQ41" s="224"/>
      <c r="AR41" s="192">
        <f t="shared" ref="AR41:AY41" si="359">AR32+AR40</f>
        <v>350126</v>
      </c>
      <c r="AS41" s="136">
        <f t="shared" si="359"/>
        <v>0</v>
      </c>
      <c r="AT41" s="136">
        <f t="shared" si="359"/>
        <v>14171</v>
      </c>
      <c r="AU41" s="136">
        <f t="shared" si="359"/>
        <v>29758</v>
      </c>
      <c r="AV41" s="136">
        <f t="shared" si="46"/>
        <v>394055</v>
      </c>
      <c r="AW41" s="136">
        <f>AW32+AW40</f>
        <v>370564</v>
      </c>
      <c r="AX41" s="136">
        <f t="shared" si="359"/>
        <v>23491</v>
      </c>
      <c r="AY41" s="193">
        <f t="shared" si="359"/>
        <v>0</v>
      </c>
      <c r="AZ41" s="192">
        <f t="shared" ref="AZ41:BO41" si="360">AZ32+AZ40</f>
        <v>3055305</v>
      </c>
      <c r="BA41" s="136">
        <f t="shared" si="360"/>
        <v>83107</v>
      </c>
      <c r="BB41" s="136">
        <f>SUM(BR41,BZ41,BJ41)</f>
        <v>124535</v>
      </c>
      <c r="BC41" s="136">
        <f>SUM(BS41,CA41,BK41)</f>
        <v>201517</v>
      </c>
      <c r="BD41" s="136">
        <f t="shared" si="49"/>
        <v>3464464</v>
      </c>
      <c r="BE41" s="136">
        <f>BE32+BE40</f>
        <v>2789977</v>
      </c>
      <c r="BF41" s="136">
        <f>BF32+BF40</f>
        <v>674487</v>
      </c>
      <c r="BG41" s="193">
        <f t="shared" si="360"/>
        <v>0</v>
      </c>
      <c r="BH41" s="192">
        <f t="shared" si="360"/>
        <v>1893672</v>
      </c>
      <c r="BI41" s="136">
        <f t="shared" si="360"/>
        <v>20148</v>
      </c>
      <c r="BJ41" s="136">
        <f t="shared" si="360"/>
        <v>51065</v>
      </c>
      <c r="BK41" s="136">
        <f t="shared" si="360"/>
        <v>129266</v>
      </c>
      <c r="BL41" s="136">
        <f t="shared" si="51"/>
        <v>2094151</v>
      </c>
      <c r="BM41" s="136">
        <f>BM32+BM40</f>
        <v>1741615</v>
      </c>
      <c r="BN41" s="136">
        <f t="shared" si="360"/>
        <v>352536</v>
      </c>
      <c r="BO41" s="193">
        <f t="shared" si="360"/>
        <v>0</v>
      </c>
      <c r="BP41" s="192">
        <f t="shared" ref="BP41:BW41" si="361">BP32+BP40</f>
        <v>385228</v>
      </c>
      <c r="BQ41" s="136">
        <f t="shared" si="361"/>
        <v>42165</v>
      </c>
      <c r="BR41" s="136">
        <f t="shared" si="361"/>
        <v>44302</v>
      </c>
      <c r="BS41" s="136">
        <f t="shared" si="361"/>
        <v>41673</v>
      </c>
      <c r="BT41" s="136">
        <f t="shared" si="52"/>
        <v>513368</v>
      </c>
      <c r="BU41" s="136">
        <f>BU32+BU40</f>
        <v>399925</v>
      </c>
      <c r="BV41" s="136">
        <f t="shared" si="361"/>
        <v>113443</v>
      </c>
      <c r="BW41" s="193">
        <f t="shared" si="361"/>
        <v>0</v>
      </c>
      <c r="BX41" s="192">
        <f t="shared" ref="BX41:CE41" si="362">BX32+BX40</f>
        <v>776405</v>
      </c>
      <c r="BY41" s="136">
        <f t="shared" si="362"/>
        <v>20794</v>
      </c>
      <c r="BZ41" s="136">
        <f t="shared" si="362"/>
        <v>29168</v>
      </c>
      <c r="CA41" s="136">
        <f t="shared" si="362"/>
        <v>30578</v>
      </c>
      <c r="CB41" s="136">
        <f t="shared" si="53"/>
        <v>856945</v>
      </c>
      <c r="CC41" s="136">
        <f>CC32+CC40</f>
        <v>648437</v>
      </c>
      <c r="CD41" s="136">
        <f t="shared" si="362"/>
        <v>208508</v>
      </c>
      <c r="CE41" s="193">
        <f t="shared" si="362"/>
        <v>0</v>
      </c>
      <c r="CF41" s="192">
        <f>CF32+CF40</f>
        <v>3524506</v>
      </c>
      <c r="CG41" s="136">
        <f>CG32+CG40</f>
        <v>1721</v>
      </c>
      <c r="CH41" s="136">
        <f>CH32+CH40</f>
        <v>25934</v>
      </c>
      <c r="CI41" s="136">
        <f>CI32+CI40</f>
        <v>182547</v>
      </c>
      <c r="CJ41" s="136">
        <f t="shared" si="323"/>
        <v>3734708</v>
      </c>
      <c r="CK41" s="136">
        <f t="shared" si="124"/>
        <v>2836100</v>
      </c>
      <c r="CL41" s="136">
        <f t="shared" si="125"/>
        <v>898608</v>
      </c>
      <c r="CM41" s="136">
        <f t="shared" si="126"/>
        <v>10947</v>
      </c>
      <c r="CN41" s="192">
        <f t="shared" ref="CN41:CT41" si="363">CN32+CN40</f>
        <v>100268</v>
      </c>
      <c r="CO41" s="136">
        <f t="shared" si="363"/>
        <v>5</v>
      </c>
      <c r="CP41" s="136">
        <f t="shared" si="363"/>
        <v>-42613</v>
      </c>
      <c r="CQ41" s="136">
        <f>SUM(CN41:CP41)</f>
        <v>57660</v>
      </c>
      <c r="CR41" s="136">
        <f>CR32+CR40</f>
        <v>50982</v>
      </c>
      <c r="CS41" s="136">
        <f t="shared" si="363"/>
        <v>6678</v>
      </c>
      <c r="CT41" s="193">
        <f t="shared" si="363"/>
        <v>0</v>
      </c>
      <c r="CU41" s="192">
        <f>CU32+CU40</f>
        <v>180389</v>
      </c>
      <c r="CV41" s="136">
        <f>CV32+CV40</f>
        <v>0</v>
      </c>
      <c r="CW41" s="136">
        <f>CW32+CW40</f>
        <v>-76078</v>
      </c>
      <c r="CX41" s="136">
        <f>SUM(CU41:CW41)</f>
        <v>104311</v>
      </c>
      <c r="CY41" s="136">
        <f>CY32+CY40</f>
        <v>90280</v>
      </c>
      <c r="CZ41" s="136">
        <f>CZ32+CZ40</f>
        <v>14031</v>
      </c>
      <c r="DA41" s="193">
        <f>DA32+DA40</f>
        <v>0</v>
      </c>
      <c r="DB41" s="192">
        <f t="shared" ref="DB41:DH41" si="364">DB32+DB40</f>
        <v>133920</v>
      </c>
      <c r="DC41" s="136">
        <f t="shared" si="364"/>
        <v>0</v>
      </c>
      <c r="DD41" s="136">
        <f t="shared" si="364"/>
        <v>-56622</v>
      </c>
      <c r="DE41" s="136">
        <f>SUM(DB41:DD41)</f>
        <v>77298</v>
      </c>
      <c r="DF41" s="136">
        <f>DF32+DF40</f>
        <v>67398</v>
      </c>
      <c r="DG41" s="136">
        <f t="shared" si="364"/>
        <v>9900</v>
      </c>
      <c r="DH41" s="193">
        <f t="shared" si="364"/>
        <v>0</v>
      </c>
      <c r="DI41" s="192">
        <f t="shared" ref="DI41:DO41" si="365">DI32+DI40</f>
        <v>158404</v>
      </c>
      <c r="DJ41" s="136">
        <f t="shared" si="365"/>
        <v>0</v>
      </c>
      <c r="DK41" s="136">
        <f t="shared" si="365"/>
        <v>-64047</v>
      </c>
      <c r="DL41" s="136">
        <f>SUM(DI41:DK41)</f>
        <v>94357</v>
      </c>
      <c r="DM41" s="136">
        <f>DM32+DM40</f>
        <v>81071</v>
      </c>
      <c r="DN41" s="136">
        <f t="shared" si="365"/>
        <v>13286</v>
      </c>
      <c r="DO41" s="193">
        <f t="shared" si="365"/>
        <v>0</v>
      </c>
      <c r="DP41" s="192">
        <f t="shared" ref="DP41:DV41" si="366">DP32+DP40</f>
        <v>69487</v>
      </c>
      <c r="DQ41" s="136">
        <f t="shared" si="366"/>
        <v>0</v>
      </c>
      <c r="DR41" s="136">
        <f t="shared" si="366"/>
        <v>-28717</v>
      </c>
      <c r="DS41" s="136">
        <f>SUM(DP41:DR41)</f>
        <v>40770</v>
      </c>
      <c r="DT41" s="136">
        <f>DT32+DT40</f>
        <v>35345</v>
      </c>
      <c r="DU41" s="136">
        <f t="shared" si="366"/>
        <v>5425</v>
      </c>
      <c r="DV41" s="193">
        <f t="shared" si="366"/>
        <v>0</v>
      </c>
      <c r="DW41" s="192">
        <f t="shared" ref="DW41:EC41" si="367">DW32+DW40</f>
        <v>186322</v>
      </c>
      <c r="DX41" s="136">
        <f t="shared" si="367"/>
        <v>0</v>
      </c>
      <c r="DY41" s="136">
        <f t="shared" si="367"/>
        <v>-83085</v>
      </c>
      <c r="DZ41" s="136">
        <f>SUM(DW41:DY41)</f>
        <v>103237</v>
      </c>
      <c r="EA41" s="136">
        <f>EA32+EA40</f>
        <v>91811</v>
      </c>
      <c r="EB41" s="136">
        <f t="shared" si="367"/>
        <v>11426</v>
      </c>
      <c r="EC41" s="193">
        <f t="shared" si="367"/>
        <v>0</v>
      </c>
      <c r="ED41" s="192">
        <f t="shared" ref="ED41:EJ41" si="368">ED32+ED40</f>
        <v>168826</v>
      </c>
      <c r="EE41" s="136">
        <f t="shared" si="368"/>
        <v>0</v>
      </c>
      <c r="EF41" s="136">
        <f t="shared" si="368"/>
        <v>-76327</v>
      </c>
      <c r="EG41" s="136">
        <f>SUM(ED41:EF41)</f>
        <v>92499</v>
      </c>
      <c r="EH41" s="136">
        <f>EH32+EH40</f>
        <v>80228</v>
      </c>
      <c r="EI41" s="136">
        <f t="shared" si="368"/>
        <v>12271</v>
      </c>
      <c r="EJ41" s="193">
        <f t="shared" si="368"/>
        <v>0</v>
      </c>
      <c r="EK41" s="192">
        <f t="shared" ref="EK41:EQ41" si="369">EK32+EK40</f>
        <v>134337</v>
      </c>
      <c r="EL41" s="136">
        <f t="shared" si="369"/>
        <v>0</v>
      </c>
      <c r="EM41" s="136">
        <f t="shared" si="369"/>
        <v>-61038</v>
      </c>
      <c r="EN41" s="136">
        <f>SUM(EK41:EM41)</f>
        <v>73299</v>
      </c>
      <c r="EO41" s="136">
        <f>EO32+EO40</f>
        <v>64367</v>
      </c>
      <c r="EP41" s="136">
        <f t="shared" si="369"/>
        <v>8932</v>
      </c>
      <c r="EQ41" s="193">
        <f t="shared" si="369"/>
        <v>0</v>
      </c>
      <c r="ER41" s="192">
        <f t="shared" ref="ER41:EX41" si="370">ER32+ER40</f>
        <v>146093</v>
      </c>
      <c r="ES41" s="136">
        <f t="shared" si="370"/>
        <v>0</v>
      </c>
      <c r="ET41" s="136">
        <f t="shared" si="370"/>
        <v>-57952</v>
      </c>
      <c r="EU41" s="136">
        <f>SUM(ER41:ET41)</f>
        <v>88141</v>
      </c>
      <c r="EV41" s="136">
        <f>EV32+EV40</f>
        <v>77484</v>
      </c>
      <c r="EW41" s="136">
        <f t="shared" si="370"/>
        <v>10657</v>
      </c>
      <c r="EX41" s="193">
        <f t="shared" si="370"/>
        <v>0</v>
      </c>
      <c r="EY41" s="192">
        <f t="shared" ref="EY41:FE41" si="371">EY32+EY40</f>
        <v>219505</v>
      </c>
      <c r="EZ41" s="136">
        <f t="shared" si="371"/>
        <v>0</v>
      </c>
      <c r="FA41" s="136">
        <f t="shared" si="371"/>
        <v>-90499</v>
      </c>
      <c r="FB41" s="136">
        <f>SUM(EY41:FA41)</f>
        <v>129006</v>
      </c>
      <c r="FC41" s="136">
        <f>FC32+FC40</f>
        <v>112404</v>
      </c>
      <c r="FD41" s="136">
        <f t="shared" si="371"/>
        <v>16602</v>
      </c>
      <c r="FE41" s="193">
        <f t="shared" si="371"/>
        <v>0</v>
      </c>
      <c r="FF41" s="192">
        <f t="shared" ref="FF41:FL41" si="372">FF32+FF40</f>
        <v>107900</v>
      </c>
      <c r="FG41" s="136">
        <f t="shared" si="372"/>
        <v>0</v>
      </c>
      <c r="FH41" s="136">
        <f t="shared" si="372"/>
        <v>-47156</v>
      </c>
      <c r="FI41" s="136">
        <f>SUM(FF41:FH41)</f>
        <v>60744</v>
      </c>
      <c r="FJ41" s="136">
        <f>FJ32+FJ40</f>
        <v>51273</v>
      </c>
      <c r="FK41" s="136">
        <f t="shared" si="372"/>
        <v>9471</v>
      </c>
      <c r="FL41" s="193">
        <f t="shared" si="372"/>
        <v>0</v>
      </c>
      <c r="FM41" s="192">
        <f t="shared" ref="FM41:FS41" si="373">FM32+FM40</f>
        <v>209960</v>
      </c>
      <c r="FN41" s="136">
        <f t="shared" si="373"/>
        <v>0</v>
      </c>
      <c r="FO41" s="136">
        <f t="shared" si="373"/>
        <v>-91614</v>
      </c>
      <c r="FP41" s="136">
        <f>SUM(FM41:FO41)</f>
        <v>118346</v>
      </c>
      <c r="FQ41" s="136">
        <f>FQ32+FQ40</f>
        <v>105443</v>
      </c>
      <c r="FR41" s="136">
        <f t="shared" si="373"/>
        <v>12903</v>
      </c>
      <c r="FS41" s="193">
        <f t="shared" si="373"/>
        <v>0</v>
      </c>
      <c r="FT41" s="192">
        <f t="shared" ref="FT41:FZ41" si="374">FT32+FT40</f>
        <v>97839</v>
      </c>
      <c r="FU41" s="136">
        <f t="shared" si="374"/>
        <v>333</v>
      </c>
      <c r="FV41" s="136">
        <f t="shared" si="374"/>
        <v>-39837</v>
      </c>
      <c r="FW41" s="136">
        <f>SUM(FT41:FV41)</f>
        <v>58335</v>
      </c>
      <c r="FX41" s="136">
        <f>FX32+FX40</f>
        <v>51486</v>
      </c>
      <c r="FY41" s="136">
        <f t="shared" si="374"/>
        <v>6849</v>
      </c>
      <c r="FZ41" s="193">
        <f t="shared" si="374"/>
        <v>0</v>
      </c>
      <c r="GA41" s="192">
        <f t="shared" ref="GA41:GG41" si="375">GA32+GA40</f>
        <v>187730</v>
      </c>
      <c r="GB41" s="136">
        <f t="shared" si="375"/>
        <v>28</v>
      </c>
      <c r="GC41" s="136">
        <f t="shared" si="375"/>
        <v>-81573</v>
      </c>
      <c r="GD41" s="136">
        <f>SUM(GA41:GC41)</f>
        <v>106185</v>
      </c>
      <c r="GE41" s="136">
        <f>GE32+GE40</f>
        <v>93859</v>
      </c>
      <c r="GF41" s="136">
        <f t="shared" si="375"/>
        <v>12326</v>
      </c>
      <c r="GG41" s="193">
        <f t="shared" si="375"/>
        <v>0</v>
      </c>
      <c r="GH41" s="192">
        <f>GH32+GH40</f>
        <v>110469</v>
      </c>
      <c r="GI41" s="136">
        <f t="shared" ref="GI41:GN41" si="376">GI32+GI40</f>
        <v>0</v>
      </c>
      <c r="GJ41" s="136">
        <f t="shared" si="376"/>
        <v>-51719</v>
      </c>
      <c r="GK41" s="136">
        <f>SUM(GH41:GJ41)</f>
        <v>58750</v>
      </c>
      <c r="GL41" s="136">
        <f>GL32+GL40</f>
        <v>51994</v>
      </c>
      <c r="GM41" s="136">
        <f t="shared" si="376"/>
        <v>6756</v>
      </c>
      <c r="GN41" s="193">
        <f t="shared" si="376"/>
        <v>0</v>
      </c>
      <c r="GO41" s="192">
        <f t="shared" ref="GO41:GU41" si="377">GO32+GO40</f>
        <v>120953</v>
      </c>
      <c r="GP41" s="136">
        <f t="shared" si="377"/>
        <v>0</v>
      </c>
      <c r="GQ41" s="136">
        <f t="shared" si="377"/>
        <v>-53643</v>
      </c>
      <c r="GR41" s="136">
        <f>SUM(GO41:GQ41)</f>
        <v>67310</v>
      </c>
      <c r="GS41" s="136">
        <f>GS32+GS40</f>
        <v>58410</v>
      </c>
      <c r="GT41" s="136">
        <f t="shared" si="377"/>
        <v>8900</v>
      </c>
      <c r="GU41" s="193">
        <f t="shared" si="377"/>
        <v>0</v>
      </c>
      <c r="GV41" s="192">
        <f t="shared" ref="GV41:HB41" si="378">GV32+GV40</f>
        <v>191887</v>
      </c>
      <c r="GW41" s="136">
        <f t="shared" si="378"/>
        <v>0</v>
      </c>
      <c r="GX41" s="136">
        <f t="shared" si="378"/>
        <v>-71857</v>
      </c>
      <c r="GY41" s="136">
        <f>SUM(GV41:GX41)</f>
        <v>120030</v>
      </c>
      <c r="GZ41" s="136">
        <f>GZ32+GZ40</f>
        <v>108403</v>
      </c>
      <c r="HA41" s="136">
        <f t="shared" si="378"/>
        <v>11627</v>
      </c>
      <c r="HB41" s="193">
        <f t="shared" si="378"/>
        <v>0</v>
      </c>
      <c r="HC41" s="192">
        <f t="shared" ref="HC41:HI41" si="379">HC32+HC40</f>
        <v>99195</v>
      </c>
      <c r="HD41" s="136">
        <f t="shared" si="379"/>
        <v>0</v>
      </c>
      <c r="HE41" s="136">
        <f t="shared" si="379"/>
        <v>-42449</v>
      </c>
      <c r="HF41" s="136">
        <f>SUM(HC41:HE41)</f>
        <v>56746</v>
      </c>
      <c r="HG41" s="136">
        <f>HG32+HG40</f>
        <v>50432</v>
      </c>
      <c r="HH41" s="136">
        <f t="shared" si="379"/>
        <v>6314</v>
      </c>
      <c r="HI41" s="193">
        <f t="shared" si="379"/>
        <v>0</v>
      </c>
      <c r="HJ41" s="192">
        <f t="shared" ref="HJ41:HP41" si="380">HJ32+HJ40</f>
        <v>124482</v>
      </c>
      <c r="HK41" s="136">
        <f t="shared" si="380"/>
        <v>1266</v>
      </c>
      <c r="HL41" s="136">
        <f t="shared" si="380"/>
        <v>-52895</v>
      </c>
      <c r="HM41" s="136">
        <f>SUM(HJ41:HL41)</f>
        <v>72853</v>
      </c>
      <c r="HN41" s="136">
        <f>HN32+HN40</f>
        <v>63866</v>
      </c>
      <c r="HO41" s="136">
        <f t="shared" si="380"/>
        <v>8987</v>
      </c>
      <c r="HP41" s="193">
        <f t="shared" si="380"/>
        <v>0</v>
      </c>
      <c r="HQ41" s="192">
        <f t="shared" ref="HQ41:HW41" si="381">HQ32+HQ40</f>
        <v>118596</v>
      </c>
      <c r="HR41" s="136">
        <f t="shared" si="381"/>
        <v>88</v>
      </c>
      <c r="HS41" s="136">
        <f t="shared" si="381"/>
        <v>-51231</v>
      </c>
      <c r="HT41" s="136">
        <f>SUM(HQ41:HS41)</f>
        <v>67453</v>
      </c>
      <c r="HU41" s="136">
        <f>HU32+HU40</f>
        <v>60269</v>
      </c>
      <c r="HV41" s="136">
        <f t="shared" si="381"/>
        <v>7184</v>
      </c>
      <c r="HW41" s="193">
        <f t="shared" si="381"/>
        <v>0</v>
      </c>
      <c r="HX41" s="192">
        <f t="shared" ref="HX41:ID41" si="382">HX32+HX40</f>
        <v>148339</v>
      </c>
      <c r="HY41" s="136">
        <f t="shared" si="382"/>
        <v>0</v>
      </c>
      <c r="HZ41" s="136">
        <f t="shared" si="382"/>
        <v>-65330</v>
      </c>
      <c r="IA41" s="136">
        <f>SUM(HX41:HZ41)</f>
        <v>83009</v>
      </c>
      <c r="IB41" s="136">
        <f>IB32+IB40</f>
        <v>72556</v>
      </c>
      <c r="IC41" s="136">
        <f t="shared" si="382"/>
        <v>10453</v>
      </c>
      <c r="ID41" s="193">
        <f t="shared" si="382"/>
        <v>0</v>
      </c>
      <c r="IE41" s="192">
        <f t="shared" ref="IE41:IK41" si="383">IE32+IE40</f>
        <v>120863</v>
      </c>
      <c r="IF41" s="136">
        <f t="shared" si="383"/>
        <v>0</v>
      </c>
      <c r="IG41" s="136">
        <f t="shared" si="383"/>
        <v>-50664</v>
      </c>
      <c r="IH41" s="136">
        <f>SUM(IE41:IG41)</f>
        <v>70199</v>
      </c>
      <c r="II41" s="136">
        <f>II32+II40</f>
        <v>61097</v>
      </c>
      <c r="IJ41" s="136">
        <f t="shared" si="383"/>
        <v>9102</v>
      </c>
      <c r="IK41" s="193">
        <f t="shared" si="383"/>
        <v>0</v>
      </c>
      <c r="IL41" s="192">
        <f t="shared" ref="IL41:IR41" si="384">IL32+IL40</f>
        <v>191508</v>
      </c>
      <c r="IM41" s="136">
        <f t="shared" si="384"/>
        <v>0</v>
      </c>
      <c r="IN41" s="136">
        <f t="shared" si="384"/>
        <v>-80751</v>
      </c>
      <c r="IO41" s="136">
        <f>SUM(IL41:IN41)</f>
        <v>110757</v>
      </c>
      <c r="IP41" s="136">
        <f>IP32+IP40</f>
        <v>96789</v>
      </c>
      <c r="IQ41" s="136">
        <f t="shared" si="384"/>
        <v>13968</v>
      </c>
      <c r="IR41" s="193">
        <f t="shared" si="384"/>
        <v>0</v>
      </c>
      <c r="IS41" s="192">
        <f t="shared" ref="IS41:IY41" si="385">IS32+IS40</f>
        <v>197234</v>
      </c>
      <c r="IT41" s="136">
        <f t="shared" si="385"/>
        <v>1</v>
      </c>
      <c r="IU41" s="136">
        <f t="shared" si="385"/>
        <v>-80409</v>
      </c>
      <c r="IV41" s="136">
        <f>SUM(IS41:IU41)</f>
        <v>116826</v>
      </c>
      <c r="IW41" s="136">
        <f>IW32+IW40</f>
        <v>102718</v>
      </c>
      <c r="IX41" s="136">
        <f t="shared" si="385"/>
        <v>14108</v>
      </c>
      <c r="IY41" s="193">
        <f t="shared" si="385"/>
        <v>10947</v>
      </c>
      <c r="IZ41" s="192">
        <f>IZ32+IZ40</f>
        <v>0</v>
      </c>
      <c r="JA41" s="136">
        <f>JA32+JA40</f>
        <v>0</v>
      </c>
      <c r="JB41" s="136">
        <f>JB32+JB40</f>
        <v>1524040</v>
      </c>
      <c r="JC41" s="136">
        <f>JC32+JC40</f>
        <v>182547</v>
      </c>
      <c r="JD41" s="136">
        <f t="shared" si="79"/>
        <v>1706587</v>
      </c>
      <c r="JE41" s="136">
        <f>JE32+JE40</f>
        <v>1056135</v>
      </c>
      <c r="JF41" s="136">
        <f>JF32+JF40</f>
        <v>650452</v>
      </c>
      <c r="JG41" s="193">
        <f>JG32+JG40</f>
        <v>0</v>
      </c>
    </row>
    <row r="42" spans="1:267" s="166" customFormat="1" ht="28.5" customHeight="1" x14ac:dyDescent="0.15">
      <c r="A42" s="345" t="s">
        <v>1</v>
      </c>
      <c r="B42" s="345"/>
      <c r="C42" s="346"/>
      <c r="D42" s="194"/>
      <c r="E42" s="124"/>
      <c r="F42" s="168"/>
      <c r="G42" s="169"/>
      <c r="H42" s="169"/>
      <c r="I42" s="168"/>
      <c r="J42" s="168"/>
      <c r="K42" s="168"/>
      <c r="L42" s="195"/>
      <c r="M42" s="211"/>
      <c r="N42" s="168"/>
      <c r="O42" s="168"/>
      <c r="P42" s="168"/>
      <c r="Q42" s="168"/>
      <c r="R42" s="168"/>
      <c r="S42" s="124"/>
      <c r="T42" s="212"/>
      <c r="U42" s="211"/>
      <c r="V42" s="124"/>
      <c r="W42" s="124"/>
      <c r="X42" s="124"/>
      <c r="Y42" s="168"/>
      <c r="Z42" s="167"/>
      <c r="AA42" s="124"/>
      <c r="AB42" s="212"/>
      <c r="AC42" s="211"/>
      <c r="AD42" s="124"/>
      <c r="AE42" s="124"/>
      <c r="AF42" s="124"/>
      <c r="AG42" s="168"/>
      <c r="AH42" s="124"/>
      <c r="AI42" s="124"/>
      <c r="AJ42" s="212"/>
      <c r="AK42" s="183"/>
      <c r="AL42" s="124"/>
      <c r="AM42" s="124"/>
      <c r="AN42" s="124"/>
      <c r="AO42" s="124"/>
      <c r="AP42" s="124"/>
      <c r="AQ42" s="225"/>
      <c r="AR42" s="211"/>
      <c r="AS42" s="124"/>
      <c r="AT42" s="124"/>
      <c r="AU42" s="124"/>
      <c r="AV42" s="168"/>
      <c r="AW42" s="124"/>
      <c r="AX42" s="124"/>
      <c r="AY42" s="212"/>
      <c r="AZ42" s="211"/>
      <c r="BA42" s="124"/>
      <c r="BB42" s="170"/>
      <c r="BC42" s="170"/>
      <c r="BD42" s="124"/>
      <c r="BE42" s="124"/>
      <c r="BF42" s="124"/>
      <c r="BG42" s="212"/>
      <c r="BH42" s="211"/>
      <c r="BI42" s="124"/>
      <c r="BJ42" s="124"/>
      <c r="BK42" s="124"/>
      <c r="BL42" s="168"/>
      <c r="BM42" s="124"/>
      <c r="BN42" s="124"/>
      <c r="BO42" s="212"/>
      <c r="BP42" s="211"/>
      <c r="BQ42" s="124"/>
      <c r="BR42" s="124"/>
      <c r="BS42" s="124"/>
      <c r="BT42" s="168"/>
      <c r="BU42" s="124"/>
      <c r="BV42" s="124"/>
      <c r="BW42" s="212"/>
      <c r="BX42" s="211"/>
      <c r="BY42" s="124"/>
      <c r="BZ42" s="124"/>
      <c r="CA42" s="124"/>
      <c r="CB42" s="168"/>
      <c r="CC42" s="124"/>
      <c r="CD42" s="124"/>
      <c r="CE42" s="212"/>
      <c r="CF42" s="211"/>
      <c r="CG42" s="124"/>
      <c r="CH42" s="124"/>
      <c r="CI42" s="124"/>
      <c r="CJ42" s="124"/>
      <c r="CK42" s="124"/>
      <c r="CL42" s="124"/>
      <c r="CM42" s="124">
        <f t="shared" si="126"/>
        <v>0</v>
      </c>
      <c r="CN42" s="211"/>
      <c r="CO42" s="124"/>
      <c r="CP42" s="124"/>
      <c r="CQ42" s="168"/>
      <c r="CR42" s="124"/>
      <c r="CS42" s="124"/>
      <c r="CT42" s="212"/>
      <c r="CU42" s="211"/>
      <c r="CV42" s="124"/>
      <c r="CW42" s="124"/>
      <c r="CX42" s="168">
        <f t="shared" si="56"/>
        <v>0</v>
      </c>
      <c r="CY42" s="124"/>
      <c r="CZ42" s="124"/>
      <c r="DA42" s="212"/>
      <c r="DB42" s="211"/>
      <c r="DC42" s="124"/>
      <c r="DD42" s="124"/>
      <c r="DE42" s="168"/>
      <c r="DF42" s="124"/>
      <c r="DG42" s="124"/>
      <c r="DH42" s="212"/>
      <c r="DI42" s="211"/>
      <c r="DJ42" s="124"/>
      <c r="DK42" s="124"/>
      <c r="DL42" s="168"/>
      <c r="DM42" s="124"/>
      <c r="DN42" s="124"/>
      <c r="DO42" s="212"/>
      <c r="DP42" s="211"/>
      <c r="DQ42" s="124"/>
      <c r="DR42" s="124"/>
      <c r="DS42" s="168"/>
      <c r="DT42" s="124"/>
      <c r="DU42" s="124"/>
      <c r="DV42" s="212"/>
      <c r="DW42" s="211"/>
      <c r="DX42" s="124"/>
      <c r="DY42" s="124"/>
      <c r="DZ42" s="168">
        <f t="shared" si="60"/>
        <v>0</v>
      </c>
      <c r="EA42" s="124"/>
      <c r="EB42" s="124"/>
      <c r="EC42" s="212"/>
      <c r="ED42" s="211"/>
      <c r="EE42" s="124"/>
      <c r="EF42" s="124"/>
      <c r="EG42" s="168"/>
      <c r="EH42" s="124"/>
      <c r="EI42" s="124"/>
      <c r="EJ42" s="212"/>
      <c r="EK42" s="211"/>
      <c r="EL42" s="124"/>
      <c r="EM42" s="124"/>
      <c r="EN42" s="168"/>
      <c r="EO42" s="124"/>
      <c r="EP42" s="124"/>
      <c r="EQ42" s="212"/>
      <c r="ER42" s="211"/>
      <c r="ES42" s="124"/>
      <c r="ET42" s="124"/>
      <c r="EU42" s="234"/>
      <c r="EV42" s="124"/>
      <c r="EW42" s="124"/>
      <c r="EX42" s="212"/>
      <c r="EY42" s="211"/>
      <c r="EZ42" s="124"/>
      <c r="FA42" s="124"/>
      <c r="FB42" s="168"/>
      <c r="FC42" s="124"/>
      <c r="FD42" s="124"/>
      <c r="FE42" s="212"/>
      <c r="FF42" s="211"/>
      <c r="FG42" s="124"/>
      <c r="FH42" s="124"/>
      <c r="FI42" s="168"/>
      <c r="FJ42" s="124"/>
      <c r="FK42" s="124"/>
      <c r="FL42" s="212"/>
      <c r="FM42" s="211"/>
      <c r="FN42" s="124"/>
      <c r="FO42" s="124"/>
      <c r="FP42" s="168"/>
      <c r="FQ42" s="124"/>
      <c r="FR42" s="124"/>
      <c r="FS42" s="212"/>
      <c r="FT42" s="211"/>
      <c r="FU42" s="124"/>
      <c r="FV42" s="124"/>
      <c r="FW42" s="124"/>
      <c r="FX42" s="124"/>
      <c r="FY42" s="124"/>
      <c r="FZ42" s="212"/>
      <c r="GA42" s="211"/>
      <c r="GB42" s="124"/>
      <c r="GC42" s="124"/>
      <c r="GD42" s="168"/>
      <c r="GE42" s="124"/>
      <c r="GF42" s="124"/>
      <c r="GG42" s="212"/>
      <c r="GH42" s="211"/>
      <c r="GI42" s="124"/>
      <c r="GJ42" s="124"/>
      <c r="GK42" s="168"/>
      <c r="GL42" s="124"/>
      <c r="GM42" s="124"/>
      <c r="GN42" s="212"/>
      <c r="GO42" s="211"/>
      <c r="GP42" s="124"/>
      <c r="GQ42" s="124"/>
      <c r="GR42" s="168"/>
      <c r="GS42" s="124"/>
      <c r="GT42" s="124"/>
      <c r="GU42" s="212"/>
      <c r="GV42" s="211"/>
      <c r="GW42" s="124"/>
      <c r="GX42" s="124"/>
      <c r="GY42" s="168"/>
      <c r="GZ42" s="124"/>
      <c r="HA42" s="124"/>
      <c r="HB42" s="212"/>
      <c r="HC42" s="211"/>
      <c r="HD42" s="124"/>
      <c r="HE42" s="124"/>
      <c r="HF42" s="168"/>
      <c r="HG42" s="124"/>
      <c r="HH42" s="124"/>
      <c r="HI42" s="212"/>
      <c r="HJ42" s="211"/>
      <c r="HK42" s="124"/>
      <c r="HL42" s="124"/>
      <c r="HM42" s="168"/>
      <c r="HN42" s="124"/>
      <c r="HO42" s="124"/>
      <c r="HP42" s="212"/>
      <c r="HQ42" s="211"/>
      <c r="HR42" s="124"/>
      <c r="HS42" s="124"/>
      <c r="HT42" s="168"/>
      <c r="HU42" s="124"/>
      <c r="HV42" s="124"/>
      <c r="HW42" s="212"/>
      <c r="HX42" s="211"/>
      <c r="HY42" s="124"/>
      <c r="HZ42" s="124"/>
      <c r="IA42" s="168"/>
      <c r="IB42" s="124"/>
      <c r="IC42" s="124"/>
      <c r="ID42" s="212"/>
      <c r="IE42" s="211"/>
      <c r="IF42" s="124"/>
      <c r="IG42" s="124"/>
      <c r="IH42" s="168"/>
      <c r="II42" s="124"/>
      <c r="IJ42" s="124"/>
      <c r="IK42" s="212"/>
      <c r="IL42" s="211"/>
      <c r="IM42" s="124"/>
      <c r="IN42" s="124"/>
      <c r="IO42" s="168"/>
      <c r="IP42" s="124"/>
      <c r="IQ42" s="124"/>
      <c r="IR42" s="212"/>
      <c r="IS42" s="211"/>
      <c r="IT42" s="124"/>
      <c r="IU42" s="124"/>
      <c r="IV42" s="168"/>
      <c r="IW42" s="124"/>
      <c r="IX42" s="124"/>
      <c r="IY42" s="212"/>
      <c r="IZ42" s="211"/>
      <c r="JA42" s="124"/>
      <c r="JB42" s="124"/>
      <c r="JC42" s="124"/>
      <c r="JD42" s="168"/>
      <c r="JE42" s="124"/>
      <c r="JF42" s="124"/>
      <c r="JG42" s="212"/>
    </row>
    <row r="43" spans="1:267" s="143" customFormat="1" ht="12.75" x14ac:dyDescent="0.15">
      <c r="A43" s="142" t="s">
        <v>84</v>
      </c>
      <c r="B43" s="337" t="s">
        <v>7</v>
      </c>
      <c r="C43" s="338"/>
      <c r="D43" s="188">
        <f t="shared" ref="D43:D64" si="386">+M43+U43+AC43+AR43+AZ43+CF43</f>
        <v>9163783</v>
      </c>
      <c r="E43" s="111">
        <v>0</v>
      </c>
      <c r="F43" s="104">
        <f t="shared" ref="F43:K46" si="387">+N43+V43+AD43+AS43+BA43+CG43</f>
        <v>80947</v>
      </c>
      <c r="G43" s="104">
        <f t="shared" si="387"/>
        <v>220521</v>
      </c>
      <c r="H43" s="104">
        <f t="shared" si="387"/>
        <v>672868</v>
      </c>
      <c r="I43" s="132">
        <f t="shared" si="387"/>
        <v>10138119</v>
      </c>
      <c r="J43" s="104">
        <f t="shared" si="387"/>
        <v>7942791</v>
      </c>
      <c r="K43" s="104">
        <f t="shared" si="387"/>
        <v>2195328</v>
      </c>
      <c r="L43" s="187">
        <f t="shared" ref="L43:L64" si="388">+T43+AB43</f>
        <v>0</v>
      </c>
      <c r="M43" s="111">
        <v>271031</v>
      </c>
      <c r="N43" s="104">
        <v>-4848</v>
      </c>
      <c r="O43" s="104">
        <v>0</v>
      </c>
      <c r="P43" s="104">
        <v>-64390</v>
      </c>
      <c r="Q43" s="104">
        <f t="shared" si="44"/>
        <v>201793</v>
      </c>
      <c r="R43" s="104">
        <f>+Q43-S43-T43</f>
        <v>128147</v>
      </c>
      <c r="S43" s="111">
        <v>73646</v>
      </c>
      <c r="T43" s="191"/>
      <c r="U43" s="188">
        <v>1736011</v>
      </c>
      <c r="V43" s="111">
        <v>-226</v>
      </c>
      <c r="W43" s="111"/>
      <c r="X43" s="111">
        <v>-18792</v>
      </c>
      <c r="Y43" s="104">
        <f t="shared" si="324"/>
        <v>1716993</v>
      </c>
      <c r="Z43" s="111">
        <f t="shared" si="118"/>
        <v>1558744</v>
      </c>
      <c r="AA43" s="111">
        <v>158249</v>
      </c>
      <c r="AB43" s="191"/>
      <c r="AC43" s="188">
        <v>2333439</v>
      </c>
      <c r="AD43" s="111">
        <v>16980</v>
      </c>
      <c r="AE43" s="111">
        <v>95859</v>
      </c>
      <c r="AF43" s="111">
        <v>463657</v>
      </c>
      <c r="AG43" s="104">
        <f t="shared" si="45"/>
        <v>2909935</v>
      </c>
      <c r="AH43" s="111">
        <f t="shared" ref="AH43:AH54" si="389">AG43-AI43-AJ43</f>
        <v>2269639</v>
      </c>
      <c r="AI43" s="111">
        <v>640296</v>
      </c>
      <c r="AJ43" s="191"/>
      <c r="AK43" s="178"/>
      <c r="AL43" s="111"/>
      <c r="AM43" s="111"/>
      <c r="AN43" s="111"/>
      <c r="AO43" s="111"/>
      <c r="AP43" s="111"/>
      <c r="AQ43" s="220"/>
      <c r="AR43" s="188">
        <v>222504</v>
      </c>
      <c r="AS43" s="111"/>
      <c r="AT43" s="111">
        <v>11892</v>
      </c>
      <c r="AU43" s="111">
        <v>18799</v>
      </c>
      <c r="AV43" s="111">
        <f t="shared" si="46"/>
        <v>253195</v>
      </c>
      <c r="AW43" s="111">
        <f t="shared" ref="AW43:AW54" si="390">AV43-AX43-AY43</f>
        <v>231679</v>
      </c>
      <c r="AX43" s="111">
        <v>21516</v>
      </c>
      <c r="AY43" s="191"/>
      <c r="AZ43" s="188">
        <f t="shared" ref="AZ43:BC46" si="391">SUM(BP43,BX43,BH43)</f>
        <v>2091503</v>
      </c>
      <c r="BA43" s="111">
        <f t="shared" si="391"/>
        <v>67336</v>
      </c>
      <c r="BB43" s="111">
        <f t="shared" si="391"/>
        <v>101559</v>
      </c>
      <c r="BC43" s="111">
        <f t="shared" si="391"/>
        <v>139051</v>
      </c>
      <c r="BD43" s="104">
        <f t="shared" si="49"/>
        <v>2399449</v>
      </c>
      <c r="BE43" s="111">
        <f t="shared" ref="BE43:BG46" si="392">SUM(BU43,CC43,BM43)</f>
        <v>1875884</v>
      </c>
      <c r="BF43" s="111">
        <f t="shared" si="392"/>
        <v>523565</v>
      </c>
      <c r="BG43" s="191">
        <f t="shared" si="392"/>
        <v>0</v>
      </c>
      <c r="BH43" s="188">
        <v>1381655</v>
      </c>
      <c r="BI43" s="111">
        <v>12825</v>
      </c>
      <c r="BJ43" s="111">
        <v>39056</v>
      </c>
      <c r="BK43" s="111">
        <v>104279</v>
      </c>
      <c r="BL43" s="104">
        <f t="shared" si="51"/>
        <v>1537815</v>
      </c>
      <c r="BM43" s="111">
        <f t="shared" ref="BM43:BM54" si="393">BL43-BN43-BO43</f>
        <v>1237198</v>
      </c>
      <c r="BN43" s="111">
        <v>300617</v>
      </c>
      <c r="BO43" s="191"/>
      <c r="BP43" s="111">
        <v>309656</v>
      </c>
      <c r="BQ43" s="111">
        <v>36507</v>
      </c>
      <c r="BR43" s="111">
        <v>37487</v>
      </c>
      <c r="BS43" s="111">
        <v>35550</v>
      </c>
      <c r="BT43" s="104">
        <f t="shared" si="52"/>
        <v>419200</v>
      </c>
      <c r="BU43" s="111">
        <f t="shared" ref="BU43:BU54" si="394">BT43-BV43-BW43</f>
        <v>319029</v>
      </c>
      <c r="BV43" s="111">
        <v>100171</v>
      </c>
      <c r="BW43" s="191"/>
      <c r="BX43" s="188">
        <v>400192</v>
      </c>
      <c r="BY43" s="111">
        <v>18004</v>
      </c>
      <c r="BZ43" s="111">
        <v>25016</v>
      </c>
      <c r="CA43" s="111">
        <v>-778</v>
      </c>
      <c r="CB43" s="104">
        <f t="shared" si="53"/>
        <v>442434</v>
      </c>
      <c r="CC43" s="111">
        <f t="shared" ref="CC43:CC54" si="395">CB43-CD43-CE43</f>
        <v>319657</v>
      </c>
      <c r="CD43" s="111">
        <v>122777</v>
      </c>
      <c r="CE43" s="191"/>
      <c r="CF43" s="188">
        <f t="shared" ref="CF43:CG46" si="396">SUM(CN43,CU43,DB43,DI43,DP43,DW43,ED43,EK43,ER43,EY43,FF43,FM43,FT43,GA43,GH43,GO43,GV43,HC43,HJ43,HQ43,HX43,IE43,IL43,IS43)</f>
        <v>2509295</v>
      </c>
      <c r="CG43" s="111">
        <f t="shared" si="396"/>
        <v>1705</v>
      </c>
      <c r="CH43" s="111">
        <f t="shared" ref="CH43:CH46" si="397">SUM(CP43,CW43,DD43,DK43,DR43,DY43,EF43,EM43,ET43,FA43,FH43,FO43,FV43,GC43,GJ43,GQ43,GX43,HE43,HL43,HS43,HZ43,IG43,IN43,IU43)+JB43</f>
        <v>11211</v>
      </c>
      <c r="CI43" s="111">
        <f t="shared" ref="CI43:CI46" si="398">JC43</f>
        <v>134543</v>
      </c>
      <c r="CJ43" s="111">
        <f>SUM(CQ43,CX43,DE43,DL43,DS43,DZ43,EG43,EN43,EU43,FB43,FI43,FP43,FW43,GD43,GK43,GR43,GY43,HF43,HM43,HT43,IA43,IH43,IO43,IV43)+JD43</f>
        <v>2656754</v>
      </c>
      <c r="CK43" s="111">
        <f t="shared" si="124"/>
        <v>1878698</v>
      </c>
      <c r="CL43" s="111">
        <f t="shared" si="125"/>
        <v>778056</v>
      </c>
      <c r="CM43" s="191">
        <f t="shared" si="126"/>
        <v>0</v>
      </c>
      <c r="CN43" s="111">
        <v>73801</v>
      </c>
      <c r="CO43" s="111">
        <v>4</v>
      </c>
      <c r="CP43" s="111">
        <v>-31836</v>
      </c>
      <c r="CQ43" s="104">
        <f>SUM(CN43:CP43)</f>
        <v>41969</v>
      </c>
      <c r="CR43" s="111">
        <f t="shared" ref="CR43:CR54" si="399">CQ43-CS43-CT43</f>
        <v>36096</v>
      </c>
      <c r="CS43" s="111">
        <v>5873</v>
      </c>
      <c r="CT43" s="191"/>
      <c r="CU43" s="111">
        <v>136245</v>
      </c>
      <c r="CV43" s="111"/>
      <c r="CW43" s="111">
        <v>-60101</v>
      </c>
      <c r="CX43" s="104">
        <f>SUM(CU43:CW43)</f>
        <v>76144</v>
      </c>
      <c r="CY43" s="111">
        <f t="shared" ref="CY43:CY54" si="400">CX43-CZ43-DA43</f>
        <v>63531</v>
      </c>
      <c r="CZ43" s="111">
        <v>12613</v>
      </c>
      <c r="DA43" s="191"/>
      <c r="DB43" s="111">
        <v>96623</v>
      </c>
      <c r="DC43" s="111"/>
      <c r="DD43" s="111">
        <v>-41302</v>
      </c>
      <c r="DE43" s="104">
        <f>SUM(DB43:DD43)</f>
        <v>55321</v>
      </c>
      <c r="DF43" s="111">
        <f t="shared" ref="DF43:DF54" si="401">DE43-DG43-DH43</f>
        <v>46602</v>
      </c>
      <c r="DG43" s="111">
        <v>8719</v>
      </c>
      <c r="DH43" s="191"/>
      <c r="DI43" s="111">
        <v>114674</v>
      </c>
      <c r="DJ43" s="111"/>
      <c r="DK43" s="111">
        <v>-46096</v>
      </c>
      <c r="DL43" s="104">
        <f>SUM(DI43:DK43)</f>
        <v>68578</v>
      </c>
      <c r="DM43" s="111">
        <f t="shared" ref="DM43:DM54" si="402">DL43-DN43-DO43</f>
        <v>56769</v>
      </c>
      <c r="DN43" s="111">
        <v>11809</v>
      </c>
      <c r="DO43" s="191"/>
      <c r="DP43" s="111">
        <v>52403</v>
      </c>
      <c r="DQ43" s="111"/>
      <c r="DR43" s="111">
        <v>-21315</v>
      </c>
      <c r="DS43" s="104">
        <f>SUM(DP43:DR43)</f>
        <v>31088</v>
      </c>
      <c r="DT43" s="111">
        <f t="shared" ref="DT43:DT54" si="403">DS43-DU43-DV43</f>
        <v>26345</v>
      </c>
      <c r="DU43" s="111">
        <v>4743</v>
      </c>
      <c r="DV43" s="191"/>
      <c r="DW43" s="111">
        <v>129907</v>
      </c>
      <c r="DX43" s="111"/>
      <c r="DY43" s="111">
        <v>-59213</v>
      </c>
      <c r="DZ43" s="104">
        <f>SUM(DW43:DY43)</f>
        <v>70694</v>
      </c>
      <c r="EA43" s="111">
        <f t="shared" ref="EA43:EA54" si="404">DZ43-EB43-EC43</f>
        <v>60645</v>
      </c>
      <c r="EB43" s="111">
        <v>10049</v>
      </c>
      <c r="EC43" s="191"/>
      <c r="ED43" s="111">
        <v>123033</v>
      </c>
      <c r="EE43" s="111"/>
      <c r="EF43" s="111">
        <v>-57043</v>
      </c>
      <c r="EG43" s="104">
        <f>SUM(ED43:EF43)</f>
        <v>65990</v>
      </c>
      <c r="EH43" s="111">
        <f t="shared" ref="EH43:EH54" si="405">EG43-EI43-EJ43</f>
        <v>55015</v>
      </c>
      <c r="EI43" s="111">
        <v>10975</v>
      </c>
      <c r="EJ43" s="191"/>
      <c r="EK43" s="111">
        <v>90256</v>
      </c>
      <c r="EL43" s="111"/>
      <c r="EM43" s="111">
        <v>-41798</v>
      </c>
      <c r="EN43" s="104">
        <f>SUM(EK43:EM43)</f>
        <v>48458</v>
      </c>
      <c r="EO43" s="111">
        <f t="shared" ref="EO43:EO54" si="406">EN43-EP43-EQ43</f>
        <v>40748</v>
      </c>
      <c r="EP43" s="111">
        <v>7710</v>
      </c>
      <c r="EQ43" s="191"/>
      <c r="ER43" s="111">
        <v>101795</v>
      </c>
      <c r="ES43" s="111"/>
      <c r="ET43" s="111">
        <v>-39194</v>
      </c>
      <c r="EU43" s="114">
        <f>SUM(ER43:ET43)</f>
        <v>62601</v>
      </c>
      <c r="EV43" s="111">
        <f t="shared" ref="EV43:EV54" si="407">EU43-EW43-EX43</f>
        <v>53255</v>
      </c>
      <c r="EW43" s="111">
        <v>9346</v>
      </c>
      <c r="EX43" s="191"/>
      <c r="EY43" s="111">
        <v>153567</v>
      </c>
      <c r="EZ43" s="111"/>
      <c r="FA43" s="111">
        <v>-62647</v>
      </c>
      <c r="FB43" s="104">
        <f>SUM(EY43:FA43)</f>
        <v>90920</v>
      </c>
      <c r="FC43" s="111">
        <f t="shared" ref="FC43:FC54" si="408">FB43-FD43-FE43</f>
        <v>76450</v>
      </c>
      <c r="FD43" s="111">
        <v>14470</v>
      </c>
      <c r="FE43" s="191"/>
      <c r="FF43" s="111">
        <v>77357</v>
      </c>
      <c r="FG43" s="111"/>
      <c r="FH43" s="111">
        <v>-34782</v>
      </c>
      <c r="FI43" s="104">
        <f>SUM(FF43:FH43)</f>
        <v>42575</v>
      </c>
      <c r="FJ43" s="111">
        <f t="shared" ref="FJ43:FJ54" si="409">FI43-FK43-FL43</f>
        <v>35412</v>
      </c>
      <c r="FK43" s="111">
        <v>7163</v>
      </c>
      <c r="FL43" s="191"/>
      <c r="FM43" s="111">
        <v>156030</v>
      </c>
      <c r="FN43" s="111"/>
      <c r="FO43" s="111">
        <v>-71730</v>
      </c>
      <c r="FP43" s="117">
        <f>SUM(FM43:FO43)</f>
        <v>84300</v>
      </c>
      <c r="FQ43" s="111">
        <f t="shared" ref="FQ43:FQ54" si="410">FP43-FR43-FS43</f>
        <v>73388</v>
      </c>
      <c r="FR43" s="111">
        <v>10912</v>
      </c>
      <c r="FS43" s="191"/>
      <c r="FT43" s="111">
        <v>69837</v>
      </c>
      <c r="FU43" s="111">
        <v>333</v>
      </c>
      <c r="FV43" s="111">
        <v>-29856</v>
      </c>
      <c r="FW43" s="126">
        <f>SUM(FT43:FV43)</f>
        <v>40314</v>
      </c>
      <c r="FX43" s="111">
        <f t="shared" ref="FX43:FX54" si="411">FW43-FY43-FZ43</f>
        <v>34266</v>
      </c>
      <c r="FY43" s="111">
        <v>6048</v>
      </c>
      <c r="FZ43" s="191"/>
      <c r="GA43" s="111">
        <v>135103</v>
      </c>
      <c r="GB43" s="111">
        <v>25</v>
      </c>
      <c r="GC43" s="111">
        <v>-62078</v>
      </c>
      <c r="GD43" s="104">
        <f>SUM(GA43:GC43)</f>
        <v>73050</v>
      </c>
      <c r="GE43" s="111">
        <f t="shared" ref="GE43:GE54" si="412">GD43-GF43-GG43</f>
        <v>62244</v>
      </c>
      <c r="GF43" s="111">
        <v>10806</v>
      </c>
      <c r="GG43" s="191"/>
      <c r="GH43" s="111">
        <v>75193</v>
      </c>
      <c r="GI43" s="111"/>
      <c r="GJ43" s="111">
        <v>-37417</v>
      </c>
      <c r="GK43" s="104">
        <f>SUM(GH43:GJ43)</f>
        <v>37776</v>
      </c>
      <c r="GL43" s="111">
        <f t="shared" ref="GL43:GL54" si="413">GK43-GM43-GN43</f>
        <v>31882</v>
      </c>
      <c r="GM43" s="111">
        <v>5894</v>
      </c>
      <c r="GN43" s="191"/>
      <c r="GO43" s="111">
        <v>84196</v>
      </c>
      <c r="GP43" s="111"/>
      <c r="GQ43" s="111">
        <v>-36220</v>
      </c>
      <c r="GR43" s="104">
        <f>SUM(GO43:GQ43)</f>
        <v>47976</v>
      </c>
      <c r="GS43" s="111">
        <f t="shared" ref="GS43:GS54" si="414">GR43-GT43-GU43</f>
        <v>40075</v>
      </c>
      <c r="GT43" s="111">
        <v>7901</v>
      </c>
      <c r="GU43" s="191"/>
      <c r="GV43" s="111">
        <v>135043</v>
      </c>
      <c r="GW43" s="111"/>
      <c r="GX43" s="111">
        <v>-50902</v>
      </c>
      <c r="GY43" s="104">
        <f>SUM(GV43:GX43)</f>
        <v>84141</v>
      </c>
      <c r="GZ43" s="111">
        <f t="shared" ref="GZ43:GZ54" si="415">GY43-HA43-HB43</f>
        <v>73937</v>
      </c>
      <c r="HA43" s="111">
        <v>10204</v>
      </c>
      <c r="HB43" s="191"/>
      <c r="HC43" s="111">
        <v>72448</v>
      </c>
      <c r="HD43" s="111"/>
      <c r="HE43" s="111">
        <v>-30775</v>
      </c>
      <c r="HF43" s="104">
        <f>SUM(HC43:HE43)</f>
        <v>41673</v>
      </c>
      <c r="HG43" s="111">
        <f t="shared" ref="HG43:HG54" si="416">HF43-HH43-HI43</f>
        <v>36147</v>
      </c>
      <c r="HH43" s="111">
        <v>5526</v>
      </c>
      <c r="HI43" s="191"/>
      <c r="HJ43" s="111">
        <v>89727</v>
      </c>
      <c r="HK43" s="111">
        <v>1266</v>
      </c>
      <c r="HL43" s="111">
        <v>-37737</v>
      </c>
      <c r="HM43" s="104">
        <f>SUM(HJ43:HL43)</f>
        <v>53256</v>
      </c>
      <c r="HN43" s="111">
        <f t="shared" ref="HN43:HN54" si="417">HM43-HO43-HP43</f>
        <v>45733</v>
      </c>
      <c r="HO43" s="111">
        <v>7523</v>
      </c>
      <c r="HP43" s="191"/>
      <c r="HQ43" s="111">
        <v>84072</v>
      </c>
      <c r="HR43" s="111">
        <v>76</v>
      </c>
      <c r="HS43" s="111">
        <v>-35665</v>
      </c>
      <c r="HT43" s="104">
        <f>SUM(HQ43:HS43)</f>
        <v>48483</v>
      </c>
      <c r="HU43" s="111">
        <f t="shared" ref="HU43:HU54" si="418">HT43-HV43-HW43</f>
        <v>42057</v>
      </c>
      <c r="HV43" s="111">
        <v>6426</v>
      </c>
      <c r="HW43" s="191"/>
      <c r="HX43" s="111">
        <v>94640</v>
      </c>
      <c r="HY43" s="111"/>
      <c r="HZ43" s="111">
        <v>-41513</v>
      </c>
      <c r="IA43" s="104">
        <f>SUM(HX43:HZ43)</f>
        <v>53127</v>
      </c>
      <c r="IB43" s="111">
        <f t="shared" ref="IB43:IB54" si="419">IA43-IC43-ID43</f>
        <v>43595</v>
      </c>
      <c r="IC43" s="111">
        <v>9532</v>
      </c>
      <c r="ID43" s="191"/>
      <c r="IE43" s="111">
        <v>88165</v>
      </c>
      <c r="IF43" s="111"/>
      <c r="IG43" s="111">
        <v>-36204</v>
      </c>
      <c r="IH43" s="104">
        <f>SUM(IE43:IG43)</f>
        <v>51961</v>
      </c>
      <c r="II43" s="111">
        <f t="shared" ref="II43:II54" si="420">IH43-IJ43-IK43</f>
        <v>43949</v>
      </c>
      <c r="IJ43" s="111">
        <v>8012</v>
      </c>
      <c r="IK43" s="191"/>
      <c r="IL43" s="111">
        <v>137446</v>
      </c>
      <c r="IM43" s="111"/>
      <c r="IN43" s="111">
        <v>-56198</v>
      </c>
      <c r="IO43" s="104">
        <f>SUM(IL43:IN43)</f>
        <v>81248</v>
      </c>
      <c r="IP43" s="111">
        <f t="shared" ref="IP43:IP54" si="421">IO43-IQ43-IR43</f>
        <v>68710</v>
      </c>
      <c r="IQ43" s="111">
        <v>12538</v>
      </c>
      <c r="IR43" s="191"/>
      <c r="IS43" s="111">
        <v>137734</v>
      </c>
      <c r="IT43" s="111">
        <v>1</v>
      </c>
      <c r="IU43" s="111">
        <v>-58017</v>
      </c>
      <c r="IV43" s="111">
        <f>SUM(IS43:IU43)</f>
        <v>79718</v>
      </c>
      <c r="IW43" s="111">
        <f>IV43-IX43-IY43</f>
        <v>67477</v>
      </c>
      <c r="IX43" s="111">
        <v>12241</v>
      </c>
      <c r="IY43" s="191"/>
      <c r="IZ43" s="111"/>
      <c r="JA43" s="111"/>
      <c r="JB43" s="111">
        <v>1090850</v>
      </c>
      <c r="JC43" s="111">
        <v>134543</v>
      </c>
      <c r="JD43" s="111">
        <f t="shared" si="79"/>
        <v>1225393</v>
      </c>
      <c r="JE43" s="111">
        <f>JD43-JF43-JG43</f>
        <v>664370</v>
      </c>
      <c r="JF43" s="111">
        <v>561023</v>
      </c>
      <c r="JG43" s="191"/>
    </row>
    <row r="44" spans="1:267" s="143" customFormat="1" ht="12.75" x14ac:dyDescent="0.15">
      <c r="A44" s="142" t="s">
        <v>85</v>
      </c>
      <c r="B44" s="337" t="s">
        <v>8</v>
      </c>
      <c r="C44" s="338"/>
      <c r="D44" s="188">
        <f t="shared" si="386"/>
        <v>1632140</v>
      </c>
      <c r="E44" s="111">
        <v>0</v>
      </c>
      <c r="F44" s="104">
        <f t="shared" si="387"/>
        <v>14832.5</v>
      </c>
      <c r="G44" s="104">
        <f t="shared" si="387"/>
        <v>32194</v>
      </c>
      <c r="H44" s="104">
        <f t="shared" si="387"/>
        <v>-67191</v>
      </c>
      <c r="I44" s="132">
        <f t="shared" si="387"/>
        <v>1611975.5</v>
      </c>
      <c r="J44" s="104">
        <f t="shared" si="387"/>
        <v>1251624.5</v>
      </c>
      <c r="K44" s="104">
        <f t="shared" si="387"/>
        <v>360351</v>
      </c>
      <c r="L44" s="187">
        <f t="shared" si="388"/>
        <v>0</v>
      </c>
      <c r="M44" s="111">
        <v>44079</v>
      </c>
      <c r="N44" s="104">
        <v>-751.5</v>
      </c>
      <c r="O44" s="104">
        <v>0</v>
      </c>
      <c r="P44" s="104">
        <v>-15769</v>
      </c>
      <c r="Q44" s="104">
        <f t="shared" si="44"/>
        <v>27558.5</v>
      </c>
      <c r="R44" s="104">
        <f t="shared" ref="R44:R54" si="422">+Q44-S44-T44</f>
        <v>14803.5</v>
      </c>
      <c r="S44" s="111">
        <v>12755</v>
      </c>
      <c r="T44" s="191"/>
      <c r="U44" s="188">
        <v>280696</v>
      </c>
      <c r="V44" s="111">
        <v>0</v>
      </c>
      <c r="W44" s="111"/>
      <c r="X44" s="111">
        <v>-2915</v>
      </c>
      <c r="Y44" s="104">
        <f t="shared" si="324"/>
        <v>277781</v>
      </c>
      <c r="Z44" s="111">
        <f t="shared" si="118"/>
        <v>259896</v>
      </c>
      <c r="AA44" s="111">
        <v>17885</v>
      </c>
      <c r="AB44" s="191"/>
      <c r="AC44" s="188">
        <v>488125</v>
      </c>
      <c r="AD44" s="111">
        <v>5131</v>
      </c>
      <c r="AE44" s="111">
        <f>12821+104+106</f>
        <v>13031</v>
      </c>
      <c r="AF44" s="111">
        <v>-94904</v>
      </c>
      <c r="AG44" s="104">
        <f t="shared" si="45"/>
        <v>411383</v>
      </c>
      <c r="AH44" s="111">
        <f t="shared" si="389"/>
        <v>283993</v>
      </c>
      <c r="AI44" s="111">
        <v>127390</v>
      </c>
      <c r="AJ44" s="191"/>
      <c r="AK44" s="178"/>
      <c r="AL44" s="111"/>
      <c r="AM44" s="111"/>
      <c r="AN44" s="111"/>
      <c r="AO44" s="111"/>
      <c r="AP44" s="111"/>
      <c r="AQ44" s="220"/>
      <c r="AR44" s="188">
        <v>36560</v>
      </c>
      <c r="AS44" s="111"/>
      <c r="AT44" s="111">
        <v>1840</v>
      </c>
      <c r="AU44" s="111">
        <v>2836</v>
      </c>
      <c r="AV44" s="111">
        <f t="shared" si="46"/>
        <v>41236</v>
      </c>
      <c r="AW44" s="111">
        <f t="shared" si="390"/>
        <v>39261</v>
      </c>
      <c r="AX44" s="111">
        <v>1975</v>
      </c>
      <c r="AY44" s="191"/>
      <c r="AZ44" s="188">
        <f t="shared" si="391"/>
        <v>360409</v>
      </c>
      <c r="BA44" s="111">
        <f t="shared" si="391"/>
        <v>10437</v>
      </c>
      <c r="BB44" s="111">
        <f t="shared" si="391"/>
        <v>15727</v>
      </c>
      <c r="BC44" s="111">
        <f t="shared" si="391"/>
        <v>28089</v>
      </c>
      <c r="BD44" s="104">
        <f t="shared" si="49"/>
        <v>414662</v>
      </c>
      <c r="BE44" s="111">
        <f t="shared" si="392"/>
        <v>332094</v>
      </c>
      <c r="BF44" s="111">
        <f t="shared" si="392"/>
        <v>82568</v>
      </c>
      <c r="BG44" s="191">
        <f t="shared" si="392"/>
        <v>0</v>
      </c>
      <c r="BH44" s="188">
        <v>238791</v>
      </c>
      <c r="BI44" s="111">
        <v>1989</v>
      </c>
      <c r="BJ44" s="111">
        <v>6052</v>
      </c>
      <c r="BK44" s="111">
        <v>22596</v>
      </c>
      <c r="BL44" s="104">
        <f t="shared" si="51"/>
        <v>269428</v>
      </c>
      <c r="BM44" s="111">
        <f t="shared" si="393"/>
        <v>217509</v>
      </c>
      <c r="BN44" s="111">
        <v>51919</v>
      </c>
      <c r="BO44" s="191"/>
      <c r="BP44" s="111">
        <v>52343</v>
      </c>
      <c r="BQ44" s="111">
        <v>5658</v>
      </c>
      <c r="BR44" s="111">
        <v>5796</v>
      </c>
      <c r="BS44" s="111">
        <v>5615</v>
      </c>
      <c r="BT44" s="104">
        <f t="shared" si="52"/>
        <v>69412</v>
      </c>
      <c r="BU44" s="111">
        <f t="shared" si="394"/>
        <v>56731</v>
      </c>
      <c r="BV44" s="111">
        <v>12681</v>
      </c>
      <c r="BW44" s="191"/>
      <c r="BX44" s="188">
        <v>69275</v>
      </c>
      <c r="BY44" s="111">
        <v>2790</v>
      </c>
      <c r="BZ44" s="111">
        <v>3879</v>
      </c>
      <c r="CA44" s="111">
        <v>-122</v>
      </c>
      <c r="CB44" s="104">
        <f t="shared" si="53"/>
        <v>75822</v>
      </c>
      <c r="CC44" s="111">
        <f t="shared" si="395"/>
        <v>57854</v>
      </c>
      <c r="CD44" s="111">
        <v>17968</v>
      </c>
      <c r="CE44" s="191"/>
      <c r="CF44" s="188">
        <f t="shared" si="396"/>
        <v>422271</v>
      </c>
      <c r="CG44" s="111">
        <f t="shared" si="396"/>
        <v>16</v>
      </c>
      <c r="CH44" s="111">
        <f t="shared" si="397"/>
        <v>1596</v>
      </c>
      <c r="CI44" s="111">
        <f t="shared" si="398"/>
        <v>15472</v>
      </c>
      <c r="CJ44" s="111">
        <f>SUM(CQ44,CX44,DE44,DL44,DS44,DZ44,EG44,EN44,EU44,FB44,FI44,FP44,FW44,GD44,GK44,GR44,GY44,HF44,HM44,HT44,IA44,IH44,IO44,IV44)+JD44</f>
        <v>439355</v>
      </c>
      <c r="CK44" s="111">
        <f t="shared" si="124"/>
        <v>321577</v>
      </c>
      <c r="CL44" s="111">
        <f t="shared" si="125"/>
        <v>117778</v>
      </c>
      <c r="CM44" s="191">
        <f t="shared" si="126"/>
        <v>0</v>
      </c>
      <c r="CN44" s="111">
        <v>11442</v>
      </c>
      <c r="CO44" s="111">
        <v>1</v>
      </c>
      <c r="CP44" s="111">
        <v>-4944</v>
      </c>
      <c r="CQ44" s="104">
        <f>SUM(CN44:CP44)</f>
        <v>6499</v>
      </c>
      <c r="CR44" s="111">
        <f t="shared" si="399"/>
        <v>5695</v>
      </c>
      <c r="CS44" s="111">
        <v>804</v>
      </c>
      <c r="CT44" s="191"/>
      <c r="CU44" s="111">
        <v>24016</v>
      </c>
      <c r="CV44" s="111"/>
      <c r="CW44" s="111">
        <v>-10364</v>
      </c>
      <c r="CX44" s="104">
        <f>SUM(CU44:CW44)</f>
        <v>13652</v>
      </c>
      <c r="CY44" s="111">
        <f t="shared" si="400"/>
        <v>12235</v>
      </c>
      <c r="CZ44" s="111">
        <v>1417</v>
      </c>
      <c r="DA44" s="191"/>
      <c r="DB44" s="111">
        <v>16426</v>
      </c>
      <c r="DC44" s="111"/>
      <c r="DD44" s="111">
        <v>-7535</v>
      </c>
      <c r="DE44" s="104">
        <f>SUM(DB44:DD44)</f>
        <v>8891</v>
      </c>
      <c r="DF44" s="111">
        <f t="shared" si="401"/>
        <v>7710</v>
      </c>
      <c r="DG44" s="111">
        <v>1181</v>
      </c>
      <c r="DH44" s="191"/>
      <c r="DI44" s="111">
        <v>20672</v>
      </c>
      <c r="DJ44" s="111"/>
      <c r="DK44" s="111">
        <v>-9148</v>
      </c>
      <c r="DL44" s="104">
        <f>SUM(DI44:DK44)</f>
        <v>11524</v>
      </c>
      <c r="DM44" s="111">
        <f t="shared" si="402"/>
        <v>10047</v>
      </c>
      <c r="DN44" s="111">
        <v>1477</v>
      </c>
      <c r="DO44" s="191"/>
      <c r="DP44" s="111">
        <v>8123</v>
      </c>
      <c r="DQ44" s="111"/>
      <c r="DR44" s="111">
        <v>-3313</v>
      </c>
      <c r="DS44" s="104">
        <f>SUM(DP44:DR44)</f>
        <v>4810</v>
      </c>
      <c r="DT44" s="111">
        <f t="shared" si="403"/>
        <v>4128</v>
      </c>
      <c r="DU44" s="111">
        <v>682</v>
      </c>
      <c r="DV44" s="191"/>
      <c r="DW44" s="111">
        <v>23033</v>
      </c>
      <c r="DX44" s="111"/>
      <c r="DY44" s="111">
        <v>-9776</v>
      </c>
      <c r="DZ44" s="104">
        <f>SUM(DW44:DY44)</f>
        <v>13257</v>
      </c>
      <c r="EA44" s="111">
        <f t="shared" si="404"/>
        <v>11880</v>
      </c>
      <c r="EB44" s="111">
        <v>1377</v>
      </c>
      <c r="EC44" s="191"/>
      <c r="ED44" s="111">
        <v>21969</v>
      </c>
      <c r="EE44" s="111"/>
      <c r="EF44" s="111">
        <v>-10151</v>
      </c>
      <c r="EG44" s="104">
        <f>SUM(ED44:EF44)</f>
        <v>11818</v>
      </c>
      <c r="EH44" s="111">
        <f t="shared" si="405"/>
        <v>10523</v>
      </c>
      <c r="EI44" s="111">
        <v>1295</v>
      </c>
      <c r="EJ44" s="191"/>
      <c r="EK44" s="111">
        <v>13991</v>
      </c>
      <c r="EL44" s="111"/>
      <c r="EM44" s="111">
        <v>-5368</v>
      </c>
      <c r="EN44" s="104">
        <f>SUM(EK44:EM44)</f>
        <v>8623</v>
      </c>
      <c r="EO44" s="111">
        <f t="shared" si="406"/>
        <v>7401</v>
      </c>
      <c r="EP44" s="111">
        <v>1222</v>
      </c>
      <c r="EQ44" s="191"/>
      <c r="ER44" s="111">
        <v>17226</v>
      </c>
      <c r="ES44" s="111"/>
      <c r="ET44" s="111">
        <v>-7525</v>
      </c>
      <c r="EU44" s="114">
        <f>SUM(ER44:ET44)</f>
        <v>9701</v>
      </c>
      <c r="EV44" s="111">
        <f t="shared" si="407"/>
        <v>8390</v>
      </c>
      <c r="EW44" s="111">
        <v>1311</v>
      </c>
      <c r="EX44" s="191"/>
      <c r="EY44" s="111">
        <v>26701</v>
      </c>
      <c r="EZ44" s="111"/>
      <c r="FA44" s="111">
        <v>-10388</v>
      </c>
      <c r="FB44" s="104">
        <f>SUM(EY44:FA44)</f>
        <v>16313</v>
      </c>
      <c r="FC44" s="111">
        <f t="shared" si="408"/>
        <v>14182</v>
      </c>
      <c r="FD44" s="111">
        <v>2131</v>
      </c>
      <c r="FE44" s="191"/>
      <c r="FF44" s="111">
        <v>11990</v>
      </c>
      <c r="FG44" s="111"/>
      <c r="FH44" s="111">
        <v>-5133</v>
      </c>
      <c r="FI44" s="104">
        <f>SUM(FF44:FH44)</f>
        <v>6857</v>
      </c>
      <c r="FJ44" s="111">
        <f t="shared" si="409"/>
        <v>4549</v>
      </c>
      <c r="FK44" s="111">
        <v>2308</v>
      </c>
      <c r="FL44" s="191"/>
      <c r="FM44" s="111">
        <v>27082</v>
      </c>
      <c r="FN44" s="111"/>
      <c r="FO44" s="111">
        <v>-11350</v>
      </c>
      <c r="FP44" s="117">
        <f>SUM(FM44:FO44)</f>
        <v>15732</v>
      </c>
      <c r="FQ44" s="111">
        <f t="shared" si="410"/>
        <v>13741</v>
      </c>
      <c r="FR44" s="111">
        <v>1991</v>
      </c>
      <c r="FS44" s="191"/>
      <c r="FT44" s="111">
        <v>10825</v>
      </c>
      <c r="FU44" s="111"/>
      <c r="FV44" s="111">
        <v>-4073</v>
      </c>
      <c r="FW44" s="126">
        <f>SUM(FT44:FV44)</f>
        <v>6752</v>
      </c>
      <c r="FX44" s="111">
        <f t="shared" si="411"/>
        <v>5951</v>
      </c>
      <c r="FY44" s="111">
        <v>801</v>
      </c>
      <c r="FZ44" s="191"/>
      <c r="GA44" s="111">
        <v>23839</v>
      </c>
      <c r="GB44" s="111">
        <v>3</v>
      </c>
      <c r="GC44" s="111">
        <v>-9626</v>
      </c>
      <c r="GD44" s="104">
        <f>SUM(GA44:GC44)</f>
        <v>14216</v>
      </c>
      <c r="GE44" s="111">
        <f t="shared" si="412"/>
        <v>12697</v>
      </c>
      <c r="GF44" s="111">
        <v>1519</v>
      </c>
      <c r="GG44" s="191"/>
      <c r="GH44" s="111">
        <v>11655</v>
      </c>
      <c r="GI44" s="111"/>
      <c r="GJ44" s="111">
        <v>-5706</v>
      </c>
      <c r="GK44" s="104">
        <f>SUM(GH44:GJ44)</f>
        <v>5949</v>
      </c>
      <c r="GL44" s="111">
        <f t="shared" si="413"/>
        <v>5087</v>
      </c>
      <c r="GM44" s="111">
        <v>862</v>
      </c>
      <c r="GN44" s="191"/>
      <c r="GO44" s="111">
        <v>13050</v>
      </c>
      <c r="GP44" s="111"/>
      <c r="GQ44" s="111">
        <v>-5539</v>
      </c>
      <c r="GR44" s="104">
        <f>SUM(GO44:GQ44)</f>
        <v>7511</v>
      </c>
      <c r="GS44" s="111">
        <f t="shared" si="414"/>
        <v>6512</v>
      </c>
      <c r="GT44" s="111">
        <v>999</v>
      </c>
      <c r="GU44" s="191"/>
      <c r="GV44" s="111">
        <v>23829</v>
      </c>
      <c r="GW44" s="111"/>
      <c r="GX44" s="111">
        <v>-8597</v>
      </c>
      <c r="GY44" s="104">
        <f>SUM(GV44:GX44)</f>
        <v>15232</v>
      </c>
      <c r="GZ44" s="111">
        <f t="shared" si="415"/>
        <v>13809</v>
      </c>
      <c r="HA44" s="111">
        <v>1423</v>
      </c>
      <c r="HB44" s="191"/>
      <c r="HC44" s="111">
        <v>11228</v>
      </c>
      <c r="HD44" s="111"/>
      <c r="HE44" s="111">
        <v>-4781</v>
      </c>
      <c r="HF44" s="104">
        <f>SUM(HC44:HE44)</f>
        <v>6447</v>
      </c>
      <c r="HG44" s="111">
        <f t="shared" si="416"/>
        <v>5660</v>
      </c>
      <c r="HH44" s="111">
        <v>787</v>
      </c>
      <c r="HI44" s="191"/>
      <c r="HJ44" s="111">
        <v>13910</v>
      </c>
      <c r="HK44" s="111"/>
      <c r="HL44" s="111">
        <v>-5706</v>
      </c>
      <c r="HM44" s="104">
        <f>SUM(HJ44:HL44)</f>
        <v>8204</v>
      </c>
      <c r="HN44" s="111">
        <f t="shared" si="417"/>
        <v>6740</v>
      </c>
      <c r="HO44" s="111">
        <v>1464</v>
      </c>
      <c r="HP44" s="191"/>
      <c r="HQ44" s="111">
        <v>13032</v>
      </c>
      <c r="HR44" s="111">
        <v>12</v>
      </c>
      <c r="HS44" s="111">
        <v>-5683</v>
      </c>
      <c r="HT44" s="104">
        <f>SUM(HQ44:HS44)</f>
        <v>7361</v>
      </c>
      <c r="HU44" s="111">
        <f t="shared" si="418"/>
        <v>6604</v>
      </c>
      <c r="HV44" s="111">
        <v>757</v>
      </c>
      <c r="HW44" s="191"/>
      <c r="HX44" s="111">
        <v>16118</v>
      </c>
      <c r="HY44" s="111"/>
      <c r="HZ44" s="111">
        <v>-7180</v>
      </c>
      <c r="IA44" s="104">
        <f>SUM(HX44:HZ44)</f>
        <v>8938</v>
      </c>
      <c r="IB44" s="111">
        <f t="shared" si="419"/>
        <v>8018</v>
      </c>
      <c r="IC44" s="111">
        <v>920</v>
      </c>
      <c r="ID44" s="191"/>
      <c r="IE44" s="111">
        <v>13666</v>
      </c>
      <c r="IF44" s="111"/>
      <c r="IG44" s="111">
        <v>-5605</v>
      </c>
      <c r="IH44" s="104">
        <f>SUM(IE44:IG44)</f>
        <v>8061</v>
      </c>
      <c r="II44" s="111">
        <f t="shared" si="420"/>
        <v>7007</v>
      </c>
      <c r="IJ44" s="111">
        <v>1054</v>
      </c>
      <c r="IK44" s="191"/>
      <c r="IL44" s="111">
        <v>24202</v>
      </c>
      <c r="IM44" s="111"/>
      <c r="IN44" s="111">
        <v>-9660</v>
      </c>
      <c r="IO44" s="104">
        <f>SUM(IL44:IN44)</f>
        <v>14542</v>
      </c>
      <c r="IP44" s="111">
        <f t="shared" si="421"/>
        <v>13112</v>
      </c>
      <c r="IQ44" s="111">
        <v>1430</v>
      </c>
      <c r="IR44" s="191"/>
      <c r="IS44" s="111">
        <v>24246</v>
      </c>
      <c r="IT44" s="111"/>
      <c r="IU44" s="111">
        <v>-9376</v>
      </c>
      <c r="IV44" s="111">
        <f>SUM(IS44:IU44)</f>
        <v>14870</v>
      </c>
      <c r="IW44" s="111">
        <f>IV44-IX44-IY44</f>
        <v>13003</v>
      </c>
      <c r="IX44" s="111">
        <v>1867</v>
      </c>
      <c r="IY44" s="191"/>
      <c r="IZ44" s="111"/>
      <c r="JA44" s="111"/>
      <c r="JB44" s="111">
        <v>178123</v>
      </c>
      <c r="JC44" s="111">
        <v>15472</v>
      </c>
      <c r="JD44" s="111">
        <f t="shared" si="79"/>
        <v>193595</v>
      </c>
      <c r="JE44" s="111">
        <f>JD44-JF44-JG44</f>
        <v>106896</v>
      </c>
      <c r="JF44" s="111">
        <v>86699</v>
      </c>
      <c r="JG44" s="191"/>
    </row>
    <row r="45" spans="1:267" s="143" customFormat="1" ht="12.75" x14ac:dyDescent="0.15">
      <c r="A45" s="142" t="s">
        <v>86</v>
      </c>
      <c r="B45" s="337" t="s">
        <v>0</v>
      </c>
      <c r="C45" s="338"/>
      <c r="D45" s="188">
        <f t="shared" si="386"/>
        <v>10633273</v>
      </c>
      <c r="E45" s="111">
        <v>0</v>
      </c>
      <c r="F45" s="104">
        <f t="shared" si="387"/>
        <v>186515.9</v>
      </c>
      <c r="G45" s="104">
        <f t="shared" si="387"/>
        <v>-196512</v>
      </c>
      <c r="H45" s="104">
        <f t="shared" si="387"/>
        <v>-540409</v>
      </c>
      <c r="I45" s="132">
        <f t="shared" si="387"/>
        <v>10082867.9</v>
      </c>
      <c r="J45" s="104">
        <f t="shared" si="387"/>
        <v>7839124.9000000004</v>
      </c>
      <c r="K45" s="104">
        <f t="shared" si="387"/>
        <v>2239231</v>
      </c>
      <c r="L45" s="187">
        <f t="shared" si="388"/>
        <v>4512</v>
      </c>
      <c r="M45" s="111">
        <v>7220373</v>
      </c>
      <c r="N45" s="104">
        <v>201862.9</v>
      </c>
      <c r="O45" s="104">
        <f>-108844+3000</f>
        <v>-105844</v>
      </c>
      <c r="P45" s="104">
        <v>-590653</v>
      </c>
      <c r="Q45" s="104">
        <f t="shared" si="44"/>
        <v>6725738.9000000004</v>
      </c>
      <c r="R45" s="104">
        <f t="shared" si="422"/>
        <v>4846947.9000000004</v>
      </c>
      <c r="S45" s="111">
        <v>1878433</v>
      </c>
      <c r="T45" s="191">
        <v>358</v>
      </c>
      <c r="U45" s="188">
        <v>1262737</v>
      </c>
      <c r="V45" s="111">
        <v>-17129</v>
      </c>
      <c r="W45" s="111">
        <v>-107589</v>
      </c>
      <c r="X45" s="111">
        <v>68311</v>
      </c>
      <c r="Y45" s="104">
        <f t="shared" si="324"/>
        <v>1206330</v>
      </c>
      <c r="Z45" s="111">
        <f t="shared" si="118"/>
        <v>1163285</v>
      </c>
      <c r="AA45" s="111">
        <v>38891</v>
      </c>
      <c r="AB45" s="191">
        <v>4154</v>
      </c>
      <c r="AC45" s="188">
        <v>862768</v>
      </c>
      <c r="AD45" s="111">
        <v>-3522</v>
      </c>
      <c r="AE45" s="111">
        <v>21727</v>
      </c>
      <c r="AF45" s="111">
        <v>-89952</v>
      </c>
      <c r="AG45" s="104">
        <f t="shared" si="45"/>
        <v>791021</v>
      </c>
      <c r="AH45" s="111">
        <f t="shared" si="389"/>
        <v>540242</v>
      </c>
      <c r="AI45" s="111">
        <v>250779</v>
      </c>
      <c r="AJ45" s="191"/>
      <c r="AK45" s="178"/>
      <c r="AL45" s="111"/>
      <c r="AM45" s="111"/>
      <c r="AN45" s="111"/>
      <c r="AO45" s="111"/>
      <c r="AP45" s="111"/>
      <c r="AQ45" s="220"/>
      <c r="AR45" s="188">
        <v>91062</v>
      </c>
      <c r="AS45" s="111"/>
      <c r="AT45" s="111">
        <v>-358</v>
      </c>
      <c r="AU45" s="111">
        <v>5509</v>
      </c>
      <c r="AV45" s="111">
        <f t="shared" si="46"/>
        <v>96213</v>
      </c>
      <c r="AW45" s="111">
        <f t="shared" si="390"/>
        <v>96213</v>
      </c>
      <c r="AX45" s="111"/>
      <c r="AY45" s="191"/>
      <c r="AZ45" s="188">
        <f t="shared" si="391"/>
        <v>603393</v>
      </c>
      <c r="BA45" s="111">
        <f t="shared" si="391"/>
        <v>5334</v>
      </c>
      <c r="BB45" s="111">
        <f t="shared" si="391"/>
        <v>3492</v>
      </c>
      <c r="BC45" s="111">
        <f t="shared" si="391"/>
        <v>33362</v>
      </c>
      <c r="BD45" s="104">
        <f t="shared" si="49"/>
        <v>645581</v>
      </c>
      <c r="BE45" s="111">
        <f t="shared" si="392"/>
        <v>577227</v>
      </c>
      <c r="BF45" s="111">
        <f t="shared" si="392"/>
        <v>68354</v>
      </c>
      <c r="BG45" s="191">
        <f t="shared" si="392"/>
        <v>0</v>
      </c>
      <c r="BH45" s="188">
        <v>273226</v>
      </c>
      <c r="BI45" s="111">
        <v>5334</v>
      </c>
      <c r="BJ45" s="111">
        <v>3810</v>
      </c>
      <c r="BK45" s="111">
        <v>1373</v>
      </c>
      <c r="BL45" s="104">
        <f t="shared" si="51"/>
        <v>283743</v>
      </c>
      <c r="BM45" s="111">
        <f t="shared" si="393"/>
        <v>283743</v>
      </c>
      <c r="BN45" s="111"/>
      <c r="BO45" s="191"/>
      <c r="BP45" s="111">
        <v>23229</v>
      </c>
      <c r="BQ45" s="111"/>
      <c r="BR45" s="111"/>
      <c r="BS45" s="111">
        <v>508</v>
      </c>
      <c r="BT45" s="104">
        <f t="shared" si="52"/>
        <v>23737</v>
      </c>
      <c r="BU45" s="111">
        <f t="shared" si="394"/>
        <v>23146</v>
      </c>
      <c r="BV45" s="111">
        <v>591</v>
      </c>
      <c r="BW45" s="191"/>
      <c r="BX45" s="188">
        <v>306938</v>
      </c>
      <c r="BY45" s="111"/>
      <c r="BZ45" s="111">
        <v>-318</v>
      </c>
      <c r="CA45" s="111">
        <v>31481</v>
      </c>
      <c r="CB45" s="104">
        <f t="shared" si="53"/>
        <v>338101</v>
      </c>
      <c r="CC45" s="111">
        <f t="shared" si="395"/>
        <v>270338</v>
      </c>
      <c r="CD45" s="111">
        <v>67763</v>
      </c>
      <c r="CE45" s="191"/>
      <c r="CF45" s="188">
        <f t="shared" si="396"/>
        <v>592940</v>
      </c>
      <c r="CG45" s="111">
        <f t="shared" si="396"/>
        <v>-30</v>
      </c>
      <c r="CH45" s="111">
        <f t="shared" si="397"/>
        <v>-7940</v>
      </c>
      <c r="CI45" s="111">
        <f t="shared" si="398"/>
        <v>33014</v>
      </c>
      <c r="CJ45" s="111">
        <f>SUM(CQ45,CX45,DE45,DL45,DS45,DZ45,EG45,EN45,EU45,FB45,FI45,FP45,FW45,GD45,GK45,GR45,GY45,HF45,HM45,HT45,IA45,IH45,IO45,IV45)+JD45</f>
        <v>617984</v>
      </c>
      <c r="CK45" s="111">
        <f t="shared" si="124"/>
        <v>615210</v>
      </c>
      <c r="CL45" s="111">
        <f t="shared" si="125"/>
        <v>2774</v>
      </c>
      <c r="CM45" s="191">
        <f t="shared" si="126"/>
        <v>0</v>
      </c>
      <c r="CN45" s="111">
        <v>15025</v>
      </c>
      <c r="CO45" s="111"/>
      <c r="CP45" s="111">
        <v>-6293</v>
      </c>
      <c r="CQ45" s="104">
        <f>SUM(CN45:CP45)</f>
        <v>8732</v>
      </c>
      <c r="CR45" s="111">
        <f t="shared" si="399"/>
        <v>8731</v>
      </c>
      <c r="CS45" s="111">
        <v>1</v>
      </c>
      <c r="CT45" s="191"/>
      <c r="CU45" s="111">
        <v>20128</v>
      </c>
      <c r="CV45" s="111"/>
      <c r="CW45" s="111">
        <v>-6028</v>
      </c>
      <c r="CX45" s="104">
        <f>SUM(CU45:CW45)</f>
        <v>14100</v>
      </c>
      <c r="CY45" s="111">
        <f t="shared" si="400"/>
        <v>14099</v>
      </c>
      <c r="CZ45" s="111">
        <v>1</v>
      </c>
      <c r="DA45" s="191"/>
      <c r="DB45" s="111">
        <v>20871</v>
      </c>
      <c r="DC45" s="111"/>
      <c r="DD45" s="111">
        <v>-8290</v>
      </c>
      <c r="DE45" s="104">
        <f>SUM(DB45:DD45)</f>
        <v>12581</v>
      </c>
      <c r="DF45" s="111">
        <f t="shared" si="401"/>
        <v>12581</v>
      </c>
      <c r="DG45" s="111"/>
      <c r="DH45" s="191"/>
      <c r="DI45" s="111">
        <v>23058</v>
      </c>
      <c r="DJ45" s="111"/>
      <c r="DK45" s="111">
        <f>-9101</f>
        <v>-9101</v>
      </c>
      <c r="DL45" s="104">
        <f>SUM(DI45:DK45)</f>
        <v>13957</v>
      </c>
      <c r="DM45" s="111">
        <f t="shared" si="402"/>
        <v>13957</v>
      </c>
      <c r="DN45" s="111"/>
      <c r="DO45" s="191"/>
      <c r="DP45" s="111">
        <v>8961</v>
      </c>
      <c r="DQ45" s="111"/>
      <c r="DR45" s="111">
        <v>-4142</v>
      </c>
      <c r="DS45" s="104">
        <f>SUM(DP45:DR45)</f>
        <v>4819</v>
      </c>
      <c r="DT45" s="111">
        <f t="shared" si="403"/>
        <v>4819</v>
      </c>
      <c r="DU45" s="111"/>
      <c r="DV45" s="191"/>
      <c r="DW45" s="111">
        <v>33382</v>
      </c>
      <c r="DX45" s="111"/>
      <c r="DY45" s="111">
        <v>-14790</v>
      </c>
      <c r="DZ45" s="104">
        <f>SUM(DW45:DY45)</f>
        <v>18592</v>
      </c>
      <c r="EA45" s="111">
        <f t="shared" si="404"/>
        <v>18592</v>
      </c>
      <c r="EB45" s="111"/>
      <c r="EC45" s="191"/>
      <c r="ED45" s="111">
        <v>23824</v>
      </c>
      <c r="EE45" s="111"/>
      <c r="EF45" s="111">
        <v>-9245</v>
      </c>
      <c r="EG45" s="104">
        <f>SUM(ED45:EF45)</f>
        <v>14579</v>
      </c>
      <c r="EH45" s="111">
        <f t="shared" si="405"/>
        <v>14578</v>
      </c>
      <c r="EI45" s="111">
        <v>1</v>
      </c>
      <c r="EJ45" s="191"/>
      <c r="EK45" s="111">
        <v>30090</v>
      </c>
      <c r="EL45" s="111"/>
      <c r="EM45" s="111">
        <v>-14018</v>
      </c>
      <c r="EN45" s="104">
        <f>SUM(EK45:EM45)</f>
        <v>16072</v>
      </c>
      <c r="EO45" s="111">
        <f t="shared" si="406"/>
        <v>16072</v>
      </c>
      <c r="EP45" s="111"/>
      <c r="EQ45" s="191"/>
      <c r="ER45" s="111">
        <v>27072</v>
      </c>
      <c r="ES45" s="111"/>
      <c r="ET45" s="111">
        <v>-11764</v>
      </c>
      <c r="EU45" s="114">
        <f>SUM(ER45:ET45)</f>
        <v>15308</v>
      </c>
      <c r="EV45" s="111">
        <f t="shared" si="407"/>
        <v>15308</v>
      </c>
      <c r="EW45" s="111"/>
      <c r="EX45" s="191"/>
      <c r="EY45" s="111">
        <v>39237</v>
      </c>
      <c r="EZ45" s="111"/>
      <c r="FA45" s="111">
        <v>-17872</v>
      </c>
      <c r="FB45" s="104">
        <f>SUM(EY45:FA45)</f>
        <v>21365</v>
      </c>
      <c r="FC45" s="111">
        <f t="shared" si="408"/>
        <v>21364</v>
      </c>
      <c r="FD45" s="111">
        <v>1</v>
      </c>
      <c r="FE45" s="191"/>
      <c r="FF45" s="111">
        <v>18553</v>
      </c>
      <c r="FG45" s="111"/>
      <c r="FH45" s="111">
        <v>-7359</v>
      </c>
      <c r="FI45" s="104">
        <f>SUM(FF45:FH45)</f>
        <v>11194</v>
      </c>
      <c r="FJ45" s="111">
        <f t="shared" si="409"/>
        <v>11194</v>
      </c>
      <c r="FK45" s="111"/>
      <c r="FL45" s="191"/>
      <c r="FM45" s="111">
        <v>26848</v>
      </c>
      <c r="FN45" s="111">
        <v>-30</v>
      </c>
      <c r="FO45" s="111">
        <v>-9498</v>
      </c>
      <c r="FP45" s="117">
        <f>SUM(FM45:FO45)</f>
        <v>17320</v>
      </c>
      <c r="FQ45" s="111">
        <f t="shared" si="410"/>
        <v>17320</v>
      </c>
      <c r="FR45" s="111"/>
      <c r="FS45" s="191"/>
      <c r="FT45" s="111">
        <v>17177</v>
      </c>
      <c r="FU45" s="111"/>
      <c r="FV45" s="111">
        <v>-6378</v>
      </c>
      <c r="FW45" s="126">
        <f>SUM(FT45:FV45)</f>
        <v>10799</v>
      </c>
      <c r="FX45" s="111">
        <f t="shared" si="411"/>
        <v>10799</v>
      </c>
      <c r="FY45" s="111"/>
      <c r="FZ45" s="191"/>
      <c r="GA45" s="111">
        <v>28788</v>
      </c>
      <c r="GB45" s="111"/>
      <c r="GC45" s="111">
        <v>-11660</v>
      </c>
      <c r="GD45" s="104">
        <f>SUM(GA45:GC45)</f>
        <v>17128</v>
      </c>
      <c r="GE45" s="111">
        <f t="shared" si="412"/>
        <v>17127</v>
      </c>
      <c r="GF45" s="111">
        <v>1</v>
      </c>
      <c r="GG45" s="191"/>
      <c r="GH45" s="111">
        <v>23621</v>
      </c>
      <c r="GI45" s="111"/>
      <c r="GJ45" s="111">
        <v>-9180</v>
      </c>
      <c r="GK45" s="104">
        <f>SUM(GH45:GJ45)</f>
        <v>14441</v>
      </c>
      <c r="GL45" s="111">
        <f t="shared" si="413"/>
        <v>14441</v>
      </c>
      <c r="GM45" s="111"/>
      <c r="GN45" s="191"/>
      <c r="GO45" s="111">
        <v>23707</v>
      </c>
      <c r="GP45" s="111"/>
      <c r="GQ45" s="111">
        <v>-12110</v>
      </c>
      <c r="GR45" s="104">
        <f>SUM(GO45:GQ45)</f>
        <v>11597</v>
      </c>
      <c r="GS45" s="111">
        <f t="shared" si="414"/>
        <v>11597</v>
      </c>
      <c r="GT45" s="111"/>
      <c r="GU45" s="191"/>
      <c r="GV45" s="111">
        <v>33015</v>
      </c>
      <c r="GW45" s="111"/>
      <c r="GX45" s="111">
        <v>-13252</v>
      </c>
      <c r="GY45" s="104">
        <f>SUM(GV45:GX45)</f>
        <v>19763</v>
      </c>
      <c r="GZ45" s="111">
        <f t="shared" si="415"/>
        <v>19763</v>
      </c>
      <c r="HA45" s="111"/>
      <c r="HB45" s="191"/>
      <c r="HC45" s="111">
        <v>15519</v>
      </c>
      <c r="HD45" s="111"/>
      <c r="HE45" s="111">
        <v>-7482</v>
      </c>
      <c r="HF45" s="104">
        <f>SUM(HC45:HE45)</f>
        <v>8037</v>
      </c>
      <c r="HG45" s="111">
        <f t="shared" si="416"/>
        <v>8036</v>
      </c>
      <c r="HH45" s="111">
        <v>1</v>
      </c>
      <c r="HI45" s="191"/>
      <c r="HJ45" s="111">
        <v>20845</v>
      </c>
      <c r="HK45" s="111"/>
      <c r="HL45" s="111">
        <v>-9719</v>
      </c>
      <c r="HM45" s="104">
        <f>SUM(HJ45:HL45)</f>
        <v>11126</v>
      </c>
      <c r="HN45" s="111">
        <f t="shared" si="417"/>
        <v>11126</v>
      </c>
      <c r="HO45" s="111"/>
      <c r="HP45" s="191"/>
      <c r="HQ45" s="111">
        <v>21492</v>
      </c>
      <c r="HR45" s="111"/>
      <c r="HS45" s="111">
        <v>-10352</v>
      </c>
      <c r="HT45" s="104">
        <f>SUM(HQ45:HS45)</f>
        <v>11140</v>
      </c>
      <c r="HU45" s="111">
        <f t="shared" si="418"/>
        <v>11139</v>
      </c>
      <c r="HV45" s="111">
        <v>1</v>
      </c>
      <c r="HW45" s="191"/>
      <c r="HX45" s="111">
        <v>37581</v>
      </c>
      <c r="HY45" s="111"/>
      <c r="HZ45" s="111">
        <v>-18256</v>
      </c>
      <c r="IA45" s="104">
        <f>SUM(HX45:HZ45)</f>
        <v>19325</v>
      </c>
      <c r="IB45" s="111">
        <f t="shared" si="419"/>
        <v>19324</v>
      </c>
      <c r="IC45" s="111">
        <v>1</v>
      </c>
      <c r="ID45" s="191"/>
      <c r="IE45" s="111">
        <v>19032</v>
      </c>
      <c r="IF45" s="111"/>
      <c r="IG45" s="111">
        <v>-9363</v>
      </c>
      <c r="IH45" s="104">
        <f>SUM(IE45:IG45)</f>
        <v>9669</v>
      </c>
      <c r="II45" s="111">
        <f t="shared" si="420"/>
        <v>9633</v>
      </c>
      <c r="IJ45" s="111">
        <v>36</v>
      </c>
      <c r="IK45" s="191"/>
      <c r="IL45" s="111">
        <v>29860</v>
      </c>
      <c r="IM45" s="111"/>
      <c r="IN45" s="111">
        <v>-15177</v>
      </c>
      <c r="IO45" s="104">
        <f>SUM(IL45:IN45)</f>
        <v>14683</v>
      </c>
      <c r="IP45" s="111">
        <f t="shared" si="421"/>
        <v>14683</v>
      </c>
      <c r="IQ45" s="111"/>
      <c r="IR45" s="191"/>
      <c r="IS45" s="111">
        <v>35254</v>
      </c>
      <c r="IT45" s="111"/>
      <c r="IU45" s="111">
        <v>-14342</v>
      </c>
      <c r="IV45" s="111">
        <f>SUM(IS45:IU45)</f>
        <v>20912</v>
      </c>
      <c r="IW45" s="111">
        <f>IV45-IX45-IY45</f>
        <v>20912</v>
      </c>
      <c r="IX45" s="111"/>
      <c r="IY45" s="191"/>
      <c r="IZ45" s="111"/>
      <c r="JA45" s="111"/>
      <c r="JB45" s="111">
        <v>247731</v>
      </c>
      <c r="JC45" s="111">
        <v>33014</v>
      </c>
      <c r="JD45" s="111">
        <f t="shared" si="79"/>
        <v>280745</v>
      </c>
      <c r="JE45" s="111">
        <f>JD45-JF45-JG45</f>
        <v>278015</v>
      </c>
      <c r="JF45" s="111">
        <v>2730</v>
      </c>
      <c r="JG45" s="191"/>
    </row>
    <row r="46" spans="1:267" s="143" customFormat="1" ht="12.75" x14ac:dyDescent="0.15">
      <c r="A46" s="142" t="s">
        <v>87</v>
      </c>
      <c r="B46" s="337" t="s">
        <v>3</v>
      </c>
      <c r="C46" s="338"/>
      <c r="D46" s="188">
        <f t="shared" si="386"/>
        <v>398080</v>
      </c>
      <c r="E46" s="111">
        <v>0</v>
      </c>
      <c r="F46" s="104">
        <f t="shared" si="387"/>
        <v>203</v>
      </c>
      <c r="G46" s="104">
        <f t="shared" si="387"/>
        <v>0</v>
      </c>
      <c r="H46" s="104">
        <f t="shared" si="387"/>
        <v>-19238</v>
      </c>
      <c r="I46" s="132">
        <f t="shared" si="387"/>
        <v>379045</v>
      </c>
      <c r="J46" s="104">
        <f t="shared" si="387"/>
        <v>110333</v>
      </c>
      <c r="K46" s="104">
        <f t="shared" si="387"/>
        <v>268512</v>
      </c>
      <c r="L46" s="187">
        <f t="shared" si="388"/>
        <v>200</v>
      </c>
      <c r="M46" s="111">
        <v>398080</v>
      </c>
      <c r="N46" s="104">
        <v>203</v>
      </c>
      <c r="O46" s="104">
        <v>0</v>
      </c>
      <c r="P46" s="104">
        <v>-19238</v>
      </c>
      <c r="Q46" s="104">
        <f t="shared" si="44"/>
        <v>379045</v>
      </c>
      <c r="R46" s="104">
        <f t="shared" si="422"/>
        <v>110333</v>
      </c>
      <c r="S46" s="111">
        <v>268512</v>
      </c>
      <c r="T46" s="191">
        <v>200</v>
      </c>
      <c r="U46" s="188"/>
      <c r="V46" s="111"/>
      <c r="W46" s="111"/>
      <c r="X46" s="111"/>
      <c r="Y46" s="104">
        <f t="shared" si="324"/>
        <v>0</v>
      </c>
      <c r="Z46" s="111">
        <f t="shared" si="118"/>
        <v>0</v>
      </c>
      <c r="AA46" s="111"/>
      <c r="AB46" s="191"/>
      <c r="AC46" s="188"/>
      <c r="AD46" s="111"/>
      <c r="AE46" s="111"/>
      <c r="AF46" s="111"/>
      <c r="AG46" s="104">
        <f t="shared" si="45"/>
        <v>0</v>
      </c>
      <c r="AH46" s="111">
        <f t="shared" si="389"/>
        <v>0</v>
      </c>
      <c r="AI46" s="111"/>
      <c r="AJ46" s="191"/>
      <c r="AK46" s="178"/>
      <c r="AL46" s="111"/>
      <c r="AM46" s="111"/>
      <c r="AN46" s="111"/>
      <c r="AO46" s="111"/>
      <c r="AP46" s="111"/>
      <c r="AQ46" s="220"/>
      <c r="AR46" s="188"/>
      <c r="AS46" s="111"/>
      <c r="AT46" s="111"/>
      <c r="AU46" s="111"/>
      <c r="AV46" s="104">
        <f t="shared" si="46"/>
        <v>0</v>
      </c>
      <c r="AW46" s="111">
        <f t="shared" si="390"/>
        <v>0</v>
      </c>
      <c r="AX46" s="111"/>
      <c r="AY46" s="191"/>
      <c r="AZ46" s="188">
        <f t="shared" si="391"/>
        <v>0</v>
      </c>
      <c r="BA46" s="111">
        <f t="shared" si="391"/>
        <v>0</v>
      </c>
      <c r="BB46" s="107">
        <f t="shared" si="391"/>
        <v>0</v>
      </c>
      <c r="BC46" s="107">
        <f t="shared" si="391"/>
        <v>0</v>
      </c>
      <c r="BD46" s="111">
        <f t="shared" si="49"/>
        <v>0</v>
      </c>
      <c r="BE46" s="111">
        <f t="shared" si="392"/>
        <v>0</v>
      </c>
      <c r="BF46" s="111">
        <f t="shared" si="392"/>
        <v>0</v>
      </c>
      <c r="BG46" s="191">
        <f t="shared" si="392"/>
        <v>0</v>
      </c>
      <c r="BH46" s="188"/>
      <c r="BI46" s="111"/>
      <c r="BJ46" s="111"/>
      <c r="BK46" s="111"/>
      <c r="BL46" s="104">
        <f t="shared" si="51"/>
        <v>0</v>
      </c>
      <c r="BM46" s="111">
        <f t="shared" si="393"/>
        <v>0</v>
      </c>
      <c r="BN46" s="111"/>
      <c r="BO46" s="191"/>
      <c r="BP46" s="188"/>
      <c r="BQ46" s="111"/>
      <c r="BR46" s="111"/>
      <c r="BS46" s="111"/>
      <c r="BT46" s="104">
        <f t="shared" si="52"/>
        <v>0</v>
      </c>
      <c r="BU46" s="111">
        <f t="shared" si="394"/>
        <v>0</v>
      </c>
      <c r="BV46" s="111"/>
      <c r="BW46" s="191"/>
      <c r="BX46" s="188"/>
      <c r="BY46" s="111">
        <v>0</v>
      </c>
      <c r="BZ46" s="111"/>
      <c r="CA46" s="111"/>
      <c r="CB46" s="104">
        <f t="shared" si="53"/>
        <v>0</v>
      </c>
      <c r="CC46" s="111">
        <f t="shared" si="395"/>
        <v>0</v>
      </c>
      <c r="CD46" s="111"/>
      <c r="CE46" s="191"/>
      <c r="CF46" s="188">
        <f t="shared" si="396"/>
        <v>0</v>
      </c>
      <c r="CG46" s="111">
        <f t="shared" si="396"/>
        <v>0</v>
      </c>
      <c r="CH46" s="111">
        <f t="shared" si="397"/>
        <v>0</v>
      </c>
      <c r="CI46" s="111">
        <f t="shared" si="398"/>
        <v>0</v>
      </c>
      <c r="CJ46" s="111">
        <f>SUM(CQ46,CX46,DE46,DL46,DS46,DZ46,EG46,EN46,EU46,FB46,FI46,FP46,FW46,GD46,GK46,GR46,GY46,HF46,HM46,HT46,IA46,IH46,IO46,IV46)+JD46</f>
        <v>0</v>
      </c>
      <c r="CK46" s="111">
        <f t="shared" si="124"/>
        <v>0</v>
      </c>
      <c r="CL46" s="111">
        <f t="shared" si="125"/>
        <v>0</v>
      </c>
      <c r="CM46" s="191">
        <f t="shared" si="126"/>
        <v>0</v>
      </c>
      <c r="CN46" s="188"/>
      <c r="CO46" s="111"/>
      <c r="CP46" s="111"/>
      <c r="CQ46" s="104">
        <f t="shared" si="55"/>
        <v>0</v>
      </c>
      <c r="CR46" s="111">
        <f t="shared" si="399"/>
        <v>0</v>
      </c>
      <c r="CS46" s="111"/>
      <c r="CT46" s="191"/>
      <c r="CU46" s="188"/>
      <c r="CV46" s="111"/>
      <c r="CW46" s="111"/>
      <c r="CX46" s="104">
        <f t="shared" si="56"/>
        <v>0</v>
      </c>
      <c r="CY46" s="111">
        <f t="shared" si="400"/>
        <v>0</v>
      </c>
      <c r="CZ46" s="111"/>
      <c r="DA46" s="191"/>
      <c r="DB46" s="188"/>
      <c r="DC46" s="111"/>
      <c r="DD46" s="111"/>
      <c r="DE46" s="104">
        <f t="shared" si="57"/>
        <v>0</v>
      </c>
      <c r="DF46" s="111">
        <f t="shared" si="401"/>
        <v>0</v>
      </c>
      <c r="DG46" s="111"/>
      <c r="DH46" s="191"/>
      <c r="DI46" s="188"/>
      <c r="DJ46" s="111"/>
      <c r="DK46" s="111"/>
      <c r="DL46" s="104">
        <f t="shared" si="58"/>
        <v>0</v>
      </c>
      <c r="DM46" s="111">
        <f t="shared" si="402"/>
        <v>0</v>
      </c>
      <c r="DN46" s="111"/>
      <c r="DO46" s="191"/>
      <c r="DP46" s="188"/>
      <c r="DQ46" s="111"/>
      <c r="DR46" s="111"/>
      <c r="DS46" s="104">
        <f t="shared" si="59"/>
        <v>0</v>
      </c>
      <c r="DT46" s="111">
        <f t="shared" si="403"/>
        <v>0</v>
      </c>
      <c r="DU46" s="111"/>
      <c r="DV46" s="191"/>
      <c r="DW46" s="188"/>
      <c r="DX46" s="111"/>
      <c r="DY46" s="111"/>
      <c r="DZ46" s="104">
        <f t="shared" si="60"/>
        <v>0</v>
      </c>
      <c r="EA46" s="111">
        <f t="shared" si="404"/>
        <v>0</v>
      </c>
      <c r="EB46" s="111"/>
      <c r="EC46" s="191"/>
      <c r="ED46" s="188"/>
      <c r="EE46" s="111"/>
      <c r="EF46" s="111">
        <v>0</v>
      </c>
      <c r="EG46" s="104">
        <f t="shared" si="61"/>
        <v>0</v>
      </c>
      <c r="EH46" s="111">
        <f t="shared" si="405"/>
        <v>0</v>
      </c>
      <c r="EI46" s="111"/>
      <c r="EJ46" s="191"/>
      <c r="EK46" s="188"/>
      <c r="EL46" s="111"/>
      <c r="EM46" s="111"/>
      <c r="EN46" s="104">
        <f t="shared" si="62"/>
        <v>0</v>
      </c>
      <c r="EO46" s="111">
        <f t="shared" si="406"/>
        <v>0</v>
      </c>
      <c r="EP46" s="111"/>
      <c r="EQ46" s="191"/>
      <c r="ER46" s="188"/>
      <c r="ES46" s="111"/>
      <c r="ET46" s="111"/>
      <c r="EU46" s="114">
        <f t="shared" si="63"/>
        <v>0</v>
      </c>
      <c r="EV46" s="111">
        <f t="shared" si="407"/>
        <v>0</v>
      </c>
      <c r="EW46" s="111"/>
      <c r="EX46" s="191"/>
      <c r="EY46" s="188"/>
      <c r="EZ46" s="111"/>
      <c r="FA46" s="111"/>
      <c r="FB46" s="104">
        <f t="shared" si="64"/>
        <v>0</v>
      </c>
      <c r="FC46" s="111">
        <f t="shared" si="408"/>
        <v>0</v>
      </c>
      <c r="FD46" s="111"/>
      <c r="FE46" s="191"/>
      <c r="FF46" s="188"/>
      <c r="FG46" s="111"/>
      <c r="FH46" s="111"/>
      <c r="FI46" s="104">
        <f t="shared" si="65"/>
        <v>0</v>
      </c>
      <c r="FJ46" s="111">
        <f t="shared" si="409"/>
        <v>0</v>
      </c>
      <c r="FK46" s="111"/>
      <c r="FL46" s="191"/>
      <c r="FM46" s="188"/>
      <c r="FN46" s="111"/>
      <c r="FO46" s="111"/>
      <c r="FP46" s="104">
        <f t="shared" si="66"/>
        <v>0</v>
      </c>
      <c r="FQ46" s="111">
        <f t="shared" si="410"/>
        <v>0</v>
      </c>
      <c r="FR46" s="111"/>
      <c r="FS46" s="191"/>
      <c r="FT46" s="188"/>
      <c r="FU46" s="111"/>
      <c r="FV46" s="111"/>
      <c r="FW46" s="126">
        <f t="shared" si="67"/>
        <v>0</v>
      </c>
      <c r="FX46" s="111">
        <f t="shared" si="411"/>
        <v>0</v>
      </c>
      <c r="FY46" s="111"/>
      <c r="FZ46" s="191"/>
      <c r="GA46" s="188"/>
      <c r="GB46" s="111"/>
      <c r="GC46" s="111"/>
      <c r="GD46" s="104">
        <f t="shared" si="68"/>
        <v>0</v>
      </c>
      <c r="GE46" s="111">
        <f t="shared" si="412"/>
        <v>0</v>
      </c>
      <c r="GF46" s="111"/>
      <c r="GG46" s="191"/>
      <c r="GH46" s="188"/>
      <c r="GI46" s="111"/>
      <c r="GJ46" s="111"/>
      <c r="GK46" s="104">
        <f t="shared" si="69"/>
        <v>0</v>
      </c>
      <c r="GL46" s="111">
        <f t="shared" si="413"/>
        <v>0</v>
      </c>
      <c r="GM46" s="111"/>
      <c r="GN46" s="191"/>
      <c r="GO46" s="188"/>
      <c r="GP46" s="111"/>
      <c r="GQ46" s="111"/>
      <c r="GR46" s="104">
        <f t="shared" si="70"/>
        <v>0</v>
      </c>
      <c r="GS46" s="111">
        <f t="shared" si="414"/>
        <v>0</v>
      </c>
      <c r="GT46" s="111"/>
      <c r="GU46" s="191"/>
      <c r="GV46" s="188"/>
      <c r="GW46" s="111"/>
      <c r="GX46" s="111"/>
      <c r="GY46" s="104">
        <f t="shared" si="71"/>
        <v>0</v>
      </c>
      <c r="GZ46" s="111">
        <f t="shared" si="415"/>
        <v>0</v>
      </c>
      <c r="HA46" s="111"/>
      <c r="HB46" s="191"/>
      <c r="HC46" s="188"/>
      <c r="HD46" s="111"/>
      <c r="HE46" s="111"/>
      <c r="HF46" s="104">
        <f t="shared" si="72"/>
        <v>0</v>
      </c>
      <c r="HG46" s="111">
        <f t="shared" si="416"/>
        <v>0</v>
      </c>
      <c r="HH46" s="111"/>
      <c r="HI46" s="191"/>
      <c r="HJ46" s="188"/>
      <c r="HK46" s="111"/>
      <c r="HL46" s="111"/>
      <c r="HM46" s="104">
        <f t="shared" si="73"/>
        <v>0</v>
      </c>
      <c r="HN46" s="111">
        <f t="shared" si="417"/>
        <v>0</v>
      </c>
      <c r="HO46" s="111"/>
      <c r="HP46" s="191"/>
      <c r="HQ46" s="188"/>
      <c r="HR46" s="111"/>
      <c r="HS46" s="111"/>
      <c r="HT46" s="104">
        <f t="shared" si="74"/>
        <v>0</v>
      </c>
      <c r="HU46" s="111">
        <f t="shared" si="418"/>
        <v>0</v>
      </c>
      <c r="HV46" s="111"/>
      <c r="HW46" s="191"/>
      <c r="HX46" s="188"/>
      <c r="HY46" s="111"/>
      <c r="HZ46" s="111"/>
      <c r="IA46" s="104">
        <f t="shared" si="75"/>
        <v>0</v>
      </c>
      <c r="IB46" s="111">
        <f t="shared" si="419"/>
        <v>0</v>
      </c>
      <c r="IC46" s="111"/>
      <c r="ID46" s="191"/>
      <c r="IE46" s="188"/>
      <c r="IF46" s="111"/>
      <c r="IG46" s="111"/>
      <c r="IH46" s="104">
        <f t="shared" si="76"/>
        <v>0</v>
      </c>
      <c r="II46" s="111">
        <f t="shared" si="420"/>
        <v>0</v>
      </c>
      <c r="IJ46" s="111"/>
      <c r="IK46" s="191"/>
      <c r="IL46" s="188"/>
      <c r="IM46" s="111"/>
      <c r="IN46" s="111"/>
      <c r="IO46" s="104">
        <f t="shared" si="77"/>
        <v>0</v>
      </c>
      <c r="IP46" s="111">
        <f t="shared" si="421"/>
        <v>0</v>
      </c>
      <c r="IQ46" s="111"/>
      <c r="IR46" s="191"/>
      <c r="IS46" s="188"/>
      <c r="IT46" s="111"/>
      <c r="IU46" s="111"/>
      <c r="IV46" s="104">
        <f t="shared" si="78"/>
        <v>0</v>
      </c>
      <c r="IW46" s="111">
        <f>IV46-IX46-IY46</f>
        <v>0</v>
      </c>
      <c r="IX46" s="111"/>
      <c r="IY46" s="191"/>
      <c r="IZ46" s="188"/>
      <c r="JA46" s="111"/>
      <c r="JB46" s="111"/>
      <c r="JC46" s="111"/>
      <c r="JD46" s="104">
        <f t="shared" si="79"/>
        <v>0</v>
      </c>
      <c r="JE46" s="111">
        <f>JD46-JF46-JG46</f>
        <v>0</v>
      </c>
      <c r="JF46" s="111"/>
      <c r="JG46" s="191"/>
    </row>
    <row r="47" spans="1:267" s="139" customFormat="1" ht="12.75" x14ac:dyDescent="0.15">
      <c r="A47" s="138" t="s">
        <v>88</v>
      </c>
      <c r="B47" s="347" t="s">
        <v>5</v>
      </c>
      <c r="C47" s="348"/>
      <c r="D47" s="188">
        <f t="shared" si="386"/>
        <v>11399034</v>
      </c>
      <c r="E47" s="104">
        <v>0</v>
      </c>
      <c r="F47" s="104">
        <f>+F48+F49+F50+F51+F52+F53+F54</f>
        <v>10864.8</v>
      </c>
      <c r="G47" s="104">
        <f>+G48+G49+G50+G51+G52+G53+G54</f>
        <v>588361</v>
      </c>
      <c r="H47" s="104">
        <f>+H48+H49+H50+H51+H52+H53+H54</f>
        <v>-4996275.5999999996</v>
      </c>
      <c r="I47" s="132">
        <f t="shared" ref="I47:I64" si="423">+Q47+Y47+AG47+AV47+BD47+CJ47</f>
        <v>7001984.2000000011</v>
      </c>
      <c r="J47" s="104">
        <f t="shared" ref="J47:J63" si="424">+R47+Z47+AH47+AW47+BE47+CK47</f>
        <v>4133309.2000000011</v>
      </c>
      <c r="K47" s="104">
        <f t="shared" ref="K47:K64" si="425">+S47+AA47+AI47+AX47+BF47+CL47</f>
        <v>2868675</v>
      </c>
      <c r="L47" s="187">
        <f t="shared" si="388"/>
        <v>0</v>
      </c>
      <c r="M47" s="186">
        <f>SUM(M48:M54)</f>
        <v>11399034</v>
      </c>
      <c r="N47" s="104">
        <f>SUM(N48:N54)</f>
        <v>10638.8</v>
      </c>
      <c r="O47" s="104">
        <f>+O53+O54+O48+O51+O52</f>
        <v>313439</v>
      </c>
      <c r="P47" s="104">
        <f>+P53+P54+P48+P51+P52</f>
        <v>-4996275.5999999996</v>
      </c>
      <c r="Q47" s="104">
        <f t="shared" si="44"/>
        <v>6726836.2000000011</v>
      </c>
      <c r="R47" s="104">
        <f t="shared" si="422"/>
        <v>3858161.2000000011</v>
      </c>
      <c r="S47" s="104">
        <f>SUM(S48:S54)</f>
        <v>2868675</v>
      </c>
      <c r="T47" s="187">
        <f>SUM(T48:T54)</f>
        <v>0</v>
      </c>
      <c r="U47" s="186">
        <f>SUM(U48:U54)</f>
        <v>0</v>
      </c>
      <c r="V47" s="104">
        <f>SUM(V48:V54)</f>
        <v>226</v>
      </c>
      <c r="W47" s="104">
        <f t="shared" ref="W47:AF47" si="426">SUM(W48:W54)</f>
        <v>256476</v>
      </c>
      <c r="X47" s="104">
        <f t="shared" si="426"/>
        <v>0</v>
      </c>
      <c r="Y47" s="104">
        <f t="shared" si="324"/>
        <v>256702</v>
      </c>
      <c r="Z47" s="111">
        <f t="shared" si="118"/>
        <v>256702</v>
      </c>
      <c r="AA47" s="104">
        <f t="shared" si="426"/>
        <v>0</v>
      </c>
      <c r="AB47" s="187">
        <f t="shared" si="426"/>
        <v>0</v>
      </c>
      <c r="AC47" s="186">
        <f t="shared" si="426"/>
        <v>0</v>
      </c>
      <c r="AD47" s="104">
        <f t="shared" si="426"/>
        <v>0</v>
      </c>
      <c r="AE47" s="104">
        <f t="shared" si="426"/>
        <v>1787</v>
      </c>
      <c r="AF47" s="104">
        <f t="shared" si="426"/>
        <v>0</v>
      </c>
      <c r="AG47" s="104">
        <f t="shared" si="45"/>
        <v>1787</v>
      </c>
      <c r="AH47" s="104">
        <f>SUM(AH48:AH54)</f>
        <v>1787</v>
      </c>
      <c r="AI47" s="104">
        <f>SUM(AI48:AI54)</f>
        <v>0</v>
      </c>
      <c r="AJ47" s="187">
        <f>SUM(AJ48:AJ54)</f>
        <v>0</v>
      </c>
      <c r="AK47" s="176"/>
      <c r="AL47" s="104"/>
      <c r="AM47" s="104"/>
      <c r="AN47" s="104"/>
      <c r="AO47" s="104"/>
      <c r="AP47" s="104"/>
      <c r="AQ47" s="218"/>
      <c r="AR47" s="186">
        <f>SUM(AR48:AR54)</f>
        <v>0</v>
      </c>
      <c r="AS47" s="104">
        <f>SUM(AS48:AS54)</f>
        <v>0</v>
      </c>
      <c r="AT47" s="104">
        <f>SUM(AT48:AT54)</f>
        <v>15</v>
      </c>
      <c r="AU47" s="104">
        <f>SUM(AU48:AU54)</f>
        <v>0</v>
      </c>
      <c r="AV47" s="104">
        <f t="shared" si="46"/>
        <v>15</v>
      </c>
      <c r="AW47" s="104">
        <f>SUM(AW48:AW54)</f>
        <v>15</v>
      </c>
      <c r="AX47" s="104">
        <f>SUM(AX48:AX54)</f>
        <v>0</v>
      </c>
      <c r="AY47" s="187">
        <f>SUM(AY48:AY54)</f>
        <v>0</v>
      </c>
      <c r="AZ47" s="186">
        <f t="shared" ref="AZ47:BK47" si="427">SUM(AZ48:AZ54)</f>
        <v>0</v>
      </c>
      <c r="BA47" s="104">
        <f t="shared" si="427"/>
        <v>0</v>
      </c>
      <c r="BB47" s="104">
        <f t="shared" ref="BB47:BC64" si="428">SUM(BR47,BZ47,BJ47)</f>
        <v>3439</v>
      </c>
      <c r="BC47" s="104">
        <f t="shared" si="428"/>
        <v>0</v>
      </c>
      <c r="BD47" s="104">
        <f t="shared" si="49"/>
        <v>3439</v>
      </c>
      <c r="BE47" s="104">
        <f>SUM(BE48:BE54)</f>
        <v>3439</v>
      </c>
      <c r="BF47" s="104">
        <f>SUM(BF48:BF54)</f>
        <v>0</v>
      </c>
      <c r="BG47" s="187">
        <f t="shared" si="427"/>
        <v>0</v>
      </c>
      <c r="BH47" s="186">
        <f t="shared" si="427"/>
        <v>0</v>
      </c>
      <c r="BI47" s="104">
        <f t="shared" si="427"/>
        <v>0</v>
      </c>
      <c r="BJ47" s="104">
        <f t="shared" si="427"/>
        <v>2147</v>
      </c>
      <c r="BK47" s="104">
        <f t="shared" si="427"/>
        <v>0</v>
      </c>
      <c r="BL47" s="104">
        <f t="shared" si="51"/>
        <v>2147</v>
      </c>
      <c r="BM47" s="104">
        <f>SUM(BM48:BM54)</f>
        <v>2147</v>
      </c>
      <c r="BN47" s="104">
        <f t="shared" ref="BN47:CE47" si="429">SUM(BN48:BN54)</f>
        <v>0</v>
      </c>
      <c r="BO47" s="187">
        <f t="shared" si="429"/>
        <v>0</v>
      </c>
      <c r="BP47" s="186">
        <f t="shared" si="429"/>
        <v>0</v>
      </c>
      <c r="BQ47" s="104">
        <f t="shared" si="429"/>
        <v>0</v>
      </c>
      <c r="BR47" s="104">
        <f t="shared" si="429"/>
        <v>1019</v>
      </c>
      <c r="BS47" s="104">
        <f t="shared" si="429"/>
        <v>0</v>
      </c>
      <c r="BT47" s="104">
        <f t="shared" si="52"/>
        <v>1019</v>
      </c>
      <c r="BU47" s="104">
        <f>SUM(BU48:BU54)</f>
        <v>1019</v>
      </c>
      <c r="BV47" s="104">
        <f t="shared" si="429"/>
        <v>0</v>
      </c>
      <c r="BW47" s="187">
        <f t="shared" si="429"/>
        <v>0</v>
      </c>
      <c r="BX47" s="186">
        <f t="shared" si="429"/>
        <v>0</v>
      </c>
      <c r="BY47" s="104">
        <f t="shared" si="429"/>
        <v>0</v>
      </c>
      <c r="BZ47" s="104">
        <f t="shared" si="429"/>
        <v>273</v>
      </c>
      <c r="CA47" s="104">
        <f t="shared" si="429"/>
        <v>0</v>
      </c>
      <c r="CB47" s="104">
        <f t="shared" si="53"/>
        <v>273</v>
      </c>
      <c r="CC47" s="104">
        <f>SUM(CC48:CC54)</f>
        <v>273</v>
      </c>
      <c r="CD47" s="104">
        <f t="shared" si="429"/>
        <v>0</v>
      </c>
      <c r="CE47" s="187">
        <f t="shared" si="429"/>
        <v>0</v>
      </c>
      <c r="CF47" s="186">
        <f>SUM(CF48:CF54)</f>
        <v>0</v>
      </c>
      <c r="CG47" s="104">
        <f>SUM(CG48:CG54)</f>
        <v>0</v>
      </c>
      <c r="CH47" s="104">
        <f>SUM(CH48:CH54)</f>
        <v>13205</v>
      </c>
      <c r="CI47" s="104">
        <f>SUM(CI48:CI54)</f>
        <v>0</v>
      </c>
      <c r="CJ47" s="111">
        <f t="shared" ref="CJ47:CJ64" si="430">SUM(CQ47,CX47,DE47,DL47,DS47,DZ47,EG47,EN47,EU47,FB47,FI47,FP47,FW47,GD47,GK47,GR47,GY47,HF47,HM47,HT47,IA47,IH47,IO47,IV47)+JD47</f>
        <v>13205</v>
      </c>
      <c r="CK47" s="111">
        <f t="shared" si="124"/>
        <v>13205</v>
      </c>
      <c r="CL47" s="111">
        <f t="shared" si="125"/>
        <v>0</v>
      </c>
      <c r="CM47" s="191">
        <f t="shared" si="126"/>
        <v>0</v>
      </c>
      <c r="CN47" s="186">
        <f t="shared" ref="CN47:CT47" si="431">SUM(CN48:CN54)</f>
        <v>0</v>
      </c>
      <c r="CO47" s="104">
        <f t="shared" si="431"/>
        <v>0</v>
      </c>
      <c r="CP47" s="104">
        <f t="shared" si="431"/>
        <v>460</v>
      </c>
      <c r="CQ47" s="104">
        <f t="shared" si="55"/>
        <v>460</v>
      </c>
      <c r="CR47" s="104">
        <f>SUM(CR48:CR54)</f>
        <v>460</v>
      </c>
      <c r="CS47" s="104">
        <f t="shared" si="431"/>
        <v>0</v>
      </c>
      <c r="CT47" s="187">
        <f t="shared" si="431"/>
        <v>0</v>
      </c>
      <c r="CU47" s="186">
        <f>SUM(CU48:CU54)</f>
        <v>0</v>
      </c>
      <c r="CV47" s="104">
        <f>SUM(CV48:CV54)</f>
        <v>0</v>
      </c>
      <c r="CW47" s="104">
        <f>SUM(CW48:CW54)</f>
        <v>415</v>
      </c>
      <c r="CX47" s="104">
        <f t="shared" si="56"/>
        <v>415</v>
      </c>
      <c r="CY47" s="104">
        <f>SUM(CY48:CY54)</f>
        <v>415</v>
      </c>
      <c r="CZ47" s="104">
        <f t="shared" ref="CZ47:DO47" si="432">SUM(CZ48:CZ54)</f>
        <v>0</v>
      </c>
      <c r="DA47" s="187">
        <f t="shared" si="432"/>
        <v>0</v>
      </c>
      <c r="DB47" s="186">
        <f t="shared" si="432"/>
        <v>0</v>
      </c>
      <c r="DC47" s="104">
        <f t="shared" si="432"/>
        <v>0</v>
      </c>
      <c r="DD47" s="104">
        <f t="shared" si="432"/>
        <v>214</v>
      </c>
      <c r="DE47" s="104">
        <f t="shared" si="57"/>
        <v>214</v>
      </c>
      <c r="DF47" s="104">
        <f>SUM(DF48:DF54)</f>
        <v>214</v>
      </c>
      <c r="DG47" s="104">
        <f t="shared" si="432"/>
        <v>0</v>
      </c>
      <c r="DH47" s="187">
        <f t="shared" si="432"/>
        <v>0</v>
      </c>
      <c r="DI47" s="186">
        <f t="shared" si="432"/>
        <v>0</v>
      </c>
      <c r="DJ47" s="104">
        <f t="shared" si="432"/>
        <v>0</v>
      </c>
      <c r="DK47" s="104">
        <f t="shared" si="432"/>
        <v>282</v>
      </c>
      <c r="DL47" s="104">
        <f t="shared" si="58"/>
        <v>282</v>
      </c>
      <c r="DM47" s="104">
        <f>SUM(DM48:DM54)</f>
        <v>282</v>
      </c>
      <c r="DN47" s="104">
        <f t="shared" si="432"/>
        <v>0</v>
      </c>
      <c r="DO47" s="187">
        <f t="shared" si="432"/>
        <v>0</v>
      </c>
      <c r="DP47" s="186">
        <f>SUM(DP48:DP54)</f>
        <v>0</v>
      </c>
      <c r="DQ47" s="104">
        <f>SUM(DQ48:DQ54)</f>
        <v>0</v>
      </c>
      <c r="DR47" s="104">
        <f t="shared" ref="DR47:EW47" si="433">SUM(DR48:DR54)</f>
        <v>53</v>
      </c>
      <c r="DS47" s="104">
        <f t="shared" si="59"/>
        <v>53</v>
      </c>
      <c r="DT47" s="104">
        <f>SUM(DT48:DT54)</f>
        <v>53</v>
      </c>
      <c r="DU47" s="104">
        <f t="shared" si="433"/>
        <v>0</v>
      </c>
      <c r="DV47" s="187">
        <f t="shared" si="433"/>
        <v>0</v>
      </c>
      <c r="DW47" s="186">
        <f t="shared" si="433"/>
        <v>0</v>
      </c>
      <c r="DX47" s="104">
        <f t="shared" si="433"/>
        <v>0</v>
      </c>
      <c r="DY47" s="104">
        <f t="shared" si="433"/>
        <v>694</v>
      </c>
      <c r="DZ47" s="104">
        <f t="shared" si="60"/>
        <v>694</v>
      </c>
      <c r="EA47" s="104">
        <f>SUM(EA48:EA54)</f>
        <v>694</v>
      </c>
      <c r="EB47" s="104">
        <f t="shared" si="433"/>
        <v>0</v>
      </c>
      <c r="EC47" s="187">
        <f t="shared" si="433"/>
        <v>0</v>
      </c>
      <c r="ED47" s="186">
        <f t="shared" si="433"/>
        <v>0</v>
      </c>
      <c r="EE47" s="104">
        <f t="shared" si="433"/>
        <v>0</v>
      </c>
      <c r="EF47" s="104">
        <f t="shared" si="433"/>
        <v>90</v>
      </c>
      <c r="EG47" s="104">
        <f t="shared" si="61"/>
        <v>90</v>
      </c>
      <c r="EH47" s="104">
        <f>SUM(EH48:EH54)</f>
        <v>90</v>
      </c>
      <c r="EI47" s="104">
        <f t="shared" si="433"/>
        <v>0</v>
      </c>
      <c r="EJ47" s="187">
        <f t="shared" si="433"/>
        <v>0</v>
      </c>
      <c r="EK47" s="186">
        <f t="shared" si="433"/>
        <v>0</v>
      </c>
      <c r="EL47" s="104">
        <f t="shared" si="433"/>
        <v>0</v>
      </c>
      <c r="EM47" s="104">
        <f t="shared" si="433"/>
        <v>146</v>
      </c>
      <c r="EN47" s="104">
        <f t="shared" si="62"/>
        <v>146</v>
      </c>
      <c r="EO47" s="104">
        <f>SUM(EO48:EO54)</f>
        <v>146</v>
      </c>
      <c r="EP47" s="104">
        <f t="shared" si="433"/>
        <v>0</v>
      </c>
      <c r="EQ47" s="187">
        <f t="shared" si="433"/>
        <v>0</v>
      </c>
      <c r="ER47" s="186">
        <f t="shared" si="433"/>
        <v>0</v>
      </c>
      <c r="ES47" s="104">
        <f t="shared" si="433"/>
        <v>0</v>
      </c>
      <c r="ET47" s="104">
        <f t="shared" si="433"/>
        <v>531</v>
      </c>
      <c r="EU47" s="114">
        <f t="shared" si="63"/>
        <v>531</v>
      </c>
      <c r="EV47" s="104">
        <f>SUM(EV48:EV54)</f>
        <v>531</v>
      </c>
      <c r="EW47" s="104">
        <f t="shared" si="433"/>
        <v>0</v>
      </c>
      <c r="EX47" s="187">
        <f t="shared" ref="EX47:GC47" si="434">SUM(EX48:EX54)</f>
        <v>0</v>
      </c>
      <c r="EY47" s="186">
        <f t="shared" si="434"/>
        <v>0</v>
      </c>
      <c r="EZ47" s="104">
        <f t="shared" si="434"/>
        <v>0</v>
      </c>
      <c r="FA47" s="104">
        <f t="shared" si="434"/>
        <v>408</v>
      </c>
      <c r="FB47" s="104">
        <f t="shared" si="64"/>
        <v>408</v>
      </c>
      <c r="FC47" s="104">
        <f>SUM(FC48:FC54)</f>
        <v>408</v>
      </c>
      <c r="FD47" s="104">
        <f t="shared" si="434"/>
        <v>0</v>
      </c>
      <c r="FE47" s="187">
        <f t="shared" si="434"/>
        <v>0</v>
      </c>
      <c r="FF47" s="186">
        <f t="shared" si="434"/>
        <v>0</v>
      </c>
      <c r="FG47" s="104">
        <f t="shared" si="434"/>
        <v>0</v>
      </c>
      <c r="FH47" s="104">
        <f t="shared" si="434"/>
        <v>118</v>
      </c>
      <c r="FI47" s="104">
        <f t="shared" si="65"/>
        <v>118</v>
      </c>
      <c r="FJ47" s="104">
        <f>SUM(FJ48:FJ54)</f>
        <v>118</v>
      </c>
      <c r="FK47" s="104">
        <f t="shared" si="434"/>
        <v>0</v>
      </c>
      <c r="FL47" s="187">
        <f t="shared" si="434"/>
        <v>0</v>
      </c>
      <c r="FM47" s="186">
        <f t="shared" si="434"/>
        <v>0</v>
      </c>
      <c r="FN47" s="104">
        <f t="shared" si="434"/>
        <v>0</v>
      </c>
      <c r="FO47" s="104">
        <f t="shared" si="434"/>
        <v>964</v>
      </c>
      <c r="FP47" s="104">
        <f t="shared" si="66"/>
        <v>964</v>
      </c>
      <c r="FQ47" s="104">
        <f>SUM(FQ48:FQ54)</f>
        <v>964</v>
      </c>
      <c r="FR47" s="104">
        <f t="shared" si="434"/>
        <v>0</v>
      </c>
      <c r="FS47" s="187">
        <f t="shared" si="434"/>
        <v>0</v>
      </c>
      <c r="FT47" s="186">
        <f t="shared" si="434"/>
        <v>0</v>
      </c>
      <c r="FU47" s="104">
        <f t="shared" si="434"/>
        <v>0</v>
      </c>
      <c r="FV47" s="104">
        <f t="shared" si="434"/>
        <v>470</v>
      </c>
      <c r="FW47" s="126">
        <f t="shared" si="67"/>
        <v>470</v>
      </c>
      <c r="FX47" s="104">
        <f>SUM(FX48:FX54)</f>
        <v>470</v>
      </c>
      <c r="FY47" s="104">
        <f t="shared" si="434"/>
        <v>0</v>
      </c>
      <c r="FZ47" s="187">
        <f t="shared" si="434"/>
        <v>0</v>
      </c>
      <c r="GA47" s="186">
        <f t="shared" si="434"/>
        <v>0</v>
      </c>
      <c r="GB47" s="104">
        <f t="shared" si="434"/>
        <v>0</v>
      </c>
      <c r="GC47" s="104">
        <f t="shared" si="434"/>
        <v>1791</v>
      </c>
      <c r="GD47" s="104">
        <f t="shared" si="68"/>
        <v>1791</v>
      </c>
      <c r="GE47" s="104">
        <f>SUM(GE48:GE54)</f>
        <v>1791</v>
      </c>
      <c r="GF47" s="104">
        <f>SUM(GF48:GF54)</f>
        <v>0</v>
      </c>
      <c r="GG47" s="187">
        <f>SUM(GG48:GG54)</f>
        <v>0</v>
      </c>
      <c r="GH47" s="186">
        <f>SUM(GH48:GH54)</f>
        <v>0</v>
      </c>
      <c r="GI47" s="104">
        <f t="shared" ref="GI47:HL47" si="435">SUM(GI48:GI54)</f>
        <v>0</v>
      </c>
      <c r="GJ47" s="104">
        <f t="shared" si="435"/>
        <v>584</v>
      </c>
      <c r="GK47" s="104">
        <f t="shared" si="69"/>
        <v>584</v>
      </c>
      <c r="GL47" s="104">
        <f>SUM(GL48:GL54)</f>
        <v>584</v>
      </c>
      <c r="GM47" s="104">
        <f t="shared" si="435"/>
        <v>0</v>
      </c>
      <c r="GN47" s="187">
        <f t="shared" si="435"/>
        <v>0</v>
      </c>
      <c r="GO47" s="186">
        <f t="shared" si="435"/>
        <v>0</v>
      </c>
      <c r="GP47" s="104">
        <f t="shared" si="435"/>
        <v>0</v>
      </c>
      <c r="GQ47" s="104">
        <f t="shared" si="435"/>
        <v>226</v>
      </c>
      <c r="GR47" s="104">
        <f t="shared" si="70"/>
        <v>226</v>
      </c>
      <c r="GS47" s="104">
        <f>SUM(GS48:GS54)</f>
        <v>226</v>
      </c>
      <c r="GT47" s="104">
        <f t="shared" si="435"/>
        <v>0</v>
      </c>
      <c r="GU47" s="187">
        <f t="shared" si="435"/>
        <v>0</v>
      </c>
      <c r="GV47" s="186">
        <f t="shared" si="435"/>
        <v>0</v>
      </c>
      <c r="GW47" s="104">
        <f t="shared" si="435"/>
        <v>0</v>
      </c>
      <c r="GX47" s="104">
        <f t="shared" si="435"/>
        <v>894</v>
      </c>
      <c r="GY47" s="104">
        <f t="shared" si="71"/>
        <v>894</v>
      </c>
      <c r="GZ47" s="104">
        <f>SUM(GZ48:GZ54)</f>
        <v>894</v>
      </c>
      <c r="HA47" s="104">
        <f t="shared" si="435"/>
        <v>0</v>
      </c>
      <c r="HB47" s="187">
        <f t="shared" si="435"/>
        <v>0</v>
      </c>
      <c r="HC47" s="186">
        <f t="shared" si="435"/>
        <v>0</v>
      </c>
      <c r="HD47" s="104">
        <f t="shared" si="435"/>
        <v>0</v>
      </c>
      <c r="HE47" s="104">
        <f t="shared" si="435"/>
        <v>589</v>
      </c>
      <c r="HF47" s="104">
        <f t="shared" si="72"/>
        <v>589</v>
      </c>
      <c r="HG47" s="104">
        <f>SUM(HG48:HG54)</f>
        <v>589</v>
      </c>
      <c r="HH47" s="104">
        <f t="shared" si="435"/>
        <v>0</v>
      </c>
      <c r="HI47" s="187">
        <f t="shared" si="435"/>
        <v>0</v>
      </c>
      <c r="HJ47" s="186">
        <f t="shared" si="435"/>
        <v>0</v>
      </c>
      <c r="HK47" s="104">
        <f t="shared" si="435"/>
        <v>0</v>
      </c>
      <c r="HL47" s="104">
        <f t="shared" si="435"/>
        <v>267</v>
      </c>
      <c r="HM47" s="104">
        <f t="shared" si="73"/>
        <v>267</v>
      </c>
      <c r="HN47" s="104">
        <f>SUM(HN48:HN54)</f>
        <v>267</v>
      </c>
      <c r="HO47" s="104">
        <f t="shared" ref="HO47:IT47" si="436">SUM(HO48:HO54)</f>
        <v>0</v>
      </c>
      <c r="HP47" s="187">
        <f t="shared" si="436"/>
        <v>0</v>
      </c>
      <c r="HQ47" s="186">
        <f t="shared" si="436"/>
        <v>0</v>
      </c>
      <c r="HR47" s="104">
        <f t="shared" si="436"/>
        <v>0</v>
      </c>
      <c r="HS47" s="104">
        <f t="shared" si="436"/>
        <v>469</v>
      </c>
      <c r="HT47" s="104">
        <f t="shared" si="74"/>
        <v>469</v>
      </c>
      <c r="HU47" s="104">
        <f>SUM(HU48:HU54)</f>
        <v>469</v>
      </c>
      <c r="HV47" s="104">
        <f t="shared" si="436"/>
        <v>0</v>
      </c>
      <c r="HW47" s="187">
        <f t="shared" si="436"/>
        <v>0</v>
      </c>
      <c r="HX47" s="186">
        <f t="shared" si="436"/>
        <v>0</v>
      </c>
      <c r="HY47" s="104">
        <f t="shared" si="436"/>
        <v>0</v>
      </c>
      <c r="HZ47" s="104">
        <f t="shared" si="436"/>
        <v>1619</v>
      </c>
      <c r="IA47" s="104">
        <f t="shared" si="75"/>
        <v>1619</v>
      </c>
      <c r="IB47" s="104">
        <f>SUM(IB48:IB54)</f>
        <v>1619</v>
      </c>
      <c r="IC47" s="104">
        <f t="shared" si="436"/>
        <v>0</v>
      </c>
      <c r="ID47" s="187">
        <f t="shared" si="436"/>
        <v>0</v>
      </c>
      <c r="IE47" s="186">
        <f t="shared" si="436"/>
        <v>0</v>
      </c>
      <c r="IF47" s="104">
        <f t="shared" si="436"/>
        <v>0</v>
      </c>
      <c r="IG47" s="104">
        <f t="shared" si="436"/>
        <v>311</v>
      </c>
      <c r="IH47" s="104">
        <f t="shared" si="76"/>
        <v>311</v>
      </c>
      <c r="II47" s="104">
        <f>SUM(II48:II54)</f>
        <v>311</v>
      </c>
      <c r="IJ47" s="104">
        <f t="shared" si="436"/>
        <v>0</v>
      </c>
      <c r="IK47" s="187">
        <f t="shared" si="436"/>
        <v>0</v>
      </c>
      <c r="IL47" s="186">
        <f t="shared" si="436"/>
        <v>0</v>
      </c>
      <c r="IM47" s="104">
        <f t="shared" si="436"/>
        <v>0</v>
      </c>
      <c r="IN47" s="104">
        <f t="shared" si="436"/>
        <v>284</v>
      </c>
      <c r="IO47" s="104">
        <f t="shared" si="77"/>
        <v>284</v>
      </c>
      <c r="IP47" s="104">
        <f>SUM(IP48:IP54)</f>
        <v>284</v>
      </c>
      <c r="IQ47" s="104">
        <f t="shared" si="436"/>
        <v>0</v>
      </c>
      <c r="IR47" s="187">
        <f t="shared" si="436"/>
        <v>0</v>
      </c>
      <c r="IS47" s="186">
        <f t="shared" si="436"/>
        <v>0</v>
      </c>
      <c r="IT47" s="104">
        <f t="shared" si="436"/>
        <v>0</v>
      </c>
      <c r="IU47" s="104">
        <f>SUM(IU48:IU54)</f>
        <v>1326</v>
      </c>
      <c r="IV47" s="104">
        <f t="shared" si="78"/>
        <v>1326</v>
      </c>
      <c r="IW47" s="104">
        <f>SUM(IW48:IW54)</f>
        <v>1326</v>
      </c>
      <c r="IX47" s="104">
        <f>SUM(IX48:IX54)</f>
        <v>0</v>
      </c>
      <c r="IY47" s="187">
        <f>SUM(IY48:JG54)</f>
        <v>0</v>
      </c>
      <c r="IZ47" s="186">
        <f>SUM(IZ48:IZ54)</f>
        <v>0</v>
      </c>
      <c r="JA47" s="104">
        <f>SUM(JA48:JA54)</f>
        <v>0</v>
      </c>
      <c r="JB47" s="104">
        <f>SUM(JB48:JB54)</f>
        <v>0</v>
      </c>
      <c r="JC47" s="104">
        <f>SUM(JC48:JC54)</f>
        <v>0</v>
      </c>
      <c r="JD47" s="104">
        <f t="shared" si="79"/>
        <v>0</v>
      </c>
      <c r="JE47" s="104">
        <f>SUM(JE48:JE54)</f>
        <v>0</v>
      </c>
      <c r="JF47" s="104">
        <f>SUM(JF48:JF54)</f>
        <v>0</v>
      </c>
      <c r="JG47" s="187"/>
    </row>
    <row r="48" spans="1:267" s="141" customFormat="1" ht="12.75" x14ac:dyDescent="0.2">
      <c r="A48" s="140"/>
      <c r="B48" s="82" t="s">
        <v>95</v>
      </c>
      <c r="C48" s="172" t="s">
        <v>9</v>
      </c>
      <c r="D48" s="189">
        <f t="shared" si="386"/>
        <v>1964154</v>
      </c>
      <c r="E48" s="107">
        <v>0</v>
      </c>
      <c r="F48" s="108">
        <f t="shared" ref="F48:F64" si="437">+N48+V48+AD48+AS48+BA48+CG48</f>
        <v>33175</v>
      </c>
      <c r="G48" s="108">
        <f t="shared" ref="G48:G64" si="438">+O48+W48+AE48+AT48+BB48+CH48</f>
        <v>416541</v>
      </c>
      <c r="H48" s="108">
        <f t="shared" ref="H48:H63" si="439">+P48+X48+AF48+AU48+BC48+CI48</f>
        <v>-295391</v>
      </c>
      <c r="I48" s="243">
        <f t="shared" si="423"/>
        <v>2118479</v>
      </c>
      <c r="J48" s="108">
        <f t="shared" si="424"/>
        <v>2117329</v>
      </c>
      <c r="K48" s="108">
        <f t="shared" si="425"/>
        <v>1150</v>
      </c>
      <c r="L48" s="213">
        <f t="shared" si="388"/>
        <v>0</v>
      </c>
      <c r="M48" s="107">
        <v>1964154</v>
      </c>
      <c r="N48" s="108">
        <v>32949</v>
      </c>
      <c r="O48" s="108">
        <f>243534-2000</f>
        <v>241534</v>
      </c>
      <c r="P48" s="108">
        <v>-295391</v>
      </c>
      <c r="Q48" s="108">
        <f t="shared" si="44"/>
        <v>1943246</v>
      </c>
      <c r="R48" s="108">
        <f t="shared" si="422"/>
        <v>1942096</v>
      </c>
      <c r="S48" s="107">
        <v>1150</v>
      </c>
      <c r="T48" s="207"/>
      <c r="U48" s="189"/>
      <c r="V48" s="107">
        <v>226</v>
      </c>
      <c r="W48" s="107">
        <v>156561</v>
      </c>
      <c r="X48" s="107"/>
      <c r="Y48" s="108">
        <f t="shared" si="324"/>
        <v>156787</v>
      </c>
      <c r="Z48" s="111">
        <f t="shared" si="118"/>
        <v>156787</v>
      </c>
      <c r="AA48" s="107"/>
      <c r="AB48" s="207"/>
      <c r="AC48" s="189"/>
      <c r="AD48" s="107"/>
      <c r="AE48" s="107">
        <v>1787</v>
      </c>
      <c r="AF48" s="107"/>
      <c r="AG48" s="104">
        <f t="shared" si="45"/>
        <v>1787</v>
      </c>
      <c r="AH48" s="107">
        <f t="shared" si="389"/>
        <v>1787</v>
      </c>
      <c r="AI48" s="107"/>
      <c r="AJ48" s="207"/>
      <c r="AK48" s="177"/>
      <c r="AL48" s="107"/>
      <c r="AM48" s="107"/>
      <c r="AN48" s="107"/>
      <c r="AO48" s="107"/>
      <c r="AP48" s="107"/>
      <c r="AQ48" s="219"/>
      <c r="AR48" s="189"/>
      <c r="AS48" s="107"/>
      <c r="AT48" s="107">
        <v>15</v>
      </c>
      <c r="AU48" s="107"/>
      <c r="AV48" s="104">
        <f t="shared" si="46"/>
        <v>15</v>
      </c>
      <c r="AW48" s="107">
        <f t="shared" si="390"/>
        <v>15</v>
      </c>
      <c r="AX48" s="107"/>
      <c r="AY48" s="207"/>
      <c r="AZ48" s="189">
        <f t="shared" ref="AZ48:AZ54" si="440">SUM(BP48,BX48,BH48)</f>
        <v>0</v>
      </c>
      <c r="BA48" s="107">
        <f t="shared" ref="BA48:BA54" si="441">SUM(BQ48,BY48,BI48)</f>
        <v>0</v>
      </c>
      <c r="BB48" s="107">
        <f t="shared" si="428"/>
        <v>3439</v>
      </c>
      <c r="BC48" s="107">
        <f t="shared" si="428"/>
        <v>0</v>
      </c>
      <c r="BD48" s="107">
        <f t="shared" si="49"/>
        <v>3439</v>
      </c>
      <c r="BE48" s="107">
        <f t="shared" ref="BE48:BE54" si="442">SUM(BU48,CC48,BM48)</f>
        <v>3439</v>
      </c>
      <c r="BF48" s="107">
        <f t="shared" ref="BF48:BF54" si="443">SUM(BV48,CD48,BN48)</f>
        <v>0</v>
      </c>
      <c r="BG48" s="207">
        <f t="shared" ref="BG48:BG54" si="444">SUM(BW48,CE48,BO48)</f>
        <v>0</v>
      </c>
      <c r="BH48" s="189"/>
      <c r="BI48" s="107"/>
      <c r="BJ48" s="107">
        <v>2147</v>
      </c>
      <c r="BK48" s="107"/>
      <c r="BL48" s="104">
        <f t="shared" si="51"/>
        <v>2147</v>
      </c>
      <c r="BM48" s="107">
        <f t="shared" si="393"/>
        <v>2147</v>
      </c>
      <c r="BN48" s="107"/>
      <c r="BO48" s="207"/>
      <c r="BP48" s="189"/>
      <c r="BQ48" s="107"/>
      <c r="BR48" s="107">
        <v>1019</v>
      </c>
      <c r="BS48" s="107"/>
      <c r="BT48" s="104">
        <f t="shared" si="52"/>
        <v>1019</v>
      </c>
      <c r="BU48" s="107">
        <f t="shared" si="394"/>
        <v>1019</v>
      </c>
      <c r="BV48" s="107"/>
      <c r="BW48" s="207"/>
      <c r="BX48" s="189"/>
      <c r="BY48" s="107"/>
      <c r="BZ48" s="107">
        <v>273</v>
      </c>
      <c r="CA48" s="107"/>
      <c r="CB48" s="104">
        <f t="shared" si="53"/>
        <v>273</v>
      </c>
      <c r="CC48" s="107">
        <f t="shared" si="395"/>
        <v>273</v>
      </c>
      <c r="CD48" s="107"/>
      <c r="CE48" s="207"/>
      <c r="CF48" s="189">
        <f t="shared" ref="CF48:CF54" si="445">SUM(CN48,CU48,DB48,DI48,DP48,DW48,ED48,EK48,ER48,EY48,FF48,FM48,FT48,GA48,GH48,GO48,GV48,HC48,HJ48,HQ48,HX48,IE48,IL48,IS48)</f>
        <v>0</v>
      </c>
      <c r="CG48" s="107">
        <f t="shared" ref="CG48:CH54" si="446">SUM(CO48,CV48,DC48,DJ48,DQ48,DX48,EE48,EL48,ES48,EZ48,FG48,FN48,FU48,GB48,GI48,GP48,GW48,HD48,HK48,HR48,HY48,IF48,IM48,IT48)</f>
        <v>0</v>
      </c>
      <c r="CH48" s="107">
        <f t="shared" si="446"/>
        <v>13205</v>
      </c>
      <c r="CI48" s="107">
        <f t="shared" ref="CI48:CI63" si="447">JC48</f>
        <v>0</v>
      </c>
      <c r="CJ48" s="107">
        <f t="shared" si="430"/>
        <v>13205</v>
      </c>
      <c r="CK48" s="107">
        <f t="shared" si="124"/>
        <v>13205</v>
      </c>
      <c r="CL48" s="107">
        <f t="shared" si="125"/>
        <v>0</v>
      </c>
      <c r="CM48" s="207">
        <f t="shared" si="126"/>
        <v>0</v>
      </c>
      <c r="CN48" s="189"/>
      <c r="CO48" s="107"/>
      <c r="CP48" s="107">
        <v>460</v>
      </c>
      <c r="CQ48" s="104">
        <f t="shared" si="55"/>
        <v>460</v>
      </c>
      <c r="CR48" s="107">
        <f t="shared" si="399"/>
        <v>460</v>
      </c>
      <c r="CS48" s="107"/>
      <c r="CT48" s="207"/>
      <c r="CU48" s="189"/>
      <c r="CV48" s="107"/>
      <c r="CW48" s="107">
        <v>415</v>
      </c>
      <c r="CX48" s="104">
        <f t="shared" si="56"/>
        <v>415</v>
      </c>
      <c r="CY48" s="107">
        <f t="shared" si="400"/>
        <v>415</v>
      </c>
      <c r="CZ48" s="107"/>
      <c r="DA48" s="207"/>
      <c r="DB48" s="189"/>
      <c r="DC48" s="107"/>
      <c r="DD48" s="107">
        <v>214</v>
      </c>
      <c r="DE48" s="104">
        <f t="shared" si="57"/>
        <v>214</v>
      </c>
      <c r="DF48" s="107">
        <f t="shared" si="401"/>
        <v>214</v>
      </c>
      <c r="DG48" s="107"/>
      <c r="DH48" s="207"/>
      <c r="DI48" s="189"/>
      <c r="DJ48" s="107"/>
      <c r="DK48" s="107">
        <v>282</v>
      </c>
      <c r="DL48" s="104">
        <f t="shared" si="58"/>
        <v>282</v>
      </c>
      <c r="DM48" s="107">
        <f t="shared" si="402"/>
        <v>282</v>
      </c>
      <c r="DN48" s="107"/>
      <c r="DO48" s="207"/>
      <c r="DP48" s="189"/>
      <c r="DQ48" s="107"/>
      <c r="DR48" s="107">
        <v>53</v>
      </c>
      <c r="DS48" s="104">
        <f t="shared" si="59"/>
        <v>53</v>
      </c>
      <c r="DT48" s="107">
        <f t="shared" si="403"/>
        <v>53</v>
      </c>
      <c r="DU48" s="107"/>
      <c r="DV48" s="207"/>
      <c r="DW48" s="189"/>
      <c r="DX48" s="107"/>
      <c r="DY48" s="107">
        <v>694</v>
      </c>
      <c r="DZ48" s="104">
        <f t="shared" si="60"/>
        <v>694</v>
      </c>
      <c r="EA48" s="107">
        <f t="shared" si="404"/>
        <v>694</v>
      </c>
      <c r="EB48" s="107"/>
      <c r="EC48" s="207"/>
      <c r="ED48" s="189"/>
      <c r="EE48" s="107"/>
      <c r="EF48" s="107">
        <v>90</v>
      </c>
      <c r="EG48" s="104">
        <f t="shared" si="61"/>
        <v>90</v>
      </c>
      <c r="EH48" s="107">
        <f t="shared" si="405"/>
        <v>90</v>
      </c>
      <c r="EI48" s="107"/>
      <c r="EJ48" s="207"/>
      <c r="EK48" s="189"/>
      <c r="EL48" s="107"/>
      <c r="EM48" s="107">
        <v>146</v>
      </c>
      <c r="EN48" s="104">
        <f t="shared" si="62"/>
        <v>146</v>
      </c>
      <c r="EO48" s="107">
        <f t="shared" si="406"/>
        <v>146</v>
      </c>
      <c r="EP48" s="107"/>
      <c r="EQ48" s="207"/>
      <c r="ER48" s="189"/>
      <c r="ES48" s="107"/>
      <c r="ET48" s="107">
        <v>531</v>
      </c>
      <c r="EU48" s="114">
        <f t="shared" si="63"/>
        <v>531</v>
      </c>
      <c r="EV48" s="107">
        <f t="shared" si="407"/>
        <v>531</v>
      </c>
      <c r="EW48" s="107"/>
      <c r="EX48" s="207"/>
      <c r="EY48" s="189"/>
      <c r="EZ48" s="107"/>
      <c r="FA48" s="107">
        <v>408</v>
      </c>
      <c r="FB48" s="104">
        <f t="shared" si="64"/>
        <v>408</v>
      </c>
      <c r="FC48" s="107">
        <f t="shared" si="408"/>
        <v>408</v>
      </c>
      <c r="FD48" s="107"/>
      <c r="FE48" s="207"/>
      <c r="FF48" s="189"/>
      <c r="FG48" s="107"/>
      <c r="FH48" s="107">
        <v>118</v>
      </c>
      <c r="FI48" s="104">
        <f t="shared" si="65"/>
        <v>118</v>
      </c>
      <c r="FJ48" s="107">
        <f t="shared" si="409"/>
        <v>118</v>
      </c>
      <c r="FK48" s="107"/>
      <c r="FL48" s="207"/>
      <c r="FM48" s="189"/>
      <c r="FN48" s="107"/>
      <c r="FO48" s="107">
        <v>964</v>
      </c>
      <c r="FP48" s="104">
        <f t="shared" si="66"/>
        <v>964</v>
      </c>
      <c r="FQ48" s="107">
        <f t="shared" si="410"/>
        <v>964</v>
      </c>
      <c r="FR48" s="107"/>
      <c r="FS48" s="207"/>
      <c r="FT48" s="189"/>
      <c r="FU48" s="107"/>
      <c r="FV48" s="107">
        <v>470</v>
      </c>
      <c r="FW48" s="126">
        <f t="shared" si="67"/>
        <v>470</v>
      </c>
      <c r="FX48" s="107">
        <f t="shared" si="411"/>
        <v>470</v>
      </c>
      <c r="FY48" s="107"/>
      <c r="FZ48" s="207"/>
      <c r="GA48" s="189"/>
      <c r="GB48" s="107"/>
      <c r="GC48" s="107">
        <v>1791</v>
      </c>
      <c r="GD48" s="104">
        <f t="shared" si="68"/>
        <v>1791</v>
      </c>
      <c r="GE48" s="107">
        <f t="shared" si="412"/>
        <v>1791</v>
      </c>
      <c r="GF48" s="107"/>
      <c r="GG48" s="207"/>
      <c r="GH48" s="189"/>
      <c r="GI48" s="107"/>
      <c r="GJ48" s="107">
        <v>584</v>
      </c>
      <c r="GK48" s="104">
        <f t="shared" si="69"/>
        <v>584</v>
      </c>
      <c r="GL48" s="107">
        <f t="shared" si="413"/>
        <v>584</v>
      </c>
      <c r="GM48" s="107"/>
      <c r="GN48" s="207"/>
      <c r="GO48" s="189"/>
      <c r="GP48" s="107"/>
      <c r="GQ48" s="107">
        <v>226</v>
      </c>
      <c r="GR48" s="104">
        <f t="shared" si="70"/>
        <v>226</v>
      </c>
      <c r="GS48" s="107">
        <f t="shared" si="414"/>
        <v>226</v>
      </c>
      <c r="GT48" s="107"/>
      <c r="GU48" s="207"/>
      <c r="GV48" s="189"/>
      <c r="GW48" s="107"/>
      <c r="GX48" s="107">
        <v>894</v>
      </c>
      <c r="GY48" s="104">
        <f t="shared" si="71"/>
        <v>894</v>
      </c>
      <c r="GZ48" s="107">
        <f t="shared" si="415"/>
        <v>894</v>
      </c>
      <c r="HA48" s="107"/>
      <c r="HB48" s="207"/>
      <c r="HC48" s="189"/>
      <c r="HD48" s="107"/>
      <c r="HE48" s="107">
        <v>589</v>
      </c>
      <c r="HF48" s="104">
        <f t="shared" si="72"/>
        <v>589</v>
      </c>
      <c r="HG48" s="107">
        <f t="shared" si="416"/>
        <v>589</v>
      </c>
      <c r="HH48" s="107"/>
      <c r="HI48" s="207"/>
      <c r="HJ48" s="189"/>
      <c r="HK48" s="107"/>
      <c r="HL48" s="107">
        <v>267</v>
      </c>
      <c r="HM48" s="104">
        <f t="shared" si="73"/>
        <v>267</v>
      </c>
      <c r="HN48" s="107">
        <f t="shared" si="417"/>
        <v>267</v>
      </c>
      <c r="HO48" s="107"/>
      <c r="HP48" s="207"/>
      <c r="HQ48" s="189"/>
      <c r="HR48" s="107"/>
      <c r="HS48" s="107">
        <v>469</v>
      </c>
      <c r="HT48" s="104">
        <f t="shared" si="74"/>
        <v>469</v>
      </c>
      <c r="HU48" s="107">
        <f t="shared" si="418"/>
        <v>469</v>
      </c>
      <c r="HV48" s="107"/>
      <c r="HW48" s="207"/>
      <c r="HX48" s="189"/>
      <c r="HY48" s="107"/>
      <c r="HZ48" s="107">
        <v>1619</v>
      </c>
      <c r="IA48" s="104">
        <f t="shared" si="75"/>
        <v>1619</v>
      </c>
      <c r="IB48" s="107">
        <f t="shared" si="419"/>
        <v>1619</v>
      </c>
      <c r="IC48" s="107"/>
      <c r="ID48" s="207"/>
      <c r="IE48" s="189"/>
      <c r="IF48" s="107"/>
      <c r="IG48" s="107">
        <v>311</v>
      </c>
      <c r="IH48" s="104">
        <f t="shared" si="76"/>
        <v>311</v>
      </c>
      <c r="II48" s="107">
        <f t="shared" si="420"/>
        <v>311</v>
      </c>
      <c r="IJ48" s="107"/>
      <c r="IK48" s="207"/>
      <c r="IL48" s="189"/>
      <c r="IM48" s="107"/>
      <c r="IN48" s="107">
        <v>284</v>
      </c>
      <c r="IO48" s="104">
        <f t="shared" si="77"/>
        <v>284</v>
      </c>
      <c r="IP48" s="107">
        <f t="shared" si="421"/>
        <v>284</v>
      </c>
      <c r="IQ48" s="107"/>
      <c r="IR48" s="207"/>
      <c r="IS48" s="189"/>
      <c r="IT48" s="107"/>
      <c r="IU48" s="107">
        <v>1326</v>
      </c>
      <c r="IV48" s="104">
        <f t="shared" si="78"/>
        <v>1326</v>
      </c>
      <c r="IW48" s="107">
        <f t="shared" ref="IW48:IW54" si="448">IV48-IX48-IY48</f>
        <v>1326</v>
      </c>
      <c r="IX48" s="107"/>
      <c r="IY48" s="207"/>
      <c r="IZ48" s="189"/>
      <c r="JA48" s="107"/>
      <c r="JB48" s="107"/>
      <c r="JC48" s="107"/>
      <c r="JD48" s="104">
        <f t="shared" si="79"/>
        <v>0</v>
      </c>
      <c r="JE48" s="107">
        <f t="shared" ref="JE48:JE54" si="449">JD48-JF48-JG48</f>
        <v>0</v>
      </c>
      <c r="JF48" s="107"/>
      <c r="JG48" s="207"/>
    </row>
    <row r="49" spans="1:267" s="141" customFormat="1" ht="12.75" x14ac:dyDescent="0.2">
      <c r="A49" s="140"/>
      <c r="B49" s="82" t="s">
        <v>96</v>
      </c>
      <c r="C49" s="172" t="s">
        <v>170</v>
      </c>
      <c r="D49" s="189">
        <f t="shared" si="386"/>
        <v>0</v>
      </c>
      <c r="E49" s="107">
        <f t="shared" ref="E49:E54" si="450">SUM(,W49,AE49,AM49,AT49,BJ49,BR49,BZ49,CP49,CW49,DD49,DK49,DR49,DY49,EF49,EM49)+SUM(ET49,FA49,FH49,FO49,FV49,GC49,GJ49,GQ49,GX49,HE49,HL49,HS49,HZ49,IG49,IN49,IU49)</f>
        <v>0</v>
      </c>
      <c r="F49" s="108">
        <f t="shared" si="437"/>
        <v>0</v>
      </c>
      <c r="G49" s="108">
        <f t="shared" si="438"/>
        <v>0</v>
      </c>
      <c r="H49" s="108">
        <f t="shared" si="439"/>
        <v>0</v>
      </c>
      <c r="I49" s="243">
        <f t="shared" si="423"/>
        <v>0</v>
      </c>
      <c r="J49" s="108">
        <f t="shared" si="424"/>
        <v>0</v>
      </c>
      <c r="K49" s="108">
        <f t="shared" si="425"/>
        <v>0</v>
      </c>
      <c r="L49" s="213">
        <f t="shared" si="388"/>
        <v>0</v>
      </c>
      <c r="M49" s="189"/>
      <c r="N49" s="108"/>
      <c r="O49" s="108"/>
      <c r="P49" s="108"/>
      <c r="Q49" s="108">
        <f t="shared" si="44"/>
        <v>0</v>
      </c>
      <c r="R49" s="108">
        <f t="shared" si="422"/>
        <v>0</v>
      </c>
      <c r="S49" s="107"/>
      <c r="T49" s="207"/>
      <c r="U49" s="189"/>
      <c r="V49" s="107"/>
      <c r="W49" s="107"/>
      <c r="X49" s="107"/>
      <c r="Y49" s="108"/>
      <c r="Z49" s="107">
        <f t="shared" si="118"/>
        <v>0</v>
      </c>
      <c r="AA49" s="107"/>
      <c r="AB49" s="207"/>
      <c r="AC49" s="189"/>
      <c r="AD49" s="107"/>
      <c r="AE49" s="107"/>
      <c r="AF49" s="107"/>
      <c r="AG49" s="104">
        <f t="shared" si="45"/>
        <v>0</v>
      </c>
      <c r="AH49" s="107">
        <f t="shared" si="389"/>
        <v>0</v>
      </c>
      <c r="AI49" s="107"/>
      <c r="AJ49" s="207"/>
      <c r="AK49" s="177"/>
      <c r="AL49" s="107"/>
      <c r="AM49" s="107"/>
      <c r="AN49" s="107"/>
      <c r="AO49" s="107"/>
      <c r="AP49" s="107"/>
      <c r="AQ49" s="219"/>
      <c r="AR49" s="189"/>
      <c r="AS49" s="107"/>
      <c r="AT49" s="107"/>
      <c r="AU49" s="107"/>
      <c r="AV49" s="104">
        <f t="shared" si="46"/>
        <v>0</v>
      </c>
      <c r="AW49" s="107">
        <f t="shared" si="390"/>
        <v>0</v>
      </c>
      <c r="AX49" s="107"/>
      <c r="AY49" s="207"/>
      <c r="AZ49" s="189">
        <f t="shared" si="440"/>
        <v>0</v>
      </c>
      <c r="BA49" s="107">
        <f t="shared" si="441"/>
        <v>0</v>
      </c>
      <c r="BB49" s="107">
        <f t="shared" si="428"/>
        <v>0</v>
      </c>
      <c r="BC49" s="107">
        <f t="shared" si="428"/>
        <v>0</v>
      </c>
      <c r="BD49" s="107">
        <f t="shared" si="49"/>
        <v>0</v>
      </c>
      <c r="BE49" s="107">
        <f t="shared" si="442"/>
        <v>0</v>
      </c>
      <c r="BF49" s="107">
        <f t="shared" si="443"/>
        <v>0</v>
      </c>
      <c r="BG49" s="207">
        <f t="shared" si="444"/>
        <v>0</v>
      </c>
      <c r="BH49" s="189"/>
      <c r="BI49" s="107"/>
      <c r="BJ49" s="107"/>
      <c r="BK49" s="107"/>
      <c r="BL49" s="104">
        <f t="shared" si="51"/>
        <v>0</v>
      </c>
      <c r="BM49" s="107">
        <f t="shared" si="393"/>
        <v>0</v>
      </c>
      <c r="BN49" s="107"/>
      <c r="BO49" s="207"/>
      <c r="BP49" s="189"/>
      <c r="BQ49" s="107"/>
      <c r="BR49" s="107"/>
      <c r="BS49" s="107"/>
      <c r="BT49" s="104">
        <f t="shared" si="52"/>
        <v>0</v>
      </c>
      <c r="BU49" s="107">
        <f t="shared" si="394"/>
        <v>0</v>
      </c>
      <c r="BV49" s="107"/>
      <c r="BW49" s="207"/>
      <c r="BX49" s="189"/>
      <c r="BY49" s="107"/>
      <c r="BZ49" s="107"/>
      <c r="CA49" s="107"/>
      <c r="CB49" s="104">
        <f t="shared" si="53"/>
        <v>0</v>
      </c>
      <c r="CC49" s="107">
        <f t="shared" si="395"/>
        <v>0</v>
      </c>
      <c r="CD49" s="107"/>
      <c r="CE49" s="207"/>
      <c r="CF49" s="189">
        <f t="shared" si="445"/>
        <v>0</v>
      </c>
      <c r="CG49" s="107">
        <f t="shared" si="446"/>
        <v>0</v>
      </c>
      <c r="CH49" s="107">
        <f t="shared" si="446"/>
        <v>0</v>
      </c>
      <c r="CI49" s="107">
        <f t="shared" si="447"/>
        <v>0</v>
      </c>
      <c r="CJ49" s="107">
        <f t="shared" si="430"/>
        <v>0</v>
      </c>
      <c r="CK49" s="107">
        <f t="shared" si="124"/>
        <v>0</v>
      </c>
      <c r="CL49" s="107">
        <f t="shared" si="125"/>
        <v>0</v>
      </c>
      <c r="CM49" s="207">
        <f t="shared" si="126"/>
        <v>0</v>
      </c>
      <c r="CN49" s="189"/>
      <c r="CO49" s="107"/>
      <c r="CP49" s="107"/>
      <c r="CQ49" s="104">
        <f t="shared" si="55"/>
        <v>0</v>
      </c>
      <c r="CR49" s="107">
        <f t="shared" si="399"/>
        <v>0</v>
      </c>
      <c r="CS49" s="107"/>
      <c r="CT49" s="207"/>
      <c r="CU49" s="189"/>
      <c r="CV49" s="107"/>
      <c r="CW49" s="107"/>
      <c r="CX49" s="104">
        <f t="shared" si="56"/>
        <v>0</v>
      </c>
      <c r="CY49" s="107">
        <f t="shared" si="400"/>
        <v>0</v>
      </c>
      <c r="CZ49" s="107"/>
      <c r="DA49" s="207"/>
      <c r="DB49" s="189"/>
      <c r="DC49" s="107"/>
      <c r="DD49" s="107"/>
      <c r="DE49" s="104">
        <f t="shared" si="57"/>
        <v>0</v>
      </c>
      <c r="DF49" s="107">
        <f t="shared" si="401"/>
        <v>0</v>
      </c>
      <c r="DG49" s="107"/>
      <c r="DH49" s="207"/>
      <c r="DI49" s="189"/>
      <c r="DJ49" s="107"/>
      <c r="DK49" s="107"/>
      <c r="DL49" s="104">
        <f t="shared" si="58"/>
        <v>0</v>
      </c>
      <c r="DM49" s="107">
        <f t="shared" si="402"/>
        <v>0</v>
      </c>
      <c r="DN49" s="107"/>
      <c r="DO49" s="207"/>
      <c r="DP49" s="189"/>
      <c r="DQ49" s="107"/>
      <c r="DR49" s="107"/>
      <c r="DS49" s="104">
        <f t="shared" si="59"/>
        <v>0</v>
      </c>
      <c r="DT49" s="107">
        <f t="shared" si="403"/>
        <v>0</v>
      </c>
      <c r="DU49" s="107"/>
      <c r="DV49" s="207"/>
      <c r="DW49" s="189"/>
      <c r="DX49" s="107"/>
      <c r="DY49" s="107"/>
      <c r="DZ49" s="104">
        <f t="shared" si="60"/>
        <v>0</v>
      </c>
      <c r="EA49" s="107">
        <f t="shared" si="404"/>
        <v>0</v>
      </c>
      <c r="EB49" s="107"/>
      <c r="EC49" s="207"/>
      <c r="ED49" s="189"/>
      <c r="EE49" s="107"/>
      <c r="EF49" s="107"/>
      <c r="EG49" s="104">
        <f t="shared" si="61"/>
        <v>0</v>
      </c>
      <c r="EH49" s="107">
        <f t="shared" si="405"/>
        <v>0</v>
      </c>
      <c r="EI49" s="107"/>
      <c r="EJ49" s="207"/>
      <c r="EK49" s="189"/>
      <c r="EL49" s="107"/>
      <c r="EM49" s="107"/>
      <c r="EN49" s="104">
        <f t="shared" si="62"/>
        <v>0</v>
      </c>
      <c r="EO49" s="107">
        <f t="shared" si="406"/>
        <v>0</v>
      </c>
      <c r="EP49" s="107"/>
      <c r="EQ49" s="207"/>
      <c r="ER49" s="189"/>
      <c r="ES49" s="107"/>
      <c r="ET49" s="107"/>
      <c r="EU49" s="114">
        <f t="shared" si="63"/>
        <v>0</v>
      </c>
      <c r="EV49" s="107">
        <f t="shared" si="407"/>
        <v>0</v>
      </c>
      <c r="EW49" s="107"/>
      <c r="EX49" s="207"/>
      <c r="EY49" s="189"/>
      <c r="EZ49" s="107"/>
      <c r="FA49" s="107"/>
      <c r="FB49" s="104">
        <f t="shared" si="64"/>
        <v>0</v>
      </c>
      <c r="FC49" s="107">
        <f t="shared" si="408"/>
        <v>0</v>
      </c>
      <c r="FD49" s="107"/>
      <c r="FE49" s="207"/>
      <c r="FF49" s="189"/>
      <c r="FG49" s="107"/>
      <c r="FH49" s="107"/>
      <c r="FI49" s="104">
        <f t="shared" si="65"/>
        <v>0</v>
      </c>
      <c r="FJ49" s="107">
        <f t="shared" si="409"/>
        <v>0</v>
      </c>
      <c r="FK49" s="107"/>
      <c r="FL49" s="207"/>
      <c r="FM49" s="189"/>
      <c r="FN49" s="107"/>
      <c r="FO49" s="107"/>
      <c r="FP49" s="104">
        <f t="shared" si="66"/>
        <v>0</v>
      </c>
      <c r="FQ49" s="107">
        <f t="shared" si="410"/>
        <v>0</v>
      </c>
      <c r="FR49" s="107"/>
      <c r="FS49" s="207"/>
      <c r="FT49" s="189"/>
      <c r="FU49" s="107"/>
      <c r="FV49" s="107"/>
      <c r="FW49" s="126">
        <f t="shared" si="67"/>
        <v>0</v>
      </c>
      <c r="FX49" s="107">
        <f t="shared" si="411"/>
        <v>0</v>
      </c>
      <c r="FY49" s="107"/>
      <c r="FZ49" s="207"/>
      <c r="GA49" s="189"/>
      <c r="GB49" s="107"/>
      <c r="GC49" s="107"/>
      <c r="GD49" s="104">
        <f t="shared" si="68"/>
        <v>0</v>
      </c>
      <c r="GE49" s="107">
        <f t="shared" si="412"/>
        <v>0</v>
      </c>
      <c r="GF49" s="107"/>
      <c r="GG49" s="207"/>
      <c r="GH49" s="189"/>
      <c r="GI49" s="107"/>
      <c r="GJ49" s="107"/>
      <c r="GK49" s="104">
        <f t="shared" si="69"/>
        <v>0</v>
      </c>
      <c r="GL49" s="107">
        <f t="shared" si="413"/>
        <v>0</v>
      </c>
      <c r="GM49" s="107"/>
      <c r="GN49" s="207"/>
      <c r="GO49" s="189"/>
      <c r="GP49" s="107"/>
      <c r="GQ49" s="107"/>
      <c r="GR49" s="104">
        <f t="shared" si="70"/>
        <v>0</v>
      </c>
      <c r="GS49" s="107">
        <f t="shared" si="414"/>
        <v>0</v>
      </c>
      <c r="GT49" s="107"/>
      <c r="GU49" s="207"/>
      <c r="GV49" s="189"/>
      <c r="GW49" s="107"/>
      <c r="GX49" s="107"/>
      <c r="GY49" s="104">
        <f t="shared" si="71"/>
        <v>0</v>
      </c>
      <c r="GZ49" s="107">
        <f t="shared" si="415"/>
        <v>0</v>
      </c>
      <c r="HA49" s="107"/>
      <c r="HB49" s="207"/>
      <c r="HC49" s="189"/>
      <c r="HD49" s="107"/>
      <c r="HE49" s="107"/>
      <c r="HF49" s="104">
        <f t="shared" si="72"/>
        <v>0</v>
      </c>
      <c r="HG49" s="107">
        <f t="shared" si="416"/>
        <v>0</v>
      </c>
      <c r="HH49" s="107"/>
      <c r="HI49" s="207"/>
      <c r="HJ49" s="189"/>
      <c r="HK49" s="107"/>
      <c r="HL49" s="107"/>
      <c r="HM49" s="104">
        <f t="shared" si="73"/>
        <v>0</v>
      </c>
      <c r="HN49" s="107">
        <f t="shared" si="417"/>
        <v>0</v>
      </c>
      <c r="HO49" s="107"/>
      <c r="HP49" s="207"/>
      <c r="HQ49" s="189"/>
      <c r="HR49" s="107"/>
      <c r="HS49" s="107"/>
      <c r="HT49" s="104">
        <f t="shared" si="74"/>
        <v>0</v>
      </c>
      <c r="HU49" s="107">
        <f t="shared" si="418"/>
        <v>0</v>
      </c>
      <c r="HV49" s="107"/>
      <c r="HW49" s="207"/>
      <c r="HX49" s="189"/>
      <c r="HY49" s="107"/>
      <c r="HZ49" s="107"/>
      <c r="IA49" s="104">
        <f t="shared" si="75"/>
        <v>0</v>
      </c>
      <c r="IB49" s="107">
        <f t="shared" si="419"/>
        <v>0</v>
      </c>
      <c r="IC49" s="107"/>
      <c r="ID49" s="207"/>
      <c r="IE49" s="189"/>
      <c r="IF49" s="107"/>
      <c r="IG49" s="107"/>
      <c r="IH49" s="104">
        <f t="shared" si="76"/>
        <v>0</v>
      </c>
      <c r="II49" s="107">
        <f t="shared" si="420"/>
        <v>0</v>
      </c>
      <c r="IJ49" s="107"/>
      <c r="IK49" s="207"/>
      <c r="IL49" s="189"/>
      <c r="IM49" s="107"/>
      <c r="IN49" s="107"/>
      <c r="IO49" s="104">
        <f t="shared" si="77"/>
        <v>0</v>
      </c>
      <c r="IP49" s="107">
        <f t="shared" si="421"/>
        <v>0</v>
      </c>
      <c r="IQ49" s="107"/>
      <c r="IR49" s="207"/>
      <c r="IS49" s="189"/>
      <c r="IT49" s="107"/>
      <c r="IU49" s="107"/>
      <c r="IV49" s="104">
        <f t="shared" si="78"/>
        <v>0</v>
      </c>
      <c r="IW49" s="107">
        <f t="shared" si="448"/>
        <v>0</v>
      </c>
      <c r="IX49" s="107"/>
      <c r="IY49" s="207"/>
      <c r="IZ49" s="189"/>
      <c r="JA49" s="107"/>
      <c r="JB49" s="107"/>
      <c r="JC49" s="107"/>
      <c r="JD49" s="104">
        <f t="shared" si="79"/>
        <v>0</v>
      </c>
      <c r="JE49" s="107">
        <f t="shared" si="449"/>
        <v>0</v>
      </c>
      <c r="JF49" s="107"/>
      <c r="JG49" s="207"/>
    </row>
    <row r="50" spans="1:267" s="141" customFormat="1" ht="12.75" x14ac:dyDescent="0.2">
      <c r="A50" s="140"/>
      <c r="B50" s="82" t="s">
        <v>96</v>
      </c>
      <c r="C50" s="8" t="s">
        <v>161</v>
      </c>
      <c r="D50" s="189">
        <f t="shared" si="386"/>
        <v>0</v>
      </c>
      <c r="E50" s="107">
        <f t="shared" si="450"/>
        <v>0</v>
      </c>
      <c r="F50" s="108">
        <f t="shared" si="437"/>
        <v>0</v>
      </c>
      <c r="G50" s="108">
        <f t="shared" si="438"/>
        <v>0</v>
      </c>
      <c r="H50" s="108">
        <f t="shared" si="439"/>
        <v>0</v>
      </c>
      <c r="I50" s="243">
        <f t="shared" si="423"/>
        <v>0</v>
      </c>
      <c r="J50" s="108">
        <f t="shared" si="424"/>
        <v>0</v>
      </c>
      <c r="K50" s="108">
        <f t="shared" si="425"/>
        <v>0</v>
      </c>
      <c r="L50" s="213">
        <f t="shared" si="388"/>
        <v>0</v>
      </c>
      <c r="M50" s="189"/>
      <c r="N50" s="108"/>
      <c r="O50" s="108"/>
      <c r="P50" s="108"/>
      <c r="Q50" s="108">
        <f t="shared" si="44"/>
        <v>0</v>
      </c>
      <c r="R50" s="108">
        <f t="shared" si="422"/>
        <v>0</v>
      </c>
      <c r="S50" s="107"/>
      <c r="T50" s="207"/>
      <c r="U50" s="189"/>
      <c r="V50" s="107"/>
      <c r="W50" s="107"/>
      <c r="X50" s="107"/>
      <c r="Y50" s="108"/>
      <c r="Z50" s="107">
        <f t="shared" si="118"/>
        <v>0</v>
      </c>
      <c r="AA50" s="107"/>
      <c r="AB50" s="207"/>
      <c r="AC50" s="189"/>
      <c r="AD50" s="107"/>
      <c r="AE50" s="107"/>
      <c r="AF50" s="107"/>
      <c r="AG50" s="104">
        <f t="shared" si="45"/>
        <v>0</v>
      </c>
      <c r="AH50" s="107">
        <f t="shared" si="389"/>
        <v>0</v>
      </c>
      <c r="AI50" s="107"/>
      <c r="AJ50" s="207"/>
      <c r="AK50" s="177"/>
      <c r="AL50" s="107"/>
      <c r="AM50" s="107"/>
      <c r="AN50" s="107"/>
      <c r="AO50" s="107"/>
      <c r="AP50" s="107"/>
      <c r="AQ50" s="219"/>
      <c r="AR50" s="189"/>
      <c r="AS50" s="107"/>
      <c r="AT50" s="107"/>
      <c r="AU50" s="107"/>
      <c r="AV50" s="104">
        <f t="shared" si="46"/>
        <v>0</v>
      </c>
      <c r="AW50" s="107">
        <f t="shared" si="390"/>
        <v>0</v>
      </c>
      <c r="AX50" s="107"/>
      <c r="AY50" s="207"/>
      <c r="AZ50" s="189">
        <f t="shared" si="440"/>
        <v>0</v>
      </c>
      <c r="BA50" s="107">
        <f t="shared" si="441"/>
        <v>0</v>
      </c>
      <c r="BB50" s="107">
        <f t="shared" si="428"/>
        <v>0</v>
      </c>
      <c r="BC50" s="107">
        <f t="shared" si="428"/>
        <v>0</v>
      </c>
      <c r="BD50" s="107">
        <f t="shared" si="49"/>
        <v>0</v>
      </c>
      <c r="BE50" s="107">
        <f t="shared" si="442"/>
        <v>0</v>
      </c>
      <c r="BF50" s="107">
        <f t="shared" si="443"/>
        <v>0</v>
      </c>
      <c r="BG50" s="207">
        <f t="shared" si="444"/>
        <v>0</v>
      </c>
      <c r="BH50" s="189"/>
      <c r="BI50" s="107"/>
      <c r="BJ50" s="107"/>
      <c r="BK50" s="107"/>
      <c r="BL50" s="104">
        <f t="shared" si="51"/>
        <v>0</v>
      </c>
      <c r="BM50" s="107">
        <f t="shared" si="393"/>
        <v>0</v>
      </c>
      <c r="BN50" s="107"/>
      <c r="BO50" s="207"/>
      <c r="BP50" s="189"/>
      <c r="BQ50" s="107"/>
      <c r="BR50" s="107"/>
      <c r="BS50" s="107"/>
      <c r="BT50" s="104">
        <f t="shared" si="52"/>
        <v>0</v>
      </c>
      <c r="BU50" s="107">
        <f t="shared" si="394"/>
        <v>0</v>
      </c>
      <c r="BV50" s="107"/>
      <c r="BW50" s="207"/>
      <c r="BX50" s="189"/>
      <c r="BY50" s="107"/>
      <c r="BZ50" s="107"/>
      <c r="CA50" s="107"/>
      <c r="CB50" s="104">
        <f t="shared" si="53"/>
        <v>0</v>
      </c>
      <c r="CC50" s="107">
        <f t="shared" si="395"/>
        <v>0</v>
      </c>
      <c r="CD50" s="107"/>
      <c r="CE50" s="207"/>
      <c r="CF50" s="189">
        <f t="shared" si="445"/>
        <v>0</v>
      </c>
      <c r="CG50" s="107">
        <f t="shared" si="446"/>
        <v>0</v>
      </c>
      <c r="CH50" s="107">
        <f t="shared" si="446"/>
        <v>0</v>
      </c>
      <c r="CI50" s="107">
        <f t="shared" si="447"/>
        <v>0</v>
      </c>
      <c r="CJ50" s="107">
        <f t="shared" si="430"/>
        <v>0</v>
      </c>
      <c r="CK50" s="107">
        <f t="shared" si="124"/>
        <v>0</v>
      </c>
      <c r="CL50" s="107">
        <f t="shared" si="125"/>
        <v>0</v>
      </c>
      <c r="CM50" s="207">
        <f t="shared" si="126"/>
        <v>0</v>
      </c>
      <c r="CN50" s="189"/>
      <c r="CO50" s="107"/>
      <c r="CP50" s="107"/>
      <c r="CQ50" s="104">
        <f t="shared" si="55"/>
        <v>0</v>
      </c>
      <c r="CR50" s="107">
        <f t="shared" si="399"/>
        <v>0</v>
      </c>
      <c r="CS50" s="107"/>
      <c r="CT50" s="207"/>
      <c r="CU50" s="189"/>
      <c r="CV50" s="107"/>
      <c r="CW50" s="107"/>
      <c r="CX50" s="104">
        <f t="shared" si="56"/>
        <v>0</v>
      </c>
      <c r="CY50" s="107">
        <f t="shared" si="400"/>
        <v>0</v>
      </c>
      <c r="CZ50" s="107"/>
      <c r="DA50" s="207"/>
      <c r="DB50" s="189"/>
      <c r="DC50" s="107"/>
      <c r="DD50" s="107"/>
      <c r="DE50" s="104">
        <f t="shared" si="57"/>
        <v>0</v>
      </c>
      <c r="DF50" s="107">
        <f t="shared" si="401"/>
        <v>0</v>
      </c>
      <c r="DG50" s="107"/>
      <c r="DH50" s="207"/>
      <c r="DI50" s="189"/>
      <c r="DJ50" s="107"/>
      <c r="DK50" s="107"/>
      <c r="DL50" s="104">
        <f t="shared" si="58"/>
        <v>0</v>
      </c>
      <c r="DM50" s="107">
        <f t="shared" si="402"/>
        <v>0</v>
      </c>
      <c r="DN50" s="107"/>
      <c r="DO50" s="207"/>
      <c r="DP50" s="189"/>
      <c r="DQ50" s="107"/>
      <c r="DR50" s="107"/>
      <c r="DS50" s="104">
        <f t="shared" si="59"/>
        <v>0</v>
      </c>
      <c r="DT50" s="107">
        <f t="shared" si="403"/>
        <v>0</v>
      </c>
      <c r="DU50" s="107"/>
      <c r="DV50" s="207"/>
      <c r="DW50" s="189"/>
      <c r="DX50" s="107"/>
      <c r="DY50" s="107"/>
      <c r="DZ50" s="104">
        <f t="shared" si="60"/>
        <v>0</v>
      </c>
      <c r="EA50" s="107">
        <f t="shared" si="404"/>
        <v>0</v>
      </c>
      <c r="EB50" s="107"/>
      <c r="EC50" s="207"/>
      <c r="ED50" s="189"/>
      <c r="EE50" s="107"/>
      <c r="EF50" s="107"/>
      <c r="EG50" s="104">
        <f t="shared" si="61"/>
        <v>0</v>
      </c>
      <c r="EH50" s="107">
        <f t="shared" si="405"/>
        <v>0</v>
      </c>
      <c r="EI50" s="107"/>
      <c r="EJ50" s="207"/>
      <c r="EK50" s="189"/>
      <c r="EL50" s="107"/>
      <c r="EM50" s="107"/>
      <c r="EN50" s="104">
        <f t="shared" si="62"/>
        <v>0</v>
      </c>
      <c r="EO50" s="107">
        <f t="shared" si="406"/>
        <v>0</v>
      </c>
      <c r="EP50" s="107"/>
      <c r="EQ50" s="207"/>
      <c r="ER50" s="189"/>
      <c r="ES50" s="107"/>
      <c r="ET50" s="107"/>
      <c r="EU50" s="114">
        <f t="shared" si="63"/>
        <v>0</v>
      </c>
      <c r="EV50" s="107">
        <f t="shared" si="407"/>
        <v>0</v>
      </c>
      <c r="EW50" s="107"/>
      <c r="EX50" s="207"/>
      <c r="EY50" s="189"/>
      <c r="EZ50" s="107"/>
      <c r="FA50" s="107"/>
      <c r="FB50" s="104">
        <f t="shared" si="64"/>
        <v>0</v>
      </c>
      <c r="FC50" s="107">
        <f t="shared" si="408"/>
        <v>0</v>
      </c>
      <c r="FD50" s="107"/>
      <c r="FE50" s="207"/>
      <c r="FF50" s="189"/>
      <c r="FG50" s="107"/>
      <c r="FH50" s="107"/>
      <c r="FI50" s="104">
        <f t="shared" si="65"/>
        <v>0</v>
      </c>
      <c r="FJ50" s="107">
        <f t="shared" si="409"/>
        <v>0</v>
      </c>
      <c r="FK50" s="107"/>
      <c r="FL50" s="207"/>
      <c r="FM50" s="189"/>
      <c r="FN50" s="107"/>
      <c r="FO50" s="107"/>
      <c r="FP50" s="104">
        <f t="shared" si="66"/>
        <v>0</v>
      </c>
      <c r="FQ50" s="107">
        <f t="shared" si="410"/>
        <v>0</v>
      </c>
      <c r="FR50" s="107"/>
      <c r="FS50" s="207"/>
      <c r="FT50" s="189"/>
      <c r="FU50" s="107"/>
      <c r="FV50" s="107"/>
      <c r="FW50" s="126">
        <f t="shared" si="67"/>
        <v>0</v>
      </c>
      <c r="FX50" s="107">
        <f t="shared" si="411"/>
        <v>0</v>
      </c>
      <c r="FY50" s="107"/>
      <c r="FZ50" s="207"/>
      <c r="GA50" s="189"/>
      <c r="GB50" s="107"/>
      <c r="GC50" s="107"/>
      <c r="GD50" s="104">
        <f t="shared" si="68"/>
        <v>0</v>
      </c>
      <c r="GE50" s="107">
        <f t="shared" si="412"/>
        <v>0</v>
      </c>
      <c r="GF50" s="107"/>
      <c r="GG50" s="207"/>
      <c r="GH50" s="189"/>
      <c r="GI50" s="107"/>
      <c r="GJ50" s="107"/>
      <c r="GK50" s="104">
        <f t="shared" si="69"/>
        <v>0</v>
      </c>
      <c r="GL50" s="107">
        <f t="shared" si="413"/>
        <v>0</v>
      </c>
      <c r="GM50" s="107"/>
      <c r="GN50" s="207"/>
      <c r="GO50" s="189"/>
      <c r="GP50" s="107"/>
      <c r="GQ50" s="107"/>
      <c r="GR50" s="104">
        <f t="shared" si="70"/>
        <v>0</v>
      </c>
      <c r="GS50" s="107">
        <f t="shared" si="414"/>
        <v>0</v>
      </c>
      <c r="GT50" s="107"/>
      <c r="GU50" s="207"/>
      <c r="GV50" s="189"/>
      <c r="GW50" s="107"/>
      <c r="GX50" s="107"/>
      <c r="GY50" s="104">
        <f t="shared" si="71"/>
        <v>0</v>
      </c>
      <c r="GZ50" s="107">
        <f t="shared" si="415"/>
        <v>0</v>
      </c>
      <c r="HA50" s="107"/>
      <c r="HB50" s="207"/>
      <c r="HC50" s="189"/>
      <c r="HD50" s="107"/>
      <c r="HE50" s="107"/>
      <c r="HF50" s="104">
        <f t="shared" si="72"/>
        <v>0</v>
      </c>
      <c r="HG50" s="107">
        <f t="shared" si="416"/>
        <v>0</v>
      </c>
      <c r="HH50" s="107"/>
      <c r="HI50" s="207"/>
      <c r="HJ50" s="189"/>
      <c r="HK50" s="107"/>
      <c r="HL50" s="107"/>
      <c r="HM50" s="104">
        <f t="shared" si="73"/>
        <v>0</v>
      </c>
      <c r="HN50" s="107">
        <f t="shared" si="417"/>
        <v>0</v>
      </c>
      <c r="HO50" s="107"/>
      <c r="HP50" s="207"/>
      <c r="HQ50" s="189"/>
      <c r="HR50" s="107"/>
      <c r="HS50" s="107"/>
      <c r="HT50" s="104">
        <f t="shared" si="74"/>
        <v>0</v>
      </c>
      <c r="HU50" s="107">
        <f t="shared" si="418"/>
        <v>0</v>
      </c>
      <c r="HV50" s="107"/>
      <c r="HW50" s="207"/>
      <c r="HX50" s="189"/>
      <c r="HY50" s="107"/>
      <c r="HZ50" s="107"/>
      <c r="IA50" s="104">
        <f t="shared" si="75"/>
        <v>0</v>
      </c>
      <c r="IB50" s="107">
        <f t="shared" si="419"/>
        <v>0</v>
      </c>
      <c r="IC50" s="107"/>
      <c r="ID50" s="207"/>
      <c r="IE50" s="189"/>
      <c r="IF50" s="107"/>
      <c r="IG50" s="107"/>
      <c r="IH50" s="104">
        <f t="shared" si="76"/>
        <v>0</v>
      </c>
      <c r="II50" s="107">
        <f t="shared" si="420"/>
        <v>0</v>
      </c>
      <c r="IJ50" s="107"/>
      <c r="IK50" s="207"/>
      <c r="IL50" s="189"/>
      <c r="IM50" s="107"/>
      <c r="IN50" s="107"/>
      <c r="IO50" s="104">
        <f t="shared" si="77"/>
        <v>0</v>
      </c>
      <c r="IP50" s="107">
        <f t="shared" si="421"/>
        <v>0</v>
      </c>
      <c r="IQ50" s="107"/>
      <c r="IR50" s="207"/>
      <c r="IS50" s="189"/>
      <c r="IT50" s="107"/>
      <c r="IU50" s="107"/>
      <c r="IV50" s="104">
        <f t="shared" si="78"/>
        <v>0</v>
      </c>
      <c r="IW50" s="107">
        <f t="shared" si="448"/>
        <v>0</v>
      </c>
      <c r="IX50" s="107"/>
      <c r="IY50" s="207"/>
      <c r="IZ50" s="189"/>
      <c r="JA50" s="107"/>
      <c r="JB50" s="107"/>
      <c r="JC50" s="107"/>
      <c r="JD50" s="104">
        <f t="shared" si="79"/>
        <v>0</v>
      </c>
      <c r="JE50" s="107">
        <f t="shared" si="449"/>
        <v>0</v>
      </c>
      <c r="JF50" s="107"/>
      <c r="JG50" s="207"/>
    </row>
    <row r="51" spans="1:267" s="141" customFormat="1" ht="12.75" x14ac:dyDescent="0.2">
      <c r="A51" s="140"/>
      <c r="B51" s="82" t="s">
        <v>97</v>
      </c>
      <c r="C51" s="172" t="s">
        <v>165</v>
      </c>
      <c r="D51" s="189">
        <f t="shared" si="386"/>
        <v>55600</v>
      </c>
      <c r="E51" s="107">
        <v>0</v>
      </c>
      <c r="F51" s="108">
        <f t="shared" si="437"/>
        <v>0</v>
      </c>
      <c r="G51" s="108">
        <f t="shared" si="438"/>
        <v>101915</v>
      </c>
      <c r="H51" s="108">
        <f t="shared" si="439"/>
        <v>5950</v>
      </c>
      <c r="I51" s="243">
        <f t="shared" si="423"/>
        <v>163465</v>
      </c>
      <c r="J51" s="108">
        <f t="shared" si="424"/>
        <v>99915</v>
      </c>
      <c r="K51" s="108">
        <f t="shared" si="425"/>
        <v>63550</v>
      </c>
      <c r="L51" s="213">
        <f t="shared" si="388"/>
        <v>0</v>
      </c>
      <c r="M51" s="189">
        <v>55600</v>
      </c>
      <c r="N51" s="108"/>
      <c r="O51" s="108">
        <v>2000</v>
      </c>
      <c r="P51" s="108">
        <v>5950</v>
      </c>
      <c r="Q51" s="108">
        <f t="shared" si="44"/>
        <v>63550</v>
      </c>
      <c r="R51" s="108">
        <f t="shared" si="422"/>
        <v>0</v>
      </c>
      <c r="S51" s="107">
        <v>63550</v>
      </c>
      <c r="T51" s="207"/>
      <c r="U51" s="189"/>
      <c r="V51" s="107"/>
      <c r="W51" s="107">
        <v>99915</v>
      </c>
      <c r="X51" s="107"/>
      <c r="Y51" s="108">
        <f>+V51+U51+W51+X51</f>
        <v>99915</v>
      </c>
      <c r="Z51" s="107">
        <f t="shared" si="118"/>
        <v>99915</v>
      </c>
      <c r="AA51" s="107"/>
      <c r="AB51" s="207"/>
      <c r="AC51" s="189"/>
      <c r="AD51" s="107"/>
      <c r="AE51" s="107"/>
      <c r="AF51" s="107"/>
      <c r="AG51" s="104">
        <f t="shared" si="45"/>
        <v>0</v>
      </c>
      <c r="AH51" s="107">
        <f t="shared" si="389"/>
        <v>0</v>
      </c>
      <c r="AI51" s="107"/>
      <c r="AJ51" s="207"/>
      <c r="AK51" s="177"/>
      <c r="AL51" s="107"/>
      <c r="AM51" s="107"/>
      <c r="AN51" s="107"/>
      <c r="AO51" s="107"/>
      <c r="AP51" s="107"/>
      <c r="AQ51" s="219"/>
      <c r="AR51" s="189"/>
      <c r="AS51" s="107"/>
      <c r="AT51" s="107"/>
      <c r="AU51" s="107"/>
      <c r="AV51" s="104">
        <f t="shared" si="46"/>
        <v>0</v>
      </c>
      <c r="AW51" s="107">
        <f t="shared" si="390"/>
        <v>0</v>
      </c>
      <c r="AX51" s="107"/>
      <c r="AY51" s="207"/>
      <c r="AZ51" s="189">
        <f t="shared" si="440"/>
        <v>0</v>
      </c>
      <c r="BA51" s="107">
        <f t="shared" si="441"/>
        <v>0</v>
      </c>
      <c r="BB51" s="107">
        <f t="shared" si="428"/>
        <v>0</v>
      </c>
      <c r="BC51" s="107">
        <f t="shared" si="428"/>
        <v>0</v>
      </c>
      <c r="BD51" s="107">
        <f t="shared" si="49"/>
        <v>0</v>
      </c>
      <c r="BE51" s="107">
        <f t="shared" si="442"/>
        <v>0</v>
      </c>
      <c r="BF51" s="107">
        <f t="shared" si="443"/>
        <v>0</v>
      </c>
      <c r="BG51" s="207">
        <f t="shared" si="444"/>
        <v>0</v>
      </c>
      <c r="BH51" s="189"/>
      <c r="BI51" s="107"/>
      <c r="BJ51" s="107"/>
      <c r="BK51" s="107"/>
      <c r="BL51" s="104">
        <f t="shared" si="51"/>
        <v>0</v>
      </c>
      <c r="BM51" s="107">
        <f t="shared" si="393"/>
        <v>0</v>
      </c>
      <c r="BN51" s="107"/>
      <c r="BO51" s="207"/>
      <c r="BP51" s="189"/>
      <c r="BQ51" s="107"/>
      <c r="BR51" s="107"/>
      <c r="BS51" s="107"/>
      <c r="BT51" s="104">
        <f t="shared" si="52"/>
        <v>0</v>
      </c>
      <c r="BU51" s="107">
        <f t="shared" si="394"/>
        <v>0</v>
      </c>
      <c r="BV51" s="107"/>
      <c r="BW51" s="207"/>
      <c r="BX51" s="189"/>
      <c r="BY51" s="107"/>
      <c r="BZ51" s="107"/>
      <c r="CA51" s="107"/>
      <c r="CB51" s="104">
        <f t="shared" si="53"/>
        <v>0</v>
      </c>
      <c r="CC51" s="107">
        <f t="shared" si="395"/>
        <v>0</v>
      </c>
      <c r="CD51" s="107"/>
      <c r="CE51" s="207"/>
      <c r="CF51" s="189">
        <f t="shared" si="445"/>
        <v>0</v>
      </c>
      <c r="CG51" s="107">
        <f t="shared" si="446"/>
        <v>0</v>
      </c>
      <c r="CH51" s="107">
        <f t="shared" si="446"/>
        <v>0</v>
      </c>
      <c r="CI51" s="107">
        <f t="shared" si="447"/>
        <v>0</v>
      </c>
      <c r="CJ51" s="107">
        <f t="shared" si="430"/>
        <v>0</v>
      </c>
      <c r="CK51" s="107">
        <f t="shared" si="124"/>
        <v>0</v>
      </c>
      <c r="CL51" s="107">
        <f t="shared" si="125"/>
        <v>0</v>
      </c>
      <c r="CM51" s="207">
        <f t="shared" si="126"/>
        <v>0</v>
      </c>
      <c r="CN51" s="189"/>
      <c r="CO51" s="107"/>
      <c r="CP51" s="107"/>
      <c r="CQ51" s="104">
        <f t="shared" si="55"/>
        <v>0</v>
      </c>
      <c r="CR51" s="107">
        <f t="shared" si="399"/>
        <v>0</v>
      </c>
      <c r="CS51" s="107"/>
      <c r="CT51" s="207"/>
      <c r="CU51" s="189"/>
      <c r="CV51" s="107"/>
      <c r="CW51" s="107"/>
      <c r="CX51" s="104">
        <f t="shared" si="56"/>
        <v>0</v>
      </c>
      <c r="CY51" s="107">
        <f t="shared" si="400"/>
        <v>0</v>
      </c>
      <c r="CZ51" s="107"/>
      <c r="DA51" s="207"/>
      <c r="DB51" s="189"/>
      <c r="DC51" s="107"/>
      <c r="DD51" s="107"/>
      <c r="DE51" s="104">
        <f t="shared" si="57"/>
        <v>0</v>
      </c>
      <c r="DF51" s="107">
        <f t="shared" si="401"/>
        <v>0</v>
      </c>
      <c r="DG51" s="107"/>
      <c r="DH51" s="207"/>
      <c r="DI51" s="189"/>
      <c r="DJ51" s="107"/>
      <c r="DK51" s="107"/>
      <c r="DL51" s="104">
        <f t="shared" si="58"/>
        <v>0</v>
      </c>
      <c r="DM51" s="107">
        <f t="shared" si="402"/>
        <v>0</v>
      </c>
      <c r="DN51" s="107"/>
      <c r="DO51" s="207"/>
      <c r="DP51" s="189"/>
      <c r="DQ51" s="107"/>
      <c r="DR51" s="107"/>
      <c r="DS51" s="104">
        <f t="shared" si="59"/>
        <v>0</v>
      </c>
      <c r="DT51" s="107">
        <f t="shared" si="403"/>
        <v>0</v>
      </c>
      <c r="DU51" s="107"/>
      <c r="DV51" s="207"/>
      <c r="DW51" s="189"/>
      <c r="DX51" s="107"/>
      <c r="DY51" s="107"/>
      <c r="DZ51" s="104">
        <f t="shared" si="60"/>
        <v>0</v>
      </c>
      <c r="EA51" s="107">
        <f t="shared" si="404"/>
        <v>0</v>
      </c>
      <c r="EB51" s="107"/>
      <c r="EC51" s="207"/>
      <c r="ED51" s="189"/>
      <c r="EE51" s="107"/>
      <c r="EF51" s="107"/>
      <c r="EG51" s="104">
        <f t="shared" si="61"/>
        <v>0</v>
      </c>
      <c r="EH51" s="107">
        <f t="shared" si="405"/>
        <v>0</v>
      </c>
      <c r="EI51" s="107"/>
      <c r="EJ51" s="207"/>
      <c r="EK51" s="189"/>
      <c r="EL51" s="107"/>
      <c r="EM51" s="107"/>
      <c r="EN51" s="104">
        <f t="shared" si="62"/>
        <v>0</v>
      </c>
      <c r="EO51" s="107">
        <f t="shared" si="406"/>
        <v>0</v>
      </c>
      <c r="EP51" s="107"/>
      <c r="EQ51" s="207"/>
      <c r="ER51" s="189"/>
      <c r="ES51" s="107"/>
      <c r="ET51" s="107"/>
      <c r="EU51" s="114">
        <f t="shared" si="63"/>
        <v>0</v>
      </c>
      <c r="EV51" s="107">
        <f t="shared" si="407"/>
        <v>0</v>
      </c>
      <c r="EW51" s="107"/>
      <c r="EX51" s="207"/>
      <c r="EY51" s="189"/>
      <c r="EZ51" s="107"/>
      <c r="FA51" s="107"/>
      <c r="FB51" s="104">
        <f t="shared" si="64"/>
        <v>0</v>
      </c>
      <c r="FC51" s="107">
        <f t="shared" si="408"/>
        <v>0</v>
      </c>
      <c r="FD51" s="107"/>
      <c r="FE51" s="207"/>
      <c r="FF51" s="189"/>
      <c r="FG51" s="107"/>
      <c r="FH51" s="107"/>
      <c r="FI51" s="104">
        <f t="shared" si="65"/>
        <v>0</v>
      </c>
      <c r="FJ51" s="107">
        <f t="shared" si="409"/>
        <v>0</v>
      </c>
      <c r="FK51" s="107"/>
      <c r="FL51" s="207"/>
      <c r="FM51" s="189"/>
      <c r="FN51" s="107"/>
      <c r="FO51" s="107"/>
      <c r="FP51" s="104">
        <f t="shared" si="66"/>
        <v>0</v>
      </c>
      <c r="FQ51" s="107">
        <f t="shared" si="410"/>
        <v>0</v>
      </c>
      <c r="FR51" s="107"/>
      <c r="FS51" s="207"/>
      <c r="FT51" s="189"/>
      <c r="FU51" s="107"/>
      <c r="FV51" s="107"/>
      <c r="FW51" s="126">
        <f t="shared" si="67"/>
        <v>0</v>
      </c>
      <c r="FX51" s="107">
        <f t="shared" si="411"/>
        <v>0</v>
      </c>
      <c r="FY51" s="107"/>
      <c r="FZ51" s="207"/>
      <c r="GA51" s="189"/>
      <c r="GB51" s="107"/>
      <c r="GC51" s="107"/>
      <c r="GD51" s="104">
        <f t="shared" si="68"/>
        <v>0</v>
      </c>
      <c r="GE51" s="107">
        <f t="shared" si="412"/>
        <v>0</v>
      </c>
      <c r="GF51" s="107"/>
      <c r="GG51" s="207"/>
      <c r="GH51" s="189"/>
      <c r="GI51" s="107"/>
      <c r="GJ51" s="107"/>
      <c r="GK51" s="104">
        <f t="shared" si="69"/>
        <v>0</v>
      </c>
      <c r="GL51" s="107">
        <f t="shared" si="413"/>
        <v>0</v>
      </c>
      <c r="GM51" s="107"/>
      <c r="GN51" s="207"/>
      <c r="GO51" s="189"/>
      <c r="GP51" s="107"/>
      <c r="GQ51" s="107"/>
      <c r="GR51" s="104">
        <f t="shared" si="70"/>
        <v>0</v>
      </c>
      <c r="GS51" s="107">
        <f t="shared" si="414"/>
        <v>0</v>
      </c>
      <c r="GT51" s="107"/>
      <c r="GU51" s="207"/>
      <c r="GV51" s="189"/>
      <c r="GW51" s="107"/>
      <c r="GX51" s="107"/>
      <c r="GY51" s="104">
        <f t="shared" si="71"/>
        <v>0</v>
      </c>
      <c r="GZ51" s="107">
        <f t="shared" si="415"/>
        <v>0</v>
      </c>
      <c r="HA51" s="107"/>
      <c r="HB51" s="207"/>
      <c r="HC51" s="189"/>
      <c r="HD51" s="107"/>
      <c r="HE51" s="107"/>
      <c r="HF51" s="104">
        <f t="shared" si="72"/>
        <v>0</v>
      </c>
      <c r="HG51" s="107">
        <f t="shared" si="416"/>
        <v>0</v>
      </c>
      <c r="HH51" s="107"/>
      <c r="HI51" s="207"/>
      <c r="HJ51" s="189"/>
      <c r="HK51" s="107"/>
      <c r="HL51" s="107"/>
      <c r="HM51" s="104">
        <f t="shared" si="73"/>
        <v>0</v>
      </c>
      <c r="HN51" s="107">
        <f t="shared" si="417"/>
        <v>0</v>
      </c>
      <c r="HO51" s="107"/>
      <c r="HP51" s="207"/>
      <c r="HQ51" s="189"/>
      <c r="HR51" s="107"/>
      <c r="HS51" s="107"/>
      <c r="HT51" s="104">
        <f t="shared" si="74"/>
        <v>0</v>
      </c>
      <c r="HU51" s="107">
        <f t="shared" si="418"/>
        <v>0</v>
      </c>
      <c r="HV51" s="107"/>
      <c r="HW51" s="207"/>
      <c r="HX51" s="189"/>
      <c r="HY51" s="107"/>
      <c r="HZ51" s="107"/>
      <c r="IA51" s="104">
        <f t="shared" si="75"/>
        <v>0</v>
      </c>
      <c r="IB51" s="107">
        <f t="shared" si="419"/>
        <v>0</v>
      </c>
      <c r="IC51" s="107"/>
      <c r="ID51" s="207"/>
      <c r="IE51" s="189"/>
      <c r="IF51" s="107"/>
      <c r="IG51" s="107"/>
      <c r="IH51" s="104">
        <f t="shared" si="76"/>
        <v>0</v>
      </c>
      <c r="II51" s="107">
        <f t="shared" si="420"/>
        <v>0</v>
      </c>
      <c r="IJ51" s="107"/>
      <c r="IK51" s="207"/>
      <c r="IL51" s="189"/>
      <c r="IM51" s="107"/>
      <c r="IN51" s="107"/>
      <c r="IO51" s="104">
        <f t="shared" si="77"/>
        <v>0</v>
      </c>
      <c r="IP51" s="107">
        <f t="shared" si="421"/>
        <v>0</v>
      </c>
      <c r="IQ51" s="107"/>
      <c r="IR51" s="207"/>
      <c r="IS51" s="189"/>
      <c r="IT51" s="107"/>
      <c r="IU51" s="107"/>
      <c r="IV51" s="104">
        <f t="shared" si="78"/>
        <v>0</v>
      </c>
      <c r="IW51" s="107">
        <f t="shared" si="448"/>
        <v>0</v>
      </c>
      <c r="IX51" s="107"/>
      <c r="IY51" s="207"/>
      <c r="IZ51" s="189"/>
      <c r="JA51" s="107"/>
      <c r="JB51" s="107"/>
      <c r="JC51" s="107"/>
      <c r="JD51" s="104">
        <f t="shared" si="79"/>
        <v>0</v>
      </c>
      <c r="JE51" s="107">
        <f t="shared" si="449"/>
        <v>0</v>
      </c>
      <c r="JF51" s="107"/>
      <c r="JG51" s="207"/>
    </row>
    <row r="52" spans="1:267" s="141" customFormat="1" ht="12.75" x14ac:dyDescent="0.2">
      <c r="A52" s="140"/>
      <c r="B52" s="82" t="s">
        <v>98</v>
      </c>
      <c r="C52" s="8" t="s">
        <v>162</v>
      </c>
      <c r="D52" s="189">
        <f t="shared" si="386"/>
        <v>2000</v>
      </c>
      <c r="E52" s="107">
        <f t="shared" si="450"/>
        <v>0</v>
      </c>
      <c r="F52" s="108">
        <f t="shared" si="437"/>
        <v>0</v>
      </c>
      <c r="G52" s="108">
        <f t="shared" si="438"/>
        <v>0</v>
      </c>
      <c r="H52" s="108">
        <f t="shared" si="439"/>
        <v>0</v>
      </c>
      <c r="I52" s="243">
        <f t="shared" si="423"/>
        <v>2000</v>
      </c>
      <c r="J52" s="108">
        <f t="shared" si="424"/>
        <v>0</v>
      </c>
      <c r="K52" s="108">
        <f t="shared" si="425"/>
        <v>2000</v>
      </c>
      <c r="L52" s="213">
        <f t="shared" si="388"/>
        <v>0</v>
      </c>
      <c r="M52" s="189">
        <v>2000</v>
      </c>
      <c r="N52" s="108"/>
      <c r="O52" s="108">
        <v>0</v>
      </c>
      <c r="P52" s="108"/>
      <c r="Q52" s="108">
        <f t="shared" si="44"/>
        <v>2000</v>
      </c>
      <c r="R52" s="108">
        <f t="shared" si="422"/>
        <v>0</v>
      </c>
      <c r="S52" s="107">
        <v>2000</v>
      </c>
      <c r="T52" s="207"/>
      <c r="U52" s="189"/>
      <c r="V52" s="107"/>
      <c r="W52" s="107"/>
      <c r="X52" s="107"/>
      <c r="Y52" s="104"/>
      <c r="Z52" s="107">
        <f t="shared" si="118"/>
        <v>0</v>
      </c>
      <c r="AA52" s="107"/>
      <c r="AB52" s="207"/>
      <c r="AC52" s="189"/>
      <c r="AD52" s="107"/>
      <c r="AE52" s="107"/>
      <c r="AF52" s="107"/>
      <c r="AG52" s="104">
        <f t="shared" si="45"/>
        <v>0</v>
      </c>
      <c r="AH52" s="107">
        <f t="shared" si="389"/>
        <v>0</v>
      </c>
      <c r="AI52" s="107"/>
      <c r="AJ52" s="207"/>
      <c r="AK52" s="177"/>
      <c r="AL52" s="107"/>
      <c r="AM52" s="107"/>
      <c r="AN52" s="107"/>
      <c r="AO52" s="107"/>
      <c r="AP52" s="107"/>
      <c r="AQ52" s="219"/>
      <c r="AR52" s="189"/>
      <c r="AS52" s="107"/>
      <c r="AT52" s="107"/>
      <c r="AU52" s="107"/>
      <c r="AV52" s="104">
        <f t="shared" si="46"/>
        <v>0</v>
      </c>
      <c r="AW52" s="107">
        <f t="shared" si="390"/>
        <v>0</v>
      </c>
      <c r="AX52" s="107"/>
      <c r="AY52" s="207"/>
      <c r="AZ52" s="189">
        <f t="shared" si="440"/>
        <v>0</v>
      </c>
      <c r="BA52" s="107">
        <f t="shared" si="441"/>
        <v>0</v>
      </c>
      <c r="BB52" s="107">
        <f t="shared" si="428"/>
        <v>0</v>
      </c>
      <c r="BC52" s="107">
        <f t="shared" si="428"/>
        <v>0</v>
      </c>
      <c r="BD52" s="107">
        <f t="shared" si="49"/>
        <v>0</v>
      </c>
      <c r="BE52" s="107">
        <f t="shared" si="442"/>
        <v>0</v>
      </c>
      <c r="BF52" s="107">
        <f t="shared" si="443"/>
        <v>0</v>
      </c>
      <c r="BG52" s="207">
        <f t="shared" si="444"/>
        <v>0</v>
      </c>
      <c r="BH52" s="189"/>
      <c r="BI52" s="107"/>
      <c r="BJ52" s="107"/>
      <c r="BK52" s="107"/>
      <c r="BL52" s="104">
        <f t="shared" si="51"/>
        <v>0</v>
      </c>
      <c r="BM52" s="107">
        <f t="shared" si="393"/>
        <v>0</v>
      </c>
      <c r="BN52" s="107"/>
      <c r="BO52" s="207"/>
      <c r="BP52" s="189"/>
      <c r="BQ52" s="107"/>
      <c r="BR52" s="107"/>
      <c r="BS52" s="107"/>
      <c r="BT52" s="104">
        <f t="shared" si="52"/>
        <v>0</v>
      </c>
      <c r="BU52" s="107">
        <f t="shared" si="394"/>
        <v>0</v>
      </c>
      <c r="BV52" s="107"/>
      <c r="BW52" s="207"/>
      <c r="BX52" s="189"/>
      <c r="BY52" s="107"/>
      <c r="BZ52" s="107"/>
      <c r="CA52" s="107"/>
      <c r="CB52" s="104">
        <f t="shared" si="53"/>
        <v>0</v>
      </c>
      <c r="CC52" s="107">
        <f t="shared" si="395"/>
        <v>0</v>
      </c>
      <c r="CD52" s="107"/>
      <c r="CE52" s="207"/>
      <c r="CF52" s="189">
        <f t="shared" si="445"/>
        <v>0</v>
      </c>
      <c r="CG52" s="107">
        <f t="shared" si="446"/>
        <v>0</v>
      </c>
      <c r="CH52" s="107">
        <f t="shared" si="446"/>
        <v>0</v>
      </c>
      <c r="CI52" s="107">
        <f t="shared" si="447"/>
        <v>0</v>
      </c>
      <c r="CJ52" s="107">
        <f t="shared" si="430"/>
        <v>0</v>
      </c>
      <c r="CK52" s="107">
        <f t="shared" si="124"/>
        <v>0</v>
      </c>
      <c r="CL52" s="107">
        <f t="shared" si="125"/>
        <v>0</v>
      </c>
      <c r="CM52" s="207">
        <f t="shared" si="126"/>
        <v>0</v>
      </c>
      <c r="CN52" s="189"/>
      <c r="CO52" s="107"/>
      <c r="CP52" s="107"/>
      <c r="CQ52" s="104">
        <f t="shared" si="55"/>
        <v>0</v>
      </c>
      <c r="CR52" s="107">
        <f t="shared" si="399"/>
        <v>0</v>
      </c>
      <c r="CS52" s="107"/>
      <c r="CT52" s="207"/>
      <c r="CU52" s="189"/>
      <c r="CV52" s="107"/>
      <c r="CW52" s="107"/>
      <c r="CX52" s="104">
        <f t="shared" si="56"/>
        <v>0</v>
      </c>
      <c r="CY52" s="107">
        <f t="shared" si="400"/>
        <v>0</v>
      </c>
      <c r="CZ52" s="107"/>
      <c r="DA52" s="207"/>
      <c r="DB52" s="189"/>
      <c r="DC52" s="107"/>
      <c r="DD52" s="107"/>
      <c r="DE52" s="104">
        <f t="shared" si="57"/>
        <v>0</v>
      </c>
      <c r="DF52" s="107">
        <f t="shared" si="401"/>
        <v>0</v>
      </c>
      <c r="DG52" s="107"/>
      <c r="DH52" s="207"/>
      <c r="DI52" s="189"/>
      <c r="DJ52" s="107"/>
      <c r="DK52" s="107"/>
      <c r="DL52" s="104">
        <f t="shared" si="58"/>
        <v>0</v>
      </c>
      <c r="DM52" s="107">
        <f t="shared" si="402"/>
        <v>0</v>
      </c>
      <c r="DN52" s="107"/>
      <c r="DO52" s="207"/>
      <c r="DP52" s="189"/>
      <c r="DQ52" s="107"/>
      <c r="DR52" s="107"/>
      <c r="DS52" s="104">
        <f t="shared" si="59"/>
        <v>0</v>
      </c>
      <c r="DT52" s="107">
        <f t="shared" si="403"/>
        <v>0</v>
      </c>
      <c r="DU52" s="107"/>
      <c r="DV52" s="207"/>
      <c r="DW52" s="189"/>
      <c r="DX52" s="107"/>
      <c r="DY52" s="107"/>
      <c r="DZ52" s="104">
        <f t="shared" si="60"/>
        <v>0</v>
      </c>
      <c r="EA52" s="107">
        <f t="shared" si="404"/>
        <v>0</v>
      </c>
      <c r="EB52" s="107"/>
      <c r="EC52" s="207"/>
      <c r="ED52" s="189"/>
      <c r="EE52" s="107"/>
      <c r="EF52" s="107"/>
      <c r="EG52" s="104">
        <f t="shared" si="61"/>
        <v>0</v>
      </c>
      <c r="EH52" s="107">
        <f t="shared" si="405"/>
        <v>0</v>
      </c>
      <c r="EI52" s="107"/>
      <c r="EJ52" s="207"/>
      <c r="EK52" s="189"/>
      <c r="EL52" s="107"/>
      <c r="EM52" s="107"/>
      <c r="EN52" s="104">
        <f t="shared" si="62"/>
        <v>0</v>
      </c>
      <c r="EO52" s="107">
        <f t="shared" si="406"/>
        <v>0</v>
      </c>
      <c r="EP52" s="107"/>
      <c r="EQ52" s="207"/>
      <c r="ER52" s="189"/>
      <c r="ES52" s="107"/>
      <c r="ET52" s="107"/>
      <c r="EU52" s="114">
        <f t="shared" si="63"/>
        <v>0</v>
      </c>
      <c r="EV52" s="107">
        <f t="shared" si="407"/>
        <v>0</v>
      </c>
      <c r="EW52" s="107"/>
      <c r="EX52" s="207"/>
      <c r="EY52" s="189"/>
      <c r="EZ52" s="107"/>
      <c r="FA52" s="107"/>
      <c r="FB52" s="104">
        <f t="shared" si="64"/>
        <v>0</v>
      </c>
      <c r="FC52" s="107">
        <f t="shared" si="408"/>
        <v>0</v>
      </c>
      <c r="FD52" s="107"/>
      <c r="FE52" s="207"/>
      <c r="FF52" s="189"/>
      <c r="FG52" s="107"/>
      <c r="FH52" s="107"/>
      <c r="FI52" s="104">
        <f t="shared" si="65"/>
        <v>0</v>
      </c>
      <c r="FJ52" s="107">
        <f t="shared" si="409"/>
        <v>0</v>
      </c>
      <c r="FK52" s="107"/>
      <c r="FL52" s="207"/>
      <c r="FM52" s="189"/>
      <c r="FN52" s="107"/>
      <c r="FO52" s="107"/>
      <c r="FP52" s="104">
        <f t="shared" si="66"/>
        <v>0</v>
      </c>
      <c r="FQ52" s="107">
        <f t="shared" si="410"/>
        <v>0</v>
      </c>
      <c r="FR52" s="107"/>
      <c r="FS52" s="207"/>
      <c r="FT52" s="189"/>
      <c r="FU52" s="107"/>
      <c r="FV52" s="107"/>
      <c r="FW52" s="126">
        <f t="shared" si="67"/>
        <v>0</v>
      </c>
      <c r="FX52" s="107">
        <f t="shared" si="411"/>
        <v>0</v>
      </c>
      <c r="FY52" s="107"/>
      <c r="FZ52" s="207"/>
      <c r="GA52" s="189"/>
      <c r="GB52" s="107"/>
      <c r="GC52" s="107"/>
      <c r="GD52" s="104">
        <f t="shared" si="68"/>
        <v>0</v>
      </c>
      <c r="GE52" s="107">
        <f t="shared" si="412"/>
        <v>0</v>
      </c>
      <c r="GF52" s="107"/>
      <c r="GG52" s="207"/>
      <c r="GH52" s="189"/>
      <c r="GI52" s="107"/>
      <c r="GJ52" s="107"/>
      <c r="GK52" s="104">
        <f t="shared" si="69"/>
        <v>0</v>
      </c>
      <c r="GL52" s="107">
        <f t="shared" si="413"/>
        <v>0</v>
      </c>
      <c r="GM52" s="107"/>
      <c r="GN52" s="207"/>
      <c r="GO52" s="189"/>
      <c r="GP52" s="107"/>
      <c r="GQ52" s="107"/>
      <c r="GR52" s="104">
        <f t="shared" si="70"/>
        <v>0</v>
      </c>
      <c r="GS52" s="107">
        <f t="shared" si="414"/>
        <v>0</v>
      </c>
      <c r="GT52" s="107"/>
      <c r="GU52" s="207"/>
      <c r="GV52" s="189"/>
      <c r="GW52" s="107"/>
      <c r="GX52" s="107"/>
      <c r="GY52" s="104">
        <f t="shared" si="71"/>
        <v>0</v>
      </c>
      <c r="GZ52" s="107">
        <f t="shared" si="415"/>
        <v>0</v>
      </c>
      <c r="HA52" s="107"/>
      <c r="HB52" s="207"/>
      <c r="HC52" s="189"/>
      <c r="HD52" s="107"/>
      <c r="HE52" s="107"/>
      <c r="HF52" s="104">
        <f t="shared" si="72"/>
        <v>0</v>
      </c>
      <c r="HG52" s="107">
        <f t="shared" si="416"/>
        <v>0</v>
      </c>
      <c r="HH52" s="107"/>
      <c r="HI52" s="207"/>
      <c r="HJ52" s="189"/>
      <c r="HK52" s="107"/>
      <c r="HL52" s="107"/>
      <c r="HM52" s="104">
        <f t="shared" si="73"/>
        <v>0</v>
      </c>
      <c r="HN52" s="107">
        <f t="shared" si="417"/>
        <v>0</v>
      </c>
      <c r="HO52" s="107"/>
      <c r="HP52" s="207"/>
      <c r="HQ52" s="189"/>
      <c r="HR52" s="107"/>
      <c r="HS52" s="107"/>
      <c r="HT52" s="104">
        <f t="shared" si="74"/>
        <v>0</v>
      </c>
      <c r="HU52" s="107">
        <f t="shared" si="418"/>
        <v>0</v>
      </c>
      <c r="HV52" s="107"/>
      <c r="HW52" s="207"/>
      <c r="HX52" s="189"/>
      <c r="HY52" s="107"/>
      <c r="HZ52" s="107"/>
      <c r="IA52" s="104">
        <f t="shared" si="75"/>
        <v>0</v>
      </c>
      <c r="IB52" s="107">
        <f t="shared" si="419"/>
        <v>0</v>
      </c>
      <c r="IC52" s="107"/>
      <c r="ID52" s="207"/>
      <c r="IE52" s="189"/>
      <c r="IF52" s="107"/>
      <c r="IG52" s="107"/>
      <c r="IH52" s="104">
        <f t="shared" si="76"/>
        <v>0</v>
      </c>
      <c r="II52" s="107">
        <f t="shared" si="420"/>
        <v>0</v>
      </c>
      <c r="IJ52" s="107"/>
      <c r="IK52" s="207"/>
      <c r="IL52" s="189"/>
      <c r="IM52" s="107"/>
      <c r="IN52" s="107"/>
      <c r="IO52" s="104">
        <f t="shared" si="77"/>
        <v>0</v>
      </c>
      <c r="IP52" s="107">
        <f t="shared" si="421"/>
        <v>0</v>
      </c>
      <c r="IQ52" s="107"/>
      <c r="IR52" s="207"/>
      <c r="IS52" s="189"/>
      <c r="IT52" s="107"/>
      <c r="IU52" s="107"/>
      <c r="IV52" s="104">
        <f t="shared" si="78"/>
        <v>0</v>
      </c>
      <c r="IW52" s="107">
        <f t="shared" si="448"/>
        <v>0</v>
      </c>
      <c r="IX52" s="107"/>
      <c r="IY52" s="207"/>
      <c r="IZ52" s="189"/>
      <c r="JA52" s="107"/>
      <c r="JB52" s="107"/>
      <c r="JC52" s="107"/>
      <c r="JD52" s="104">
        <f t="shared" si="79"/>
        <v>0</v>
      </c>
      <c r="JE52" s="107">
        <f t="shared" si="449"/>
        <v>0</v>
      </c>
      <c r="JF52" s="107"/>
      <c r="JG52" s="207"/>
    </row>
    <row r="53" spans="1:267" s="141" customFormat="1" ht="12.75" x14ac:dyDescent="0.2">
      <c r="A53" s="140"/>
      <c r="B53" s="82" t="s">
        <v>99</v>
      </c>
      <c r="C53" s="172" t="s">
        <v>163</v>
      </c>
      <c r="D53" s="189">
        <f t="shared" si="386"/>
        <v>1914388</v>
      </c>
      <c r="E53" s="107">
        <f t="shared" si="450"/>
        <v>0</v>
      </c>
      <c r="F53" s="108">
        <f t="shared" si="437"/>
        <v>0</v>
      </c>
      <c r="G53" s="108">
        <f t="shared" si="438"/>
        <v>53534</v>
      </c>
      <c r="H53" s="108">
        <f t="shared" si="439"/>
        <v>2544.4</v>
      </c>
      <c r="I53" s="243">
        <f t="shared" si="423"/>
        <v>1970466.4</v>
      </c>
      <c r="J53" s="108">
        <f t="shared" si="424"/>
        <v>1872605.4</v>
      </c>
      <c r="K53" s="108">
        <f t="shared" si="425"/>
        <v>97861</v>
      </c>
      <c r="L53" s="213">
        <f t="shared" si="388"/>
        <v>0</v>
      </c>
      <c r="M53" s="107">
        <v>1914388</v>
      </c>
      <c r="N53" s="108"/>
      <c r="O53" s="108">
        <f>51240+794+1500</f>
        <v>53534</v>
      </c>
      <c r="P53" s="108">
        <v>2544.4</v>
      </c>
      <c r="Q53" s="108">
        <f t="shared" si="44"/>
        <v>1970466.4</v>
      </c>
      <c r="R53" s="108">
        <f t="shared" si="422"/>
        <v>1872605.4</v>
      </c>
      <c r="S53" s="107">
        <v>97861</v>
      </c>
      <c r="T53" s="207"/>
      <c r="U53" s="189"/>
      <c r="V53" s="107"/>
      <c r="W53" s="107"/>
      <c r="X53" s="107"/>
      <c r="Y53" s="104"/>
      <c r="Z53" s="107">
        <f t="shared" si="118"/>
        <v>0</v>
      </c>
      <c r="AA53" s="107"/>
      <c r="AB53" s="207"/>
      <c r="AC53" s="189"/>
      <c r="AD53" s="107"/>
      <c r="AE53" s="107"/>
      <c r="AF53" s="107"/>
      <c r="AG53" s="104">
        <f t="shared" si="45"/>
        <v>0</v>
      </c>
      <c r="AH53" s="107">
        <f t="shared" si="389"/>
        <v>0</v>
      </c>
      <c r="AI53" s="107"/>
      <c r="AJ53" s="207"/>
      <c r="AK53" s="177"/>
      <c r="AL53" s="107"/>
      <c r="AM53" s="107"/>
      <c r="AN53" s="107"/>
      <c r="AO53" s="107"/>
      <c r="AP53" s="107"/>
      <c r="AQ53" s="219"/>
      <c r="AR53" s="189"/>
      <c r="AS53" s="107"/>
      <c r="AT53" s="107"/>
      <c r="AU53" s="107"/>
      <c r="AV53" s="104">
        <f t="shared" si="46"/>
        <v>0</v>
      </c>
      <c r="AW53" s="107">
        <f t="shared" si="390"/>
        <v>0</v>
      </c>
      <c r="AX53" s="107"/>
      <c r="AY53" s="207"/>
      <c r="AZ53" s="189">
        <f t="shared" si="440"/>
        <v>0</v>
      </c>
      <c r="BA53" s="107">
        <f t="shared" si="441"/>
        <v>0</v>
      </c>
      <c r="BB53" s="107">
        <f t="shared" si="428"/>
        <v>0</v>
      </c>
      <c r="BC53" s="107">
        <f t="shared" si="428"/>
        <v>0</v>
      </c>
      <c r="BD53" s="107">
        <f t="shared" si="49"/>
        <v>0</v>
      </c>
      <c r="BE53" s="107">
        <f t="shared" si="442"/>
        <v>0</v>
      </c>
      <c r="BF53" s="107">
        <f t="shared" si="443"/>
        <v>0</v>
      </c>
      <c r="BG53" s="207">
        <f t="shared" si="444"/>
        <v>0</v>
      </c>
      <c r="BH53" s="189"/>
      <c r="BI53" s="107"/>
      <c r="BJ53" s="107"/>
      <c r="BK53" s="107"/>
      <c r="BL53" s="104">
        <f t="shared" si="51"/>
        <v>0</v>
      </c>
      <c r="BM53" s="107">
        <f t="shared" si="393"/>
        <v>0</v>
      </c>
      <c r="BN53" s="107"/>
      <c r="BO53" s="207"/>
      <c r="BP53" s="189"/>
      <c r="BQ53" s="107"/>
      <c r="BR53" s="107"/>
      <c r="BS53" s="107"/>
      <c r="BT53" s="104">
        <f t="shared" si="52"/>
        <v>0</v>
      </c>
      <c r="BU53" s="107">
        <f t="shared" si="394"/>
        <v>0</v>
      </c>
      <c r="BV53" s="107"/>
      <c r="BW53" s="207"/>
      <c r="BX53" s="189"/>
      <c r="BY53" s="107"/>
      <c r="BZ53" s="107"/>
      <c r="CA53" s="107"/>
      <c r="CB53" s="104">
        <f t="shared" si="53"/>
        <v>0</v>
      </c>
      <c r="CC53" s="107">
        <f t="shared" si="395"/>
        <v>0</v>
      </c>
      <c r="CD53" s="107"/>
      <c r="CE53" s="207"/>
      <c r="CF53" s="189">
        <f t="shared" si="445"/>
        <v>0</v>
      </c>
      <c r="CG53" s="107">
        <f t="shared" si="446"/>
        <v>0</v>
      </c>
      <c r="CH53" s="107">
        <f t="shared" si="446"/>
        <v>0</v>
      </c>
      <c r="CI53" s="107">
        <f t="shared" si="447"/>
        <v>0</v>
      </c>
      <c r="CJ53" s="107">
        <f t="shared" si="430"/>
        <v>0</v>
      </c>
      <c r="CK53" s="107">
        <f t="shared" si="124"/>
        <v>0</v>
      </c>
      <c r="CL53" s="107">
        <f t="shared" si="125"/>
        <v>0</v>
      </c>
      <c r="CM53" s="207">
        <f t="shared" si="126"/>
        <v>0</v>
      </c>
      <c r="CN53" s="189"/>
      <c r="CO53" s="107"/>
      <c r="CP53" s="107"/>
      <c r="CQ53" s="104">
        <f t="shared" si="55"/>
        <v>0</v>
      </c>
      <c r="CR53" s="107">
        <f t="shared" si="399"/>
        <v>0</v>
      </c>
      <c r="CS53" s="107"/>
      <c r="CT53" s="207"/>
      <c r="CU53" s="189"/>
      <c r="CV53" s="107"/>
      <c r="CW53" s="107"/>
      <c r="CX53" s="104">
        <f t="shared" si="56"/>
        <v>0</v>
      </c>
      <c r="CY53" s="107">
        <f t="shared" si="400"/>
        <v>0</v>
      </c>
      <c r="CZ53" s="107"/>
      <c r="DA53" s="207"/>
      <c r="DB53" s="189"/>
      <c r="DC53" s="107"/>
      <c r="DD53" s="107"/>
      <c r="DE53" s="104">
        <f t="shared" si="57"/>
        <v>0</v>
      </c>
      <c r="DF53" s="107">
        <f t="shared" si="401"/>
        <v>0</v>
      </c>
      <c r="DG53" s="107"/>
      <c r="DH53" s="207"/>
      <c r="DI53" s="189"/>
      <c r="DJ53" s="107"/>
      <c r="DK53" s="107"/>
      <c r="DL53" s="104">
        <f t="shared" si="58"/>
        <v>0</v>
      </c>
      <c r="DM53" s="107">
        <f t="shared" si="402"/>
        <v>0</v>
      </c>
      <c r="DN53" s="107"/>
      <c r="DO53" s="207"/>
      <c r="DP53" s="189"/>
      <c r="DQ53" s="107"/>
      <c r="DR53" s="107"/>
      <c r="DS53" s="104">
        <f t="shared" si="59"/>
        <v>0</v>
      </c>
      <c r="DT53" s="107">
        <f t="shared" si="403"/>
        <v>0</v>
      </c>
      <c r="DU53" s="107"/>
      <c r="DV53" s="207"/>
      <c r="DW53" s="189"/>
      <c r="DX53" s="107"/>
      <c r="DY53" s="107"/>
      <c r="DZ53" s="104">
        <f t="shared" si="60"/>
        <v>0</v>
      </c>
      <c r="EA53" s="107">
        <f t="shared" si="404"/>
        <v>0</v>
      </c>
      <c r="EB53" s="107"/>
      <c r="EC53" s="207"/>
      <c r="ED53" s="189"/>
      <c r="EE53" s="107"/>
      <c r="EF53" s="107"/>
      <c r="EG53" s="104">
        <f t="shared" si="61"/>
        <v>0</v>
      </c>
      <c r="EH53" s="107">
        <f t="shared" si="405"/>
        <v>0</v>
      </c>
      <c r="EI53" s="107"/>
      <c r="EJ53" s="207"/>
      <c r="EK53" s="189"/>
      <c r="EL53" s="107"/>
      <c r="EM53" s="107"/>
      <c r="EN53" s="104">
        <f t="shared" si="62"/>
        <v>0</v>
      </c>
      <c r="EO53" s="107">
        <f t="shared" si="406"/>
        <v>0</v>
      </c>
      <c r="EP53" s="107"/>
      <c r="EQ53" s="207"/>
      <c r="ER53" s="189"/>
      <c r="ES53" s="107"/>
      <c r="ET53" s="107"/>
      <c r="EU53" s="114">
        <f t="shared" si="63"/>
        <v>0</v>
      </c>
      <c r="EV53" s="107">
        <f t="shared" si="407"/>
        <v>0</v>
      </c>
      <c r="EW53" s="107"/>
      <c r="EX53" s="207"/>
      <c r="EY53" s="189"/>
      <c r="EZ53" s="107"/>
      <c r="FA53" s="107"/>
      <c r="FB53" s="104">
        <f t="shared" si="64"/>
        <v>0</v>
      </c>
      <c r="FC53" s="107">
        <f t="shared" si="408"/>
        <v>0</v>
      </c>
      <c r="FD53" s="107"/>
      <c r="FE53" s="207"/>
      <c r="FF53" s="189"/>
      <c r="FG53" s="107"/>
      <c r="FH53" s="107"/>
      <c r="FI53" s="104">
        <f t="shared" si="65"/>
        <v>0</v>
      </c>
      <c r="FJ53" s="107">
        <f t="shared" si="409"/>
        <v>0</v>
      </c>
      <c r="FK53" s="107"/>
      <c r="FL53" s="207"/>
      <c r="FM53" s="189"/>
      <c r="FN53" s="107"/>
      <c r="FO53" s="107"/>
      <c r="FP53" s="104">
        <f t="shared" si="66"/>
        <v>0</v>
      </c>
      <c r="FQ53" s="107">
        <f t="shared" si="410"/>
        <v>0</v>
      </c>
      <c r="FR53" s="107"/>
      <c r="FS53" s="207"/>
      <c r="FT53" s="189"/>
      <c r="FU53" s="107"/>
      <c r="FV53" s="107"/>
      <c r="FW53" s="126">
        <f t="shared" si="67"/>
        <v>0</v>
      </c>
      <c r="FX53" s="107">
        <f t="shared" si="411"/>
        <v>0</v>
      </c>
      <c r="FY53" s="107"/>
      <c r="FZ53" s="207"/>
      <c r="GA53" s="189"/>
      <c r="GB53" s="107"/>
      <c r="GC53" s="107"/>
      <c r="GD53" s="104">
        <f t="shared" si="68"/>
        <v>0</v>
      </c>
      <c r="GE53" s="107">
        <f t="shared" si="412"/>
        <v>0</v>
      </c>
      <c r="GF53" s="107"/>
      <c r="GG53" s="207"/>
      <c r="GH53" s="189"/>
      <c r="GI53" s="107"/>
      <c r="GJ53" s="107"/>
      <c r="GK53" s="104">
        <f t="shared" si="69"/>
        <v>0</v>
      </c>
      <c r="GL53" s="107">
        <f t="shared" si="413"/>
        <v>0</v>
      </c>
      <c r="GM53" s="107"/>
      <c r="GN53" s="207"/>
      <c r="GO53" s="189"/>
      <c r="GP53" s="107"/>
      <c r="GQ53" s="107"/>
      <c r="GR53" s="104">
        <f t="shared" si="70"/>
        <v>0</v>
      </c>
      <c r="GS53" s="107">
        <f t="shared" si="414"/>
        <v>0</v>
      </c>
      <c r="GT53" s="107"/>
      <c r="GU53" s="207"/>
      <c r="GV53" s="189"/>
      <c r="GW53" s="107"/>
      <c r="GX53" s="107"/>
      <c r="GY53" s="104">
        <f t="shared" si="71"/>
        <v>0</v>
      </c>
      <c r="GZ53" s="107">
        <f t="shared" si="415"/>
        <v>0</v>
      </c>
      <c r="HA53" s="107"/>
      <c r="HB53" s="207"/>
      <c r="HC53" s="189"/>
      <c r="HD53" s="107"/>
      <c r="HE53" s="107"/>
      <c r="HF53" s="104">
        <f t="shared" si="72"/>
        <v>0</v>
      </c>
      <c r="HG53" s="107">
        <f t="shared" si="416"/>
        <v>0</v>
      </c>
      <c r="HH53" s="107"/>
      <c r="HI53" s="207"/>
      <c r="HJ53" s="189"/>
      <c r="HK53" s="107"/>
      <c r="HL53" s="107"/>
      <c r="HM53" s="104">
        <f t="shared" si="73"/>
        <v>0</v>
      </c>
      <c r="HN53" s="107">
        <f t="shared" si="417"/>
        <v>0</v>
      </c>
      <c r="HO53" s="107"/>
      <c r="HP53" s="207"/>
      <c r="HQ53" s="189"/>
      <c r="HR53" s="107"/>
      <c r="HS53" s="107"/>
      <c r="HT53" s="104">
        <f t="shared" si="74"/>
        <v>0</v>
      </c>
      <c r="HU53" s="107">
        <f t="shared" si="418"/>
        <v>0</v>
      </c>
      <c r="HV53" s="107"/>
      <c r="HW53" s="207"/>
      <c r="HX53" s="189"/>
      <c r="HY53" s="107"/>
      <c r="HZ53" s="107"/>
      <c r="IA53" s="104">
        <f t="shared" si="75"/>
        <v>0</v>
      </c>
      <c r="IB53" s="107">
        <f t="shared" si="419"/>
        <v>0</v>
      </c>
      <c r="IC53" s="107"/>
      <c r="ID53" s="207"/>
      <c r="IE53" s="189"/>
      <c r="IF53" s="107"/>
      <c r="IG53" s="107"/>
      <c r="IH53" s="104">
        <f t="shared" si="76"/>
        <v>0</v>
      </c>
      <c r="II53" s="107">
        <f t="shared" si="420"/>
        <v>0</v>
      </c>
      <c r="IJ53" s="107"/>
      <c r="IK53" s="207"/>
      <c r="IL53" s="189"/>
      <c r="IM53" s="107"/>
      <c r="IN53" s="107"/>
      <c r="IO53" s="104">
        <f t="shared" si="77"/>
        <v>0</v>
      </c>
      <c r="IP53" s="107">
        <f t="shared" si="421"/>
        <v>0</v>
      </c>
      <c r="IQ53" s="107"/>
      <c r="IR53" s="207"/>
      <c r="IS53" s="189"/>
      <c r="IT53" s="107"/>
      <c r="IU53" s="107"/>
      <c r="IV53" s="104">
        <f t="shared" si="78"/>
        <v>0</v>
      </c>
      <c r="IW53" s="107">
        <f t="shared" si="448"/>
        <v>0</v>
      </c>
      <c r="IX53" s="107"/>
      <c r="IY53" s="207"/>
      <c r="IZ53" s="189"/>
      <c r="JA53" s="107"/>
      <c r="JB53" s="107"/>
      <c r="JC53" s="107"/>
      <c r="JD53" s="104">
        <f t="shared" si="79"/>
        <v>0</v>
      </c>
      <c r="JE53" s="107">
        <f t="shared" si="449"/>
        <v>0</v>
      </c>
      <c r="JF53" s="107"/>
      <c r="JG53" s="207"/>
    </row>
    <row r="54" spans="1:267" s="141" customFormat="1" ht="12.75" x14ac:dyDescent="0.2">
      <c r="A54" s="140"/>
      <c r="B54" s="82" t="s">
        <v>100</v>
      </c>
      <c r="C54" s="172" t="s">
        <v>10</v>
      </c>
      <c r="D54" s="189">
        <f t="shared" si="386"/>
        <v>7462892</v>
      </c>
      <c r="E54" s="107">
        <f t="shared" si="450"/>
        <v>0</v>
      </c>
      <c r="F54" s="108">
        <f t="shared" si="437"/>
        <v>-22310.2</v>
      </c>
      <c r="G54" s="108">
        <f t="shared" si="438"/>
        <v>16371</v>
      </c>
      <c r="H54" s="108">
        <f t="shared" si="439"/>
        <v>-4709379</v>
      </c>
      <c r="I54" s="243">
        <f t="shared" si="423"/>
        <v>2747573.8</v>
      </c>
      <c r="J54" s="108">
        <f t="shared" si="424"/>
        <v>43459.799999999814</v>
      </c>
      <c r="K54" s="107">
        <f t="shared" si="425"/>
        <v>2704114</v>
      </c>
      <c r="L54" s="213">
        <f t="shared" si="388"/>
        <v>0</v>
      </c>
      <c r="M54" s="189">
        <v>7462892</v>
      </c>
      <c r="N54" s="108">
        <v>-22310.2</v>
      </c>
      <c r="O54" s="108">
        <f>20870-4499</f>
        <v>16371</v>
      </c>
      <c r="P54" s="108">
        <v>-4709379</v>
      </c>
      <c r="Q54" s="108">
        <f t="shared" si="44"/>
        <v>2747573.8</v>
      </c>
      <c r="R54" s="108">
        <f t="shared" si="422"/>
        <v>43459.799999999814</v>
      </c>
      <c r="S54" s="107">
        <v>2704114</v>
      </c>
      <c r="T54" s="207"/>
      <c r="U54" s="189"/>
      <c r="V54" s="107"/>
      <c r="W54" s="107"/>
      <c r="X54" s="107"/>
      <c r="Y54" s="104"/>
      <c r="Z54" s="107">
        <f t="shared" si="118"/>
        <v>0</v>
      </c>
      <c r="AA54" s="107"/>
      <c r="AB54" s="207"/>
      <c r="AC54" s="189"/>
      <c r="AD54" s="107"/>
      <c r="AE54" s="107"/>
      <c r="AF54" s="107"/>
      <c r="AG54" s="104">
        <f t="shared" si="45"/>
        <v>0</v>
      </c>
      <c r="AH54" s="107">
        <f t="shared" si="389"/>
        <v>0</v>
      </c>
      <c r="AI54" s="107"/>
      <c r="AJ54" s="207"/>
      <c r="AK54" s="177"/>
      <c r="AL54" s="107"/>
      <c r="AM54" s="107"/>
      <c r="AN54" s="107"/>
      <c r="AO54" s="107"/>
      <c r="AP54" s="107"/>
      <c r="AQ54" s="219"/>
      <c r="AR54" s="189"/>
      <c r="AS54" s="107"/>
      <c r="AT54" s="107"/>
      <c r="AU54" s="107"/>
      <c r="AV54" s="104">
        <f t="shared" si="46"/>
        <v>0</v>
      </c>
      <c r="AW54" s="107">
        <f t="shared" si="390"/>
        <v>0</v>
      </c>
      <c r="AX54" s="107"/>
      <c r="AY54" s="207"/>
      <c r="AZ54" s="189">
        <f t="shared" si="440"/>
        <v>0</v>
      </c>
      <c r="BA54" s="107">
        <f t="shared" si="441"/>
        <v>0</v>
      </c>
      <c r="BB54" s="107">
        <f t="shared" si="428"/>
        <v>0</v>
      </c>
      <c r="BC54" s="107">
        <f t="shared" si="428"/>
        <v>0</v>
      </c>
      <c r="BD54" s="107">
        <f t="shared" si="49"/>
        <v>0</v>
      </c>
      <c r="BE54" s="107">
        <f t="shared" si="442"/>
        <v>0</v>
      </c>
      <c r="BF54" s="107">
        <f t="shared" si="443"/>
        <v>0</v>
      </c>
      <c r="BG54" s="207">
        <f t="shared" si="444"/>
        <v>0</v>
      </c>
      <c r="BH54" s="189"/>
      <c r="BI54" s="107"/>
      <c r="BJ54" s="107"/>
      <c r="BK54" s="107"/>
      <c r="BL54" s="104">
        <f t="shared" si="51"/>
        <v>0</v>
      </c>
      <c r="BM54" s="107">
        <f t="shared" si="393"/>
        <v>0</v>
      </c>
      <c r="BN54" s="107"/>
      <c r="BO54" s="207"/>
      <c r="BP54" s="189"/>
      <c r="BQ54" s="107"/>
      <c r="BR54" s="107"/>
      <c r="BS54" s="107"/>
      <c r="BT54" s="104">
        <f t="shared" si="52"/>
        <v>0</v>
      </c>
      <c r="BU54" s="107">
        <f t="shared" si="394"/>
        <v>0</v>
      </c>
      <c r="BV54" s="107"/>
      <c r="BW54" s="207"/>
      <c r="BX54" s="189"/>
      <c r="BY54" s="107"/>
      <c r="BZ54" s="107"/>
      <c r="CA54" s="107"/>
      <c r="CB54" s="104">
        <f t="shared" si="53"/>
        <v>0</v>
      </c>
      <c r="CC54" s="107">
        <f t="shared" si="395"/>
        <v>0</v>
      </c>
      <c r="CD54" s="107"/>
      <c r="CE54" s="207"/>
      <c r="CF54" s="189">
        <f t="shared" si="445"/>
        <v>0</v>
      </c>
      <c r="CG54" s="107">
        <f t="shared" si="446"/>
        <v>0</v>
      </c>
      <c r="CH54" s="107">
        <f t="shared" si="446"/>
        <v>0</v>
      </c>
      <c r="CI54" s="107">
        <f t="shared" si="447"/>
        <v>0</v>
      </c>
      <c r="CJ54" s="107">
        <f t="shared" si="430"/>
        <v>0</v>
      </c>
      <c r="CK54" s="107">
        <f t="shared" si="124"/>
        <v>0</v>
      </c>
      <c r="CL54" s="107">
        <f t="shared" si="125"/>
        <v>0</v>
      </c>
      <c r="CM54" s="207">
        <f t="shared" si="126"/>
        <v>0</v>
      </c>
      <c r="CN54" s="189"/>
      <c r="CO54" s="107"/>
      <c r="CP54" s="107"/>
      <c r="CQ54" s="104">
        <f t="shared" si="55"/>
        <v>0</v>
      </c>
      <c r="CR54" s="107">
        <f t="shared" si="399"/>
        <v>0</v>
      </c>
      <c r="CS54" s="107"/>
      <c r="CT54" s="207"/>
      <c r="CU54" s="189"/>
      <c r="CV54" s="107"/>
      <c r="CW54" s="107"/>
      <c r="CX54" s="104">
        <f t="shared" si="56"/>
        <v>0</v>
      </c>
      <c r="CY54" s="107">
        <f t="shared" si="400"/>
        <v>0</v>
      </c>
      <c r="CZ54" s="107"/>
      <c r="DA54" s="207"/>
      <c r="DB54" s="189"/>
      <c r="DC54" s="107"/>
      <c r="DD54" s="107"/>
      <c r="DE54" s="104">
        <f t="shared" si="57"/>
        <v>0</v>
      </c>
      <c r="DF54" s="107">
        <f t="shared" si="401"/>
        <v>0</v>
      </c>
      <c r="DG54" s="107"/>
      <c r="DH54" s="207"/>
      <c r="DI54" s="189"/>
      <c r="DJ54" s="107"/>
      <c r="DK54" s="107"/>
      <c r="DL54" s="104">
        <f t="shared" si="58"/>
        <v>0</v>
      </c>
      <c r="DM54" s="107">
        <f t="shared" si="402"/>
        <v>0</v>
      </c>
      <c r="DN54" s="107"/>
      <c r="DO54" s="207"/>
      <c r="DP54" s="189"/>
      <c r="DQ54" s="107"/>
      <c r="DR54" s="107"/>
      <c r="DS54" s="104">
        <f t="shared" si="59"/>
        <v>0</v>
      </c>
      <c r="DT54" s="107">
        <f t="shared" si="403"/>
        <v>0</v>
      </c>
      <c r="DU54" s="107"/>
      <c r="DV54" s="207"/>
      <c r="DW54" s="189"/>
      <c r="DX54" s="107"/>
      <c r="DY54" s="107"/>
      <c r="DZ54" s="104">
        <f t="shared" si="60"/>
        <v>0</v>
      </c>
      <c r="EA54" s="107">
        <f t="shared" si="404"/>
        <v>0</v>
      </c>
      <c r="EB54" s="107"/>
      <c r="EC54" s="207"/>
      <c r="ED54" s="189"/>
      <c r="EE54" s="107"/>
      <c r="EF54" s="107"/>
      <c r="EG54" s="104">
        <f t="shared" si="61"/>
        <v>0</v>
      </c>
      <c r="EH54" s="107">
        <f t="shared" si="405"/>
        <v>0</v>
      </c>
      <c r="EI54" s="107"/>
      <c r="EJ54" s="207"/>
      <c r="EK54" s="189"/>
      <c r="EL54" s="107"/>
      <c r="EM54" s="107"/>
      <c r="EN54" s="104">
        <f t="shared" si="62"/>
        <v>0</v>
      </c>
      <c r="EO54" s="107">
        <f t="shared" si="406"/>
        <v>0</v>
      </c>
      <c r="EP54" s="107"/>
      <c r="EQ54" s="207"/>
      <c r="ER54" s="189"/>
      <c r="ES54" s="107"/>
      <c r="ET54" s="107"/>
      <c r="EU54" s="114">
        <f t="shared" si="63"/>
        <v>0</v>
      </c>
      <c r="EV54" s="107">
        <f t="shared" si="407"/>
        <v>0</v>
      </c>
      <c r="EW54" s="107"/>
      <c r="EX54" s="207"/>
      <c r="EY54" s="189"/>
      <c r="EZ54" s="107"/>
      <c r="FA54" s="107"/>
      <c r="FB54" s="104">
        <f t="shared" si="64"/>
        <v>0</v>
      </c>
      <c r="FC54" s="107">
        <f t="shared" si="408"/>
        <v>0</v>
      </c>
      <c r="FD54" s="107"/>
      <c r="FE54" s="207"/>
      <c r="FF54" s="189"/>
      <c r="FG54" s="107"/>
      <c r="FH54" s="107"/>
      <c r="FI54" s="104">
        <f t="shared" si="65"/>
        <v>0</v>
      </c>
      <c r="FJ54" s="107">
        <f t="shared" si="409"/>
        <v>0</v>
      </c>
      <c r="FK54" s="107"/>
      <c r="FL54" s="207"/>
      <c r="FM54" s="189"/>
      <c r="FN54" s="107"/>
      <c r="FO54" s="107"/>
      <c r="FP54" s="104">
        <f t="shared" si="66"/>
        <v>0</v>
      </c>
      <c r="FQ54" s="107">
        <f t="shared" si="410"/>
        <v>0</v>
      </c>
      <c r="FR54" s="107"/>
      <c r="FS54" s="207"/>
      <c r="FT54" s="189"/>
      <c r="FU54" s="107"/>
      <c r="FV54" s="107"/>
      <c r="FW54" s="126">
        <f t="shared" si="67"/>
        <v>0</v>
      </c>
      <c r="FX54" s="107">
        <f t="shared" si="411"/>
        <v>0</v>
      </c>
      <c r="FY54" s="107"/>
      <c r="FZ54" s="207"/>
      <c r="GA54" s="189"/>
      <c r="GB54" s="107"/>
      <c r="GC54" s="107"/>
      <c r="GD54" s="104">
        <f t="shared" si="68"/>
        <v>0</v>
      </c>
      <c r="GE54" s="107">
        <f t="shared" si="412"/>
        <v>0</v>
      </c>
      <c r="GF54" s="107"/>
      <c r="GG54" s="207"/>
      <c r="GH54" s="189"/>
      <c r="GI54" s="107"/>
      <c r="GJ54" s="107"/>
      <c r="GK54" s="104">
        <f t="shared" si="69"/>
        <v>0</v>
      </c>
      <c r="GL54" s="107">
        <f t="shared" si="413"/>
        <v>0</v>
      </c>
      <c r="GM54" s="107"/>
      <c r="GN54" s="207"/>
      <c r="GO54" s="189"/>
      <c r="GP54" s="107"/>
      <c r="GQ54" s="107"/>
      <c r="GR54" s="104">
        <f t="shared" si="70"/>
        <v>0</v>
      </c>
      <c r="GS54" s="107">
        <f t="shared" si="414"/>
        <v>0</v>
      </c>
      <c r="GT54" s="107"/>
      <c r="GU54" s="207"/>
      <c r="GV54" s="189"/>
      <c r="GW54" s="107"/>
      <c r="GX54" s="107"/>
      <c r="GY54" s="104">
        <f t="shared" si="71"/>
        <v>0</v>
      </c>
      <c r="GZ54" s="107">
        <f t="shared" si="415"/>
        <v>0</v>
      </c>
      <c r="HA54" s="107"/>
      <c r="HB54" s="207"/>
      <c r="HC54" s="189"/>
      <c r="HD54" s="107"/>
      <c r="HE54" s="107"/>
      <c r="HF54" s="104">
        <f t="shared" si="72"/>
        <v>0</v>
      </c>
      <c r="HG54" s="107">
        <f t="shared" si="416"/>
        <v>0</v>
      </c>
      <c r="HH54" s="107"/>
      <c r="HI54" s="207"/>
      <c r="HJ54" s="189"/>
      <c r="HK54" s="107"/>
      <c r="HL54" s="107"/>
      <c r="HM54" s="104">
        <f t="shared" si="73"/>
        <v>0</v>
      </c>
      <c r="HN54" s="107">
        <f t="shared" si="417"/>
        <v>0</v>
      </c>
      <c r="HO54" s="107"/>
      <c r="HP54" s="207"/>
      <c r="HQ54" s="189"/>
      <c r="HR54" s="107"/>
      <c r="HS54" s="107"/>
      <c r="HT54" s="104">
        <f t="shared" si="74"/>
        <v>0</v>
      </c>
      <c r="HU54" s="107">
        <f t="shared" si="418"/>
        <v>0</v>
      </c>
      <c r="HV54" s="107"/>
      <c r="HW54" s="207"/>
      <c r="HX54" s="189"/>
      <c r="HY54" s="107"/>
      <c r="HZ54" s="107"/>
      <c r="IA54" s="104">
        <f t="shared" si="75"/>
        <v>0</v>
      </c>
      <c r="IB54" s="107">
        <f t="shared" si="419"/>
        <v>0</v>
      </c>
      <c r="IC54" s="107"/>
      <c r="ID54" s="207"/>
      <c r="IE54" s="189"/>
      <c r="IF54" s="107"/>
      <c r="IG54" s="107"/>
      <c r="IH54" s="104">
        <f t="shared" si="76"/>
        <v>0</v>
      </c>
      <c r="II54" s="107">
        <f t="shared" si="420"/>
        <v>0</v>
      </c>
      <c r="IJ54" s="107"/>
      <c r="IK54" s="207"/>
      <c r="IL54" s="189"/>
      <c r="IM54" s="107"/>
      <c r="IN54" s="107"/>
      <c r="IO54" s="104">
        <f t="shared" si="77"/>
        <v>0</v>
      </c>
      <c r="IP54" s="107">
        <f t="shared" si="421"/>
        <v>0</v>
      </c>
      <c r="IQ54" s="107"/>
      <c r="IR54" s="207"/>
      <c r="IS54" s="189"/>
      <c r="IT54" s="107"/>
      <c r="IU54" s="107"/>
      <c r="IV54" s="104">
        <f t="shared" si="78"/>
        <v>0</v>
      </c>
      <c r="IW54" s="107">
        <f t="shared" si="448"/>
        <v>0</v>
      </c>
      <c r="IX54" s="107"/>
      <c r="IY54" s="207"/>
      <c r="IZ54" s="189"/>
      <c r="JA54" s="107"/>
      <c r="JB54" s="107"/>
      <c r="JC54" s="107"/>
      <c r="JD54" s="104">
        <f t="shared" si="79"/>
        <v>0</v>
      </c>
      <c r="JE54" s="107">
        <f t="shared" si="449"/>
        <v>0</v>
      </c>
      <c r="JF54" s="107"/>
      <c r="JG54" s="207"/>
    </row>
    <row r="55" spans="1:267" s="148" customFormat="1" ht="12" x14ac:dyDescent="0.2">
      <c r="A55" s="147" t="s">
        <v>89</v>
      </c>
      <c r="B55" s="339" t="s">
        <v>22</v>
      </c>
      <c r="C55" s="340"/>
      <c r="D55" s="209">
        <f t="shared" si="386"/>
        <v>33226310</v>
      </c>
      <c r="E55" s="114">
        <f>E43+E44+E45+E46+E47</f>
        <v>0</v>
      </c>
      <c r="F55" s="114">
        <f t="shared" si="437"/>
        <v>293363.19999999995</v>
      </c>
      <c r="G55" s="114">
        <f t="shared" si="438"/>
        <v>644564</v>
      </c>
      <c r="H55" s="114">
        <f t="shared" si="439"/>
        <v>-4950245.5999999996</v>
      </c>
      <c r="I55" s="244">
        <f t="shared" si="423"/>
        <v>29213991.600000001</v>
      </c>
      <c r="J55" s="245">
        <f t="shared" si="424"/>
        <v>21277182.600000001</v>
      </c>
      <c r="K55" s="114">
        <f t="shared" si="425"/>
        <v>7932097</v>
      </c>
      <c r="L55" s="196">
        <f t="shared" si="388"/>
        <v>4712</v>
      </c>
      <c r="M55" s="209">
        <f>+M47+M46+M45+M44+M43</f>
        <v>19332597</v>
      </c>
      <c r="N55" s="114">
        <f>+N47+N46+N45+N44+N43</f>
        <v>207105.19999999998</v>
      </c>
      <c r="O55" s="114">
        <f>+O43+O44+O45++O46+O47</f>
        <v>207595</v>
      </c>
      <c r="P55" s="114">
        <f>+P43+P44+P45++P46+P47</f>
        <v>-5686325.5999999996</v>
      </c>
      <c r="Q55" s="245">
        <f t="shared" si="44"/>
        <v>14060971.6</v>
      </c>
      <c r="R55" s="114">
        <f>+Q55-S55-T55</f>
        <v>8958392.5999999996</v>
      </c>
      <c r="S55" s="114">
        <f>S43+S44+S45+S46+S47</f>
        <v>5102021</v>
      </c>
      <c r="T55" s="196">
        <f t="shared" ref="T55:AJ55" si="451">T43+T44+T45+T46+T47</f>
        <v>558</v>
      </c>
      <c r="U55" s="209">
        <f t="shared" si="451"/>
        <v>3279444</v>
      </c>
      <c r="V55" s="114">
        <f t="shared" si="451"/>
        <v>-17129</v>
      </c>
      <c r="W55" s="114">
        <f t="shared" si="451"/>
        <v>148887</v>
      </c>
      <c r="X55" s="114">
        <f t="shared" si="451"/>
        <v>46604</v>
      </c>
      <c r="Y55" s="245">
        <f t="shared" ref="Y55:Y72" si="452">+V55+U55+W55+X55</f>
        <v>3457806</v>
      </c>
      <c r="Z55" s="114">
        <f t="shared" si="118"/>
        <v>3238627</v>
      </c>
      <c r="AA55" s="114">
        <f t="shared" si="451"/>
        <v>215025</v>
      </c>
      <c r="AB55" s="196">
        <f t="shared" si="451"/>
        <v>4154</v>
      </c>
      <c r="AC55" s="209">
        <f t="shared" si="451"/>
        <v>3684332</v>
      </c>
      <c r="AD55" s="209">
        <f t="shared" si="451"/>
        <v>18589</v>
      </c>
      <c r="AE55" s="114">
        <f t="shared" si="451"/>
        <v>132404</v>
      </c>
      <c r="AF55" s="114">
        <f t="shared" si="451"/>
        <v>278801</v>
      </c>
      <c r="AG55" s="245">
        <f t="shared" si="45"/>
        <v>4114126</v>
      </c>
      <c r="AH55" s="114">
        <f>AH43+AH44+AH45+AH46+AH47</f>
        <v>3095661</v>
      </c>
      <c r="AI55" s="114">
        <f t="shared" si="451"/>
        <v>1018465</v>
      </c>
      <c r="AJ55" s="196">
        <f t="shared" si="451"/>
        <v>0</v>
      </c>
      <c r="AK55" s="180"/>
      <c r="AL55" s="114"/>
      <c r="AM55" s="114"/>
      <c r="AN55" s="114"/>
      <c r="AO55" s="114"/>
      <c r="AP55" s="114"/>
      <c r="AQ55" s="222"/>
      <c r="AR55" s="209">
        <f>AR43+AR44+AR45+AR46+AR47</f>
        <v>350126</v>
      </c>
      <c r="AS55" s="114">
        <f>AS43+AS44+AS45+AS46+AS47</f>
        <v>0</v>
      </c>
      <c r="AT55" s="114">
        <f>AT43+AT44+AT45+AT46+AT47</f>
        <v>13389</v>
      </c>
      <c r="AU55" s="114">
        <f>AU43+AU44+AU45+AU46+AU47</f>
        <v>27144</v>
      </c>
      <c r="AV55" s="245">
        <f t="shared" si="46"/>
        <v>390659</v>
      </c>
      <c r="AW55" s="114">
        <f>AW43+AW44+AW45+AW46+AW47</f>
        <v>367168</v>
      </c>
      <c r="AX55" s="114">
        <f>AX43+AX44+AX45+AX46+AX47</f>
        <v>23491</v>
      </c>
      <c r="AY55" s="196">
        <f>AY43+AY44+AY45+AY46+AY47</f>
        <v>0</v>
      </c>
      <c r="AZ55" s="209">
        <f>AZ43+AZ44+AZ45+AZ46+AZ47</f>
        <v>3055305</v>
      </c>
      <c r="BA55" s="114">
        <f t="shared" ref="BA55:BK55" si="453">BA43+BA44+BA45+BA46+BA47</f>
        <v>83107</v>
      </c>
      <c r="BB55" s="114">
        <f t="shared" si="428"/>
        <v>124217</v>
      </c>
      <c r="BC55" s="114">
        <f t="shared" si="428"/>
        <v>200502</v>
      </c>
      <c r="BD55" s="245">
        <f t="shared" si="49"/>
        <v>3463131</v>
      </c>
      <c r="BE55" s="114">
        <f>BE43+BE44+BE45+BE46+BE47</f>
        <v>2788644</v>
      </c>
      <c r="BF55" s="114">
        <f>BF43+BF44+BF45+BF46+BF47</f>
        <v>674487</v>
      </c>
      <c r="BG55" s="196">
        <f t="shared" si="453"/>
        <v>0</v>
      </c>
      <c r="BH55" s="209">
        <f t="shared" si="453"/>
        <v>1893672</v>
      </c>
      <c r="BI55" s="114">
        <f t="shared" si="453"/>
        <v>20148</v>
      </c>
      <c r="BJ55" s="114">
        <f t="shared" si="453"/>
        <v>51065</v>
      </c>
      <c r="BK55" s="114">
        <f t="shared" si="453"/>
        <v>128248</v>
      </c>
      <c r="BL55" s="245">
        <f t="shared" si="51"/>
        <v>2093133</v>
      </c>
      <c r="BM55" s="114">
        <f>BM43+BM44+BM45+BM46+BM47</f>
        <v>1740597</v>
      </c>
      <c r="BN55" s="114">
        <f t="shared" ref="BN55:CF55" si="454">BN43+BN44+BN45+BN46+BN47</f>
        <v>352536</v>
      </c>
      <c r="BO55" s="196">
        <f t="shared" si="454"/>
        <v>0</v>
      </c>
      <c r="BP55" s="209">
        <f t="shared" si="454"/>
        <v>385228</v>
      </c>
      <c r="BQ55" s="114">
        <f t="shared" si="454"/>
        <v>42165</v>
      </c>
      <c r="BR55" s="114">
        <f t="shared" si="454"/>
        <v>44302</v>
      </c>
      <c r="BS55" s="114">
        <f t="shared" si="454"/>
        <v>41673</v>
      </c>
      <c r="BT55" s="245">
        <f t="shared" si="52"/>
        <v>513368</v>
      </c>
      <c r="BU55" s="114">
        <f>BU43+BU44+BU45+BU46+BU47</f>
        <v>399925</v>
      </c>
      <c r="BV55" s="114">
        <f t="shared" si="454"/>
        <v>113443</v>
      </c>
      <c r="BW55" s="196">
        <f t="shared" si="454"/>
        <v>0</v>
      </c>
      <c r="BX55" s="209">
        <f t="shared" si="454"/>
        <v>776405</v>
      </c>
      <c r="BY55" s="114">
        <f t="shared" si="454"/>
        <v>20794</v>
      </c>
      <c r="BZ55" s="114">
        <f t="shared" si="454"/>
        <v>28850</v>
      </c>
      <c r="CA55" s="114">
        <f t="shared" si="454"/>
        <v>30581</v>
      </c>
      <c r="CB55" s="245">
        <f t="shared" si="53"/>
        <v>856630</v>
      </c>
      <c r="CC55" s="114">
        <f>CC43+CC44+CC45+CC46+CC47</f>
        <v>648122</v>
      </c>
      <c r="CD55" s="114">
        <f t="shared" si="454"/>
        <v>208508</v>
      </c>
      <c r="CE55" s="196">
        <f t="shared" si="454"/>
        <v>0</v>
      </c>
      <c r="CF55" s="209">
        <f t="shared" si="454"/>
        <v>3524506</v>
      </c>
      <c r="CG55" s="114">
        <f>SUM(CO55,CV55,DC55,DJ55,DQ55,DX55,EE55,EL55,ES55,EZ55,FG55,FN55,FU55,GB55,GI55,GP55,GW55,HD55,HK55,HR55,HY55,IF55,IM55,IT55)+JA55</f>
        <v>1691</v>
      </c>
      <c r="CH55" s="114">
        <f>SUM(CP55,CW55,DD55,DK55,DR55,DY55,EF55,EM55,ET55,FA55,FH55,FO55,FV55,GC55,GJ55,GQ55,GX55,HE55,HL55,HS55,HZ55,IG55,IN55,IU55)+JB55</f>
        <v>18072</v>
      </c>
      <c r="CI55" s="111">
        <f t="shared" si="447"/>
        <v>183029</v>
      </c>
      <c r="CJ55" s="114">
        <f t="shared" si="430"/>
        <v>3727298</v>
      </c>
      <c r="CK55" s="114">
        <f t="shared" si="124"/>
        <v>2828690</v>
      </c>
      <c r="CL55" s="114">
        <f t="shared" si="125"/>
        <v>898608</v>
      </c>
      <c r="CM55" s="196">
        <f t="shared" si="126"/>
        <v>0</v>
      </c>
      <c r="CN55" s="209">
        <f>CN43+CN44+CN45+CN46+CN47</f>
        <v>100268</v>
      </c>
      <c r="CO55" s="114">
        <f>CO43+CO44+CO45+CO46+CO47</f>
        <v>5</v>
      </c>
      <c r="CP55" s="114">
        <f>CP43+CP44+CP45+CP46+CP47</f>
        <v>-42613</v>
      </c>
      <c r="CQ55" s="245">
        <f>SUM(CN55:CP55)</f>
        <v>57660</v>
      </c>
      <c r="CR55" s="114">
        <f>CR43+CR44+CR45+CR46+CR47</f>
        <v>50982</v>
      </c>
      <c r="CS55" s="114">
        <f t="shared" ref="CS55:DV55" si="455">CS43+CS44+CS45+CS46+CS47</f>
        <v>6678</v>
      </c>
      <c r="CT55" s="196">
        <f t="shared" si="455"/>
        <v>0</v>
      </c>
      <c r="CU55" s="209">
        <f t="shared" si="455"/>
        <v>180389</v>
      </c>
      <c r="CV55" s="114">
        <f t="shared" si="455"/>
        <v>0</v>
      </c>
      <c r="CW55" s="114">
        <f t="shared" si="455"/>
        <v>-76078</v>
      </c>
      <c r="CX55" s="245">
        <f>SUM(CU55:CW55)</f>
        <v>104311</v>
      </c>
      <c r="CY55" s="114">
        <f>CY43+CY44+CY45+CY46+CY47</f>
        <v>90280</v>
      </c>
      <c r="CZ55" s="114">
        <f t="shared" si="455"/>
        <v>14031</v>
      </c>
      <c r="DA55" s="196">
        <f t="shared" si="455"/>
        <v>0</v>
      </c>
      <c r="DB55" s="209">
        <f t="shared" si="455"/>
        <v>133920</v>
      </c>
      <c r="DC55" s="114">
        <f t="shared" si="455"/>
        <v>0</v>
      </c>
      <c r="DD55" s="114">
        <f t="shared" si="455"/>
        <v>-56913</v>
      </c>
      <c r="DE55" s="245">
        <f>SUM(DB55:DD55)</f>
        <v>77007</v>
      </c>
      <c r="DF55" s="114">
        <f>DF43+DF44+DF45+DF46+DF47</f>
        <v>67107</v>
      </c>
      <c r="DG55" s="114">
        <f t="shared" si="455"/>
        <v>9900</v>
      </c>
      <c r="DH55" s="196">
        <f t="shared" si="455"/>
        <v>0</v>
      </c>
      <c r="DI55" s="209">
        <f t="shared" si="455"/>
        <v>158404</v>
      </c>
      <c r="DJ55" s="114">
        <f t="shared" si="455"/>
        <v>0</v>
      </c>
      <c r="DK55" s="114">
        <f t="shared" si="455"/>
        <v>-64063</v>
      </c>
      <c r="DL55" s="245">
        <f>SUM(DI55:DK55)</f>
        <v>94341</v>
      </c>
      <c r="DM55" s="114">
        <f>DM43+DM44+DM45+DM46+DM47</f>
        <v>81055</v>
      </c>
      <c r="DN55" s="114">
        <f t="shared" si="455"/>
        <v>13286</v>
      </c>
      <c r="DO55" s="196">
        <f t="shared" si="455"/>
        <v>0</v>
      </c>
      <c r="DP55" s="209">
        <f t="shared" si="455"/>
        <v>69487</v>
      </c>
      <c r="DQ55" s="114">
        <f t="shared" si="455"/>
        <v>0</v>
      </c>
      <c r="DR55" s="114">
        <f t="shared" si="455"/>
        <v>-28717</v>
      </c>
      <c r="DS55" s="245">
        <f>SUM(DP55:DR55)</f>
        <v>40770</v>
      </c>
      <c r="DT55" s="114">
        <f>DT43+DT44+DT45+DT46+DT47</f>
        <v>35345</v>
      </c>
      <c r="DU55" s="114">
        <f t="shared" si="455"/>
        <v>5425</v>
      </c>
      <c r="DV55" s="196">
        <f t="shared" si="455"/>
        <v>0</v>
      </c>
      <c r="DW55" s="209">
        <f t="shared" ref="DW55:FA55" si="456">DW43+DW44+DW45+DW46+DW47</f>
        <v>186322</v>
      </c>
      <c r="DX55" s="114">
        <f t="shared" si="456"/>
        <v>0</v>
      </c>
      <c r="DY55" s="114">
        <f t="shared" si="456"/>
        <v>-83085</v>
      </c>
      <c r="DZ55" s="245">
        <f>SUM(DW55:DY55)</f>
        <v>103237</v>
      </c>
      <c r="EA55" s="114">
        <f>EA43+EA44+EA45+EA46+EA47</f>
        <v>91811</v>
      </c>
      <c r="EB55" s="114">
        <f t="shared" si="456"/>
        <v>11426</v>
      </c>
      <c r="EC55" s="196">
        <f t="shared" si="456"/>
        <v>0</v>
      </c>
      <c r="ED55" s="209">
        <f t="shared" si="456"/>
        <v>168826</v>
      </c>
      <c r="EE55" s="114">
        <f t="shared" si="456"/>
        <v>0</v>
      </c>
      <c r="EF55" s="114">
        <f t="shared" si="456"/>
        <v>-76349</v>
      </c>
      <c r="EG55" s="245">
        <f>SUM(ED55:EF55)</f>
        <v>92477</v>
      </c>
      <c r="EH55" s="114">
        <f>EH43+EH44+EH45+EH46+EH47</f>
        <v>80206</v>
      </c>
      <c r="EI55" s="114">
        <f t="shared" si="456"/>
        <v>12271</v>
      </c>
      <c r="EJ55" s="196">
        <f t="shared" si="456"/>
        <v>0</v>
      </c>
      <c r="EK55" s="209">
        <f t="shared" si="456"/>
        <v>134337</v>
      </c>
      <c r="EL55" s="114">
        <f t="shared" si="456"/>
        <v>0</v>
      </c>
      <c r="EM55" s="114">
        <f t="shared" si="456"/>
        <v>-61038</v>
      </c>
      <c r="EN55" s="245">
        <f>SUM(EK55:EM55)</f>
        <v>73299</v>
      </c>
      <c r="EO55" s="114">
        <f>EO43+EO44+EO45+EO46+EO47</f>
        <v>64367</v>
      </c>
      <c r="EP55" s="114">
        <f t="shared" si="456"/>
        <v>8932</v>
      </c>
      <c r="EQ55" s="196">
        <f t="shared" si="456"/>
        <v>0</v>
      </c>
      <c r="ER55" s="209">
        <f t="shared" si="456"/>
        <v>146093</v>
      </c>
      <c r="ES55" s="114">
        <f t="shared" si="456"/>
        <v>0</v>
      </c>
      <c r="ET55" s="114">
        <f t="shared" si="456"/>
        <v>-57952</v>
      </c>
      <c r="EU55" s="114">
        <f>SUM(ER55:ET55)</f>
        <v>88141</v>
      </c>
      <c r="EV55" s="114">
        <f>EV43+EV44+EV45+EV46+EV47</f>
        <v>77484</v>
      </c>
      <c r="EW55" s="114">
        <f t="shared" si="456"/>
        <v>10657</v>
      </c>
      <c r="EX55" s="196">
        <f t="shared" si="456"/>
        <v>0</v>
      </c>
      <c r="EY55" s="209">
        <f t="shared" si="456"/>
        <v>219505</v>
      </c>
      <c r="EZ55" s="114">
        <f t="shared" si="456"/>
        <v>0</v>
      </c>
      <c r="FA55" s="114">
        <f t="shared" si="456"/>
        <v>-90499</v>
      </c>
      <c r="FB55" s="245">
        <f>SUM(EY55:FA55)</f>
        <v>129006</v>
      </c>
      <c r="FC55" s="114">
        <f>FC43+FC44+FC45+FC46+FC47</f>
        <v>112404</v>
      </c>
      <c r="FD55" s="114">
        <f t="shared" ref="FD55:GG55" si="457">FD43+FD44+FD45+FD46+FD47</f>
        <v>16602</v>
      </c>
      <c r="FE55" s="196">
        <f t="shared" si="457"/>
        <v>0</v>
      </c>
      <c r="FF55" s="209">
        <f t="shared" si="457"/>
        <v>107900</v>
      </c>
      <c r="FG55" s="114">
        <f t="shared" si="457"/>
        <v>0</v>
      </c>
      <c r="FH55" s="114">
        <f t="shared" si="457"/>
        <v>-47156</v>
      </c>
      <c r="FI55" s="245">
        <f>SUM(FF55:FH55)</f>
        <v>60744</v>
      </c>
      <c r="FJ55" s="114">
        <f>FJ43+FJ44+FJ45+FJ46+FJ47</f>
        <v>51273</v>
      </c>
      <c r="FK55" s="114">
        <f t="shared" si="457"/>
        <v>9471</v>
      </c>
      <c r="FL55" s="196">
        <f t="shared" si="457"/>
        <v>0</v>
      </c>
      <c r="FM55" s="209">
        <f t="shared" si="457"/>
        <v>209960</v>
      </c>
      <c r="FN55" s="114">
        <f t="shared" si="457"/>
        <v>-30</v>
      </c>
      <c r="FO55" s="114">
        <f t="shared" si="457"/>
        <v>-91614</v>
      </c>
      <c r="FP55" s="116">
        <f>SUM(FM55:FO55)</f>
        <v>118316</v>
      </c>
      <c r="FQ55" s="114">
        <f>FQ43+FQ44+FQ45+FQ46+FQ47</f>
        <v>105413</v>
      </c>
      <c r="FR55" s="114">
        <f t="shared" si="457"/>
        <v>12903</v>
      </c>
      <c r="FS55" s="196">
        <f t="shared" si="457"/>
        <v>0</v>
      </c>
      <c r="FT55" s="209">
        <f t="shared" si="457"/>
        <v>97839</v>
      </c>
      <c r="FU55" s="114">
        <f t="shared" si="457"/>
        <v>333</v>
      </c>
      <c r="FV55" s="114">
        <f t="shared" si="457"/>
        <v>-39837</v>
      </c>
      <c r="FW55" s="114">
        <f>SUM(FT55:FV55)</f>
        <v>58335</v>
      </c>
      <c r="FX55" s="114">
        <f>FX43+FX44+FX45+FX46+FX47</f>
        <v>51486</v>
      </c>
      <c r="FY55" s="114">
        <f t="shared" si="457"/>
        <v>6849</v>
      </c>
      <c r="FZ55" s="196">
        <f t="shared" si="457"/>
        <v>0</v>
      </c>
      <c r="GA55" s="209">
        <f t="shared" si="457"/>
        <v>187730</v>
      </c>
      <c r="GB55" s="114">
        <f t="shared" si="457"/>
        <v>28</v>
      </c>
      <c r="GC55" s="114">
        <f t="shared" si="457"/>
        <v>-81573</v>
      </c>
      <c r="GD55" s="245">
        <f>SUM(GA55:GC55)</f>
        <v>106185</v>
      </c>
      <c r="GE55" s="114">
        <f>GE43+GE44+GE45+GE46+GE47</f>
        <v>93859</v>
      </c>
      <c r="GF55" s="114">
        <f t="shared" si="457"/>
        <v>12326</v>
      </c>
      <c r="GG55" s="196">
        <f t="shared" si="457"/>
        <v>0</v>
      </c>
      <c r="GH55" s="209">
        <f t="shared" ref="GH55:HP55" si="458">GH43+GH44+GH45+GH46+GH47</f>
        <v>110469</v>
      </c>
      <c r="GI55" s="114">
        <f t="shared" si="458"/>
        <v>0</v>
      </c>
      <c r="GJ55" s="114">
        <f t="shared" si="458"/>
        <v>-51719</v>
      </c>
      <c r="GK55" s="245">
        <f>SUM(GH55:GJ55)</f>
        <v>58750</v>
      </c>
      <c r="GL55" s="114">
        <f>GL43+GL44+GL45+GL46+GL47</f>
        <v>51994</v>
      </c>
      <c r="GM55" s="114">
        <f t="shared" si="458"/>
        <v>6756</v>
      </c>
      <c r="GN55" s="196">
        <f t="shared" si="458"/>
        <v>0</v>
      </c>
      <c r="GO55" s="209">
        <f t="shared" si="458"/>
        <v>120953</v>
      </c>
      <c r="GP55" s="114">
        <f t="shared" si="458"/>
        <v>0</v>
      </c>
      <c r="GQ55" s="114">
        <f t="shared" si="458"/>
        <v>-53643</v>
      </c>
      <c r="GR55" s="245">
        <f>SUM(GO55:GQ55)</f>
        <v>67310</v>
      </c>
      <c r="GS55" s="114">
        <f>GS43+GS44+GS45+GS46+GS47</f>
        <v>58410</v>
      </c>
      <c r="GT55" s="114">
        <f t="shared" si="458"/>
        <v>8900</v>
      </c>
      <c r="GU55" s="196">
        <f t="shared" si="458"/>
        <v>0</v>
      </c>
      <c r="GV55" s="209">
        <f t="shared" si="458"/>
        <v>191887</v>
      </c>
      <c r="GW55" s="114">
        <f t="shared" si="458"/>
        <v>0</v>
      </c>
      <c r="GX55" s="114">
        <f t="shared" si="458"/>
        <v>-71857</v>
      </c>
      <c r="GY55" s="245">
        <f>SUM(GV55:GX55)</f>
        <v>120030</v>
      </c>
      <c r="GZ55" s="114">
        <f>GZ43+GZ44+GZ45+GZ46+GZ47</f>
        <v>108403</v>
      </c>
      <c r="HA55" s="114">
        <f t="shared" si="458"/>
        <v>11627</v>
      </c>
      <c r="HB55" s="196">
        <f t="shared" si="458"/>
        <v>0</v>
      </c>
      <c r="HC55" s="209">
        <f t="shared" si="458"/>
        <v>99195</v>
      </c>
      <c r="HD55" s="114">
        <f t="shared" si="458"/>
        <v>0</v>
      </c>
      <c r="HE55" s="114">
        <f t="shared" si="458"/>
        <v>-42449</v>
      </c>
      <c r="HF55" s="245">
        <f>SUM(HC55:HE55)</f>
        <v>56746</v>
      </c>
      <c r="HG55" s="114">
        <f>HG43+HG44+HG45+HG46+HG47</f>
        <v>50432</v>
      </c>
      <c r="HH55" s="114">
        <f t="shared" si="458"/>
        <v>6314</v>
      </c>
      <c r="HI55" s="196">
        <f t="shared" si="458"/>
        <v>0</v>
      </c>
      <c r="HJ55" s="209">
        <f t="shared" si="458"/>
        <v>124482</v>
      </c>
      <c r="HK55" s="114">
        <f t="shared" si="458"/>
        <v>1266</v>
      </c>
      <c r="HL55" s="114">
        <f t="shared" si="458"/>
        <v>-52895</v>
      </c>
      <c r="HM55" s="245">
        <f>SUM(HJ55:HL55)</f>
        <v>72853</v>
      </c>
      <c r="HN55" s="114">
        <f>HN43+HN44+HN45+HN46+HN47</f>
        <v>63866</v>
      </c>
      <c r="HO55" s="114">
        <f t="shared" si="458"/>
        <v>8987</v>
      </c>
      <c r="HP55" s="196">
        <f t="shared" si="458"/>
        <v>0</v>
      </c>
      <c r="HQ55" s="209">
        <f>HQ43+HQ44+HQ45+HQ46+HQ47</f>
        <v>118596</v>
      </c>
      <c r="HR55" s="114">
        <f>HR43+HR44+HR45+HR46+HR47</f>
        <v>88</v>
      </c>
      <c r="HS55" s="114">
        <f>HS43+HS44+HS45+HS46+HS47</f>
        <v>-51231</v>
      </c>
      <c r="HT55" s="245">
        <f>SUM(HQ55:HS55)</f>
        <v>67453</v>
      </c>
      <c r="HU55" s="114">
        <f>HU43+HU44+HU45+HU46+HU47</f>
        <v>60269</v>
      </c>
      <c r="HV55" s="114">
        <f t="shared" ref="HV55:IY55" si="459">HV43+HV44+HV45+HV46+HV47</f>
        <v>7184</v>
      </c>
      <c r="HW55" s="196">
        <f t="shared" si="459"/>
        <v>0</v>
      </c>
      <c r="HX55" s="209">
        <f t="shared" si="459"/>
        <v>148339</v>
      </c>
      <c r="HY55" s="114">
        <f t="shared" si="459"/>
        <v>0</v>
      </c>
      <c r="HZ55" s="114">
        <f t="shared" si="459"/>
        <v>-65330</v>
      </c>
      <c r="IA55" s="245">
        <f>SUM(HX55:HZ55)</f>
        <v>83009</v>
      </c>
      <c r="IB55" s="114">
        <f>IB43+IB44+IB45+IB46+IB47</f>
        <v>72556</v>
      </c>
      <c r="IC55" s="114">
        <f t="shared" si="459"/>
        <v>10453</v>
      </c>
      <c r="ID55" s="196">
        <f t="shared" si="459"/>
        <v>0</v>
      </c>
      <c r="IE55" s="209">
        <f t="shared" si="459"/>
        <v>120863</v>
      </c>
      <c r="IF55" s="114">
        <f t="shared" si="459"/>
        <v>0</v>
      </c>
      <c r="IG55" s="114">
        <f t="shared" si="459"/>
        <v>-50861</v>
      </c>
      <c r="IH55" s="245">
        <f>SUM(IE55:IG55)</f>
        <v>70002</v>
      </c>
      <c r="II55" s="114">
        <f>II43+II44+II45+II46+II47</f>
        <v>60900</v>
      </c>
      <c r="IJ55" s="114">
        <f t="shared" si="459"/>
        <v>9102</v>
      </c>
      <c r="IK55" s="196">
        <f t="shared" si="459"/>
        <v>0</v>
      </c>
      <c r="IL55" s="209">
        <f t="shared" si="459"/>
        <v>191508</v>
      </c>
      <c r="IM55" s="114">
        <f t="shared" si="459"/>
        <v>0</v>
      </c>
      <c r="IN55" s="114">
        <f t="shared" si="459"/>
        <v>-80751</v>
      </c>
      <c r="IO55" s="245">
        <f>SUM(IL55:IN55)</f>
        <v>110757</v>
      </c>
      <c r="IP55" s="114">
        <f>IP43+IP44+IP45+IP46+IP47</f>
        <v>96789</v>
      </c>
      <c r="IQ55" s="114">
        <f t="shared" si="459"/>
        <v>13968</v>
      </c>
      <c r="IR55" s="196">
        <f t="shared" si="459"/>
        <v>0</v>
      </c>
      <c r="IS55" s="209">
        <f t="shared" si="459"/>
        <v>197234</v>
      </c>
      <c r="IT55" s="114">
        <f t="shared" si="459"/>
        <v>1</v>
      </c>
      <c r="IU55" s="114">
        <f t="shared" si="459"/>
        <v>-80409</v>
      </c>
      <c r="IV55" s="114">
        <f>SUM(IS55:IU55)</f>
        <v>116826</v>
      </c>
      <c r="IW55" s="114">
        <f>IW43+IW44+IW45+IW46+IW47</f>
        <v>102718</v>
      </c>
      <c r="IX55" s="114">
        <f t="shared" si="459"/>
        <v>14108</v>
      </c>
      <c r="IY55" s="196">
        <f t="shared" si="459"/>
        <v>0</v>
      </c>
      <c r="IZ55" s="209">
        <f>IZ43+IZ44+IZ45+IZ46+IZ47</f>
        <v>0</v>
      </c>
      <c r="JA55" s="114">
        <f>JA43+JA44+JA45+JA46+JA47</f>
        <v>0</v>
      </c>
      <c r="JB55" s="114">
        <f>JB43+JB44+JB45+JB46+JB47</f>
        <v>1516704</v>
      </c>
      <c r="JC55" s="114">
        <f>JC43+JC44+JC45+JC46+JC47</f>
        <v>183029</v>
      </c>
      <c r="JD55" s="114">
        <f t="shared" si="79"/>
        <v>1699733</v>
      </c>
      <c r="JE55" s="114">
        <f>JE43+JE44+JE45+JE46+JE47</f>
        <v>1049281</v>
      </c>
      <c r="JF55" s="114">
        <f>JF43+JF44+JF45+JF46+JF47</f>
        <v>650452</v>
      </c>
      <c r="JG55" s="196">
        <f>JG43+JG44+JG45+JG46+JG47</f>
        <v>0</v>
      </c>
    </row>
    <row r="56" spans="1:267" s="143" customFormat="1" ht="12.75" x14ac:dyDescent="0.15">
      <c r="A56" s="142" t="s">
        <v>90</v>
      </c>
      <c r="B56" s="337" t="s">
        <v>11</v>
      </c>
      <c r="C56" s="338"/>
      <c r="D56" s="188">
        <f t="shared" si="386"/>
        <v>1529140</v>
      </c>
      <c r="E56" s="111">
        <v>0</v>
      </c>
      <c r="F56" s="104">
        <f t="shared" si="437"/>
        <v>-5958</v>
      </c>
      <c r="G56" s="104">
        <f t="shared" si="438"/>
        <v>662698</v>
      </c>
      <c r="H56" s="104">
        <f t="shared" si="439"/>
        <v>145932</v>
      </c>
      <c r="I56" s="132">
        <f t="shared" si="423"/>
        <v>2331812</v>
      </c>
      <c r="J56" s="104">
        <f t="shared" si="424"/>
        <v>409694</v>
      </c>
      <c r="K56" s="104">
        <f t="shared" si="425"/>
        <v>1922118</v>
      </c>
      <c r="L56" s="187">
        <f t="shared" si="388"/>
        <v>0</v>
      </c>
      <c r="M56" s="188">
        <v>1375490</v>
      </c>
      <c r="N56" s="104">
        <v>-11163</v>
      </c>
      <c r="O56" s="104">
        <v>461708</v>
      </c>
      <c r="P56" s="104">
        <v>92453</v>
      </c>
      <c r="Q56" s="104">
        <f t="shared" si="44"/>
        <v>1918488</v>
      </c>
      <c r="R56" s="104">
        <f>+Q56-S56-T56</f>
        <v>0</v>
      </c>
      <c r="S56" s="111">
        <v>1918488</v>
      </c>
      <c r="T56" s="191"/>
      <c r="U56" s="188">
        <v>153650</v>
      </c>
      <c r="V56" s="111"/>
      <c r="W56" s="111">
        <v>-25201</v>
      </c>
      <c r="X56" s="111">
        <v>-57768</v>
      </c>
      <c r="Y56" s="104">
        <f t="shared" si="452"/>
        <v>70681</v>
      </c>
      <c r="Z56" s="111">
        <f t="shared" si="118"/>
        <v>70681</v>
      </c>
      <c r="AA56" s="111"/>
      <c r="AB56" s="191"/>
      <c r="AC56" s="188"/>
      <c r="AD56" s="111">
        <v>5175</v>
      </c>
      <c r="AE56" s="111">
        <v>217229</v>
      </c>
      <c r="AF56" s="111">
        <v>108100</v>
      </c>
      <c r="AG56" s="104">
        <f t="shared" si="45"/>
        <v>330504</v>
      </c>
      <c r="AH56" s="111">
        <f>AG56-AI56-AJ56</f>
        <v>326874</v>
      </c>
      <c r="AI56" s="111">
        <v>3630</v>
      </c>
      <c r="AJ56" s="191"/>
      <c r="AK56" s="178"/>
      <c r="AL56" s="111"/>
      <c r="AM56" s="111"/>
      <c r="AN56" s="111"/>
      <c r="AO56" s="111"/>
      <c r="AP56" s="111"/>
      <c r="AQ56" s="220"/>
      <c r="AR56" s="188"/>
      <c r="AS56" s="111"/>
      <c r="AT56" s="111">
        <v>782</v>
      </c>
      <c r="AU56" s="111">
        <v>2614</v>
      </c>
      <c r="AV56" s="104">
        <f t="shared" si="46"/>
        <v>3396</v>
      </c>
      <c r="AW56" s="111">
        <f>AV56-AX56-AY56</f>
        <v>3396</v>
      </c>
      <c r="AX56" s="111"/>
      <c r="AY56" s="191"/>
      <c r="AZ56" s="188">
        <f>SUM(BP56,BX56,BH56)</f>
        <v>0</v>
      </c>
      <c r="BA56" s="111">
        <f>SUM(BQ56,BY56,BI56)</f>
        <v>0</v>
      </c>
      <c r="BB56" s="111">
        <f t="shared" si="428"/>
        <v>318</v>
      </c>
      <c r="BC56" s="111">
        <f t="shared" si="428"/>
        <v>1015</v>
      </c>
      <c r="BD56" s="111">
        <f t="shared" si="49"/>
        <v>1333</v>
      </c>
      <c r="BE56" s="111">
        <f t="shared" ref="BE56:BG57" si="460">SUM(BU56,CC56,BM56)</f>
        <v>1333</v>
      </c>
      <c r="BF56" s="111">
        <f t="shared" si="460"/>
        <v>0</v>
      </c>
      <c r="BG56" s="191">
        <f t="shared" si="460"/>
        <v>0</v>
      </c>
      <c r="BH56" s="188"/>
      <c r="BI56" s="111"/>
      <c r="BJ56" s="111"/>
      <c r="BK56" s="111">
        <v>1018</v>
      </c>
      <c r="BL56" s="104">
        <f t="shared" si="51"/>
        <v>1018</v>
      </c>
      <c r="BM56" s="111">
        <f>BL56-BN56-BO56</f>
        <v>1018</v>
      </c>
      <c r="BN56" s="111"/>
      <c r="BO56" s="191"/>
      <c r="BP56" s="188"/>
      <c r="BQ56" s="111"/>
      <c r="BR56" s="111"/>
      <c r="BS56" s="111"/>
      <c r="BT56" s="104">
        <f t="shared" si="52"/>
        <v>0</v>
      </c>
      <c r="BU56" s="111">
        <f>BT56-BV56-BW56</f>
        <v>0</v>
      </c>
      <c r="BV56" s="111"/>
      <c r="BW56" s="191"/>
      <c r="BX56" s="188"/>
      <c r="BY56" s="111"/>
      <c r="BZ56" s="111">
        <v>318</v>
      </c>
      <c r="CA56" s="111">
        <v>-3</v>
      </c>
      <c r="CB56" s="104">
        <f t="shared" si="53"/>
        <v>315</v>
      </c>
      <c r="CC56" s="111">
        <f>CB56-CD56-CE56</f>
        <v>315</v>
      </c>
      <c r="CD56" s="111"/>
      <c r="CE56" s="191"/>
      <c r="CF56" s="188">
        <f t="shared" ref="CF56:CH57" si="461">SUM(CN56,CU56,DB56,DI56,DP56,DW56,ED56,EK56,ER56,EY56,FF56,FM56,FT56,GA56,GH56,GO56,GV56,HC56,HJ56,HQ56,HX56,IE56,IL56,IS56)</f>
        <v>0</v>
      </c>
      <c r="CG56" s="111">
        <f t="shared" si="461"/>
        <v>30</v>
      </c>
      <c r="CH56" s="111">
        <f>SUM(CP56,CW56,DD56,DK56,DR56,DY56,EF56,EM56,ET56,FA56,FH56,FO56,FV56,GC56,GJ56,GQ56,GX56,HE56,HL56,HS56,HZ56,IG56,IN56,IU56)+JB56</f>
        <v>7862</v>
      </c>
      <c r="CI56" s="111">
        <f t="shared" si="447"/>
        <v>-482</v>
      </c>
      <c r="CJ56" s="111">
        <f t="shared" si="430"/>
        <v>7410</v>
      </c>
      <c r="CK56" s="111">
        <f t="shared" si="124"/>
        <v>7410</v>
      </c>
      <c r="CL56" s="111">
        <f t="shared" si="125"/>
        <v>0</v>
      </c>
      <c r="CM56" s="191">
        <f t="shared" si="126"/>
        <v>0</v>
      </c>
      <c r="CN56" s="188"/>
      <c r="CO56" s="111"/>
      <c r="CP56" s="111"/>
      <c r="CQ56" s="104">
        <f t="shared" si="55"/>
        <v>0</v>
      </c>
      <c r="CR56" s="111">
        <f>CQ56-CS56-CT56</f>
        <v>0</v>
      </c>
      <c r="CS56" s="111"/>
      <c r="CT56" s="191"/>
      <c r="CU56" s="188"/>
      <c r="CV56" s="111"/>
      <c r="CW56" s="111"/>
      <c r="CX56" s="104">
        <f t="shared" si="56"/>
        <v>0</v>
      </c>
      <c r="CY56" s="111">
        <f>CX56-CZ56-DA56</f>
        <v>0</v>
      </c>
      <c r="CZ56" s="111"/>
      <c r="DA56" s="191"/>
      <c r="DB56" s="188"/>
      <c r="DC56" s="111"/>
      <c r="DD56" s="111">
        <f>581-290</f>
        <v>291</v>
      </c>
      <c r="DE56" s="104">
        <f t="shared" si="57"/>
        <v>291</v>
      </c>
      <c r="DF56" s="111">
        <f>DE56-DG56-DH56</f>
        <v>291</v>
      </c>
      <c r="DG56" s="111"/>
      <c r="DH56" s="191"/>
      <c r="DI56" s="188"/>
      <c r="DJ56" s="111"/>
      <c r="DK56" s="111">
        <v>16</v>
      </c>
      <c r="DL56" s="104">
        <f t="shared" si="58"/>
        <v>16</v>
      </c>
      <c r="DM56" s="111">
        <f>DL56-DN56-DO56</f>
        <v>16</v>
      </c>
      <c r="DN56" s="111"/>
      <c r="DO56" s="191"/>
      <c r="DP56" s="188"/>
      <c r="DQ56" s="111"/>
      <c r="DR56" s="111"/>
      <c r="DS56" s="104">
        <f t="shared" si="59"/>
        <v>0</v>
      </c>
      <c r="DT56" s="111">
        <f>DS56-DU56-DV56</f>
        <v>0</v>
      </c>
      <c r="DU56" s="111"/>
      <c r="DV56" s="191"/>
      <c r="DW56" s="188"/>
      <c r="DX56" s="111"/>
      <c r="DY56" s="111"/>
      <c r="DZ56" s="104">
        <f t="shared" si="60"/>
        <v>0</v>
      </c>
      <c r="EA56" s="111">
        <f>DZ56-EB56-EC56</f>
        <v>0</v>
      </c>
      <c r="EB56" s="111"/>
      <c r="EC56" s="191"/>
      <c r="ED56" s="188"/>
      <c r="EE56" s="111"/>
      <c r="EF56" s="111">
        <v>22</v>
      </c>
      <c r="EG56" s="104">
        <f t="shared" si="61"/>
        <v>22</v>
      </c>
      <c r="EH56" s="111">
        <f>EG56-EI56-EJ56</f>
        <v>22</v>
      </c>
      <c r="EI56" s="111"/>
      <c r="EJ56" s="191"/>
      <c r="EK56" s="188"/>
      <c r="EL56" s="111"/>
      <c r="EM56" s="111"/>
      <c r="EN56" s="104">
        <f t="shared" si="62"/>
        <v>0</v>
      </c>
      <c r="EO56" s="111">
        <f>EN56-EP56-EQ56</f>
        <v>0</v>
      </c>
      <c r="EP56" s="111"/>
      <c r="EQ56" s="191"/>
      <c r="ER56" s="188"/>
      <c r="ES56" s="111"/>
      <c r="ET56" s="111"/>
      <c r="EU56" s="114">
        <f t="shared" si="63"/>
        <v>0</v>
      </c>
      <c r="EV56" s="111">
        <f>EU56-EW56-EX56</f>
        <v>0</v>
      </c>
      <c r="EW56" s="111"/>
      <c r="EX56" s="191"/>
      <c r="EY56" s="188"/>
      <c r="EZ56" s="111"/>
      <c r="FA56" s="111"/>
      <c r="FB56" s="104">
        <f t="shared" si="64"/>
        <v>0</v>
      </c>
      <c r="FC56" s="111">
        <f>FB56-FD56-FE56</f>
        <v>0</v>
      </c>
      <c r="FD56" s="111"/>
      <c r="FE56" s="191"/>
      <c r="FF56" s="188"/>
      <c r="FG56" s="111"/>
      <c r="FH56" s="111"/>
      <c r="FI56" s="104">
        <f t="shared" si="65"/>
        <v>0</v>
      </c>
      <c r="FJ56" s="111">
        <f>FI56-FK56-FL56</f>
        <v>0</v>
      </c>
      <c r="FK56" s="111"/>
      <c r="FL56" s="191"/>
      <c r="FM56" s="188"/>
      <c r="FN56" s="111">
        <v>30</v>
      </c>
      <c r="FO56" s="111"/>
      <c r="FP56" s="117">
        <f>SUM(FM56:FN56)</f>
        <v>30</v>
      </c>
      <c r="FQ56" s="111">
        <f>FP56-FR56-FS56</f>
        <v>30</v>
      </c>
      <c r="FR56" s="111"/>
      <c r="FS56" s="191"/>
      <c r="FT56" s="188"/>
      <c r="FU56" s="111"/>
      <c r="FV56" s="111"/>
      <c r="FW56" s="126">
        <f t="shared" si="67"/>
        <v>0</v>
      </c>
      <c r="FX56" s="111">
        <f>FW56-FY56-FZ56</f>
        <v>0</v>
      </c>
      <c r="FY56" s="111"/>
      <c r="FZ56" s="191"/>
      <c r="GA56" s="188"/>
      <c r="GB56" s="111"/>
      <c r="GC56" s="111"/>
      <c r="GD56" s="104">
        <f t="shared" si="68"/>
        <v>0</v>
      </c>
      <c r="GE56" s="111">
        <f>GD56-GF56-GG56</f>
        <v>0</v>
      </c>
      <c r="GF56" s="111"/>
      <c r="GG56" s="191"/>
      <c r="GH56" s="188"/>
      <c r="GI56" s="111"/>
      <c r="GJ56" s="111"/>
      <c r="GK56" s="104">
        <f t="shared" si="69"/>
        <v>0</v>
      </c>
      <c r="GL56" s="111">
        <f>GK56-GM56-GN56</f>
        <v>0</v>
      </c>
      <c r="GM56" s="111"/>
      <c r="GN56" s="191"/>
      <c r="GO56" s="188"/>
      <c r="GP56" s="111"/>
      <c r="GQ56" s="111"/>
      <c r="GR56" s="104">
        <f t="shared" si="70"/>
        <v>0</v>
      </c>
      <c r="GS56" s="111">
        <f>GR56-GT56-GU56</f>
        <v>0</v>
      </c>
      <c r="GT56" s="111"/>
      <c r="GU56" s="191"/>
      <c r="GV56" s="188"/>
      <c r="GW56" s="111"/>
      <c r="GX56" s="111">
        <v>0</v>
      </c>
      <c r="GY56" s="104">
        <f t="shared" si="71"/>
        <v>0</v>
      </c>
      <c r="GZ56" s="111">
        <f>GY56-HA56-HB56</f>
        <v>0</v>
      </c>
      <c r="HA56" s="111"/>
      <c r="HB56" s="191"/>
      <c r="HC56" s="188"/>
      <c r="HD56" s="111"/>
      <c r="HE56" s="111"/>
      <c r="HF56" s="104">
        <f t="shared" si="72"/>
        <v>0</v>
      </c>
      <c r="HG56" s="111">
        <f>HF56-HH56-HI56</f>
        <v>0</v>
      </c>
      <c r="HH56" s="111"/>
      <c r="HI56" s="191"/>
      <c r="HJ56" s="188"/>
      <c r="HK56" s="111"/>
      <c r="HL56" s="111"/>
      <c r="HM56" s="104">
        <f t="shared" si="73"/>
        <v>0</v>
      </c>
      <c r="HN56" s="111">
        <f>HM56-HO56-HP56</f>
        <v>0</v>
      </c>
      <c r="HO56" s="111"/>
      <c r="HP56" s="191"/>
      <c r="HQ56" s="188"/>
      <c r="HR56" s="111"/>
      <c r="HS56" s="111"/>
      <c r="HT56" s="104">
        <f t="shared" si="74"/>
        <v>0</v>
      </c>
      <c r="HU56" s="111">
        <f>HT56-HV56-HW56</f>
        <v>0</v>
      </c>
      <c r="HV56" s="111"/>
      <c r="HW56" s="191"/>
      <c r="HX56" s="188"/>
      <c r="HY56" s="111"/>
      <c r="HZ56" s="111"/>
      <c r="IA56" s="104">
        <f t="shared" si="75"/>
        <v>0</v>
      </c>
      <c r="IB56" s="111">
        <f>IA56-IC56-ID56</f>
        <v>0</v>
      </c>
      <c r="IC56" s="111"/>
      <c r="ID56" s="191"/>
      <c r="IE56" s="188"/>
      <c r="IF56" s="111"/>
      <c r="IG56" s="111">
        <v>197</v>
      </c>
      <c r="IH56" s="104">
        <f t="shared" si="76"/>
        <v>197</v>
      </c>
      <c r="II56" s="111">
        <f>IH56-IJ56-IK56</f>
        <v>197</v>
      </c>
      <c r="IJ56" s="111"/>
      <c r="IK56" s="191"/>
      <c r="IL56" s="188"/>
      <c r="IM56" s="111"/>
      <c r="IN56" s="111"/>
      <c r="IO56" s="104">
        <f t="shared" si="77"/>
        <v>0</v>
      </c>
      <c r="IP56" s="111">
        <f>IO56-IQ56-IR56</f>
        <v>0</v>
      </c>
      <c r="IQ56" s="111"/>
      <c r="IR56" s="191"/>
      <c r="IS56" s="188"/>
      <c r="IT56" s="111"/>
      <c r="IU56" s="111">
        <v>0</v>
      </c>
      <c r="IV56" s="104">
        <f t="shared" si="78"/>
        <v>0</v>
      </c>
      <c r="IW56" s="111">
        <f>IV56-IX56-IY56</f>
        <v>0</v>
      </c>
      <c r="IX56" s="111"/>
      <c r="IY56" s="191"/>
      <c r="IZ56" s="188"/>
      <c r="JA56" s="111"/>
      <c r="JB56" s="111">
        <v>7336</v>
      </c>
      <c r="JC56" s="111">
        <v>-482</v>
      </c>
      <c r="JD56" s="104">
        <f t="shared" si="79"/>
        <v>6854</v>
      </c>
      <c r="JE56" s="111">
        <f>JD56-JF56-JG56</f>
        <v>6854</v>
      </c>
      <c r="JF56" s="111"/>
      <c r="JG56" s="191"/>
    </row>
    <row r="57" spans="1:267" s="143" customFormat="1" ht="12.75" x14ac:dyDescent="0.15">
      <c r="A57" s="142" t="s">
        <v>91</v>
      </c>
      <c r="B57" s="337" t="s">
        <v>12</v>
      </c>
      <c r="C57" s="338"/>
      <c r="D57" s="188">
        <f t="shared" si="386"/>
        <v>3516709</v>
      </c>
      <c r="E57" s="111">
        <v>0</v>
      </c>
      <c r="F57" s="104">
        <f t="shared" si="437"/>
        <v>21051</v>
      </c>
      <c r="G57" s="104">
        <f t="shared" si="438"/>
        <v>-83708</v>
      </c>
      <c r="H57" s="104">
        <f t="shared" si="439"/>
        <v>-2153615</v>
      </c>
      <c r="I57" s="132">
        <f t="shared" si="423"/>
        <v>1300437</v>
      </c>
      <c r="J57" s="104">
        <f t="shared" si="424"/>
        <v>142031</v>
      </c>
      <c r="K57" s="104">
        <f t="shared" si="425"/>
        <v>1158406</v>
      </c>
      <c r="L57" s="187">
        <f t="shared" si="388"/>
        <v>0</v>
      </c>
      <c r="M57" s="188">
        <v>3499509</v>
      </c>
      <c r="N57" s="104">
        <v>21051</v>
      </c>
      <c r="O57" s="104">
        <v>-71008</v>
      </c>
      <c r="P57" s="104">
        <v>-2180272</v>
      </c>
      <c r="Q57" s="104">
        <f t="shared" si="44"/>
        <v>1269280</v>
      </c>
      <c r="R57" s="104">
        <f t="shared" ref="R57:R63" si="462">+Q57-S57-T57</f>
        <v>110874</v>
      </c>
      <c r="S57" s="111">
        <v>1158406</v>
      </c>
      <c r="T57" s="191"/>
      <c r="U57" s="188">
        <v>17200</v>
      </c>
      <c r="V57" s="111"/>
      <c r="W57" s="111">
        <v>-12700</v>
      </c>
      <c r="X57" s="111">
        <v>-444</v>
      </c>
      <c r="Y57" s="104">
        <f t="shared" si="452"/>
        <v>4056</v>
      </c>
      <c r="Z57" s="111">
        <f t="shared" si="118"/>
        <v>4056</v>
      </c>
      <c r="AA57" s="111"/>
      <c r="AB57" s="191"/>
      <c r="AC57" s="188"/>
      <c r="AD57" s="111"/>
      <c r="AE57" s="111"/>
      <c r="AF57" s="111">
        <v>27101</v>
      </c>
      <c r="AG57" s="104">
        <f t="shared" si="45"/>
        <v>27101</v>
      </c>
      <c r="AH57" s="111">
        <f>+AG57-AI57</f>
        <v>27101</v>
      </c>
      <c r="AI57" s="111"/>
      <c r="AJ57" s="191"/>
      <c r="AK57" s="178"/>
      <c r="AL57" s="111"/>
      <c r="AM57" s="111"/>
      <c r="AN57" s="111"/>
      <c r="AO57" s="111"/>
      <c r="AP57" s="111"/>
      <c r="AQ57" s="220"/>
      <c r="AR57" s="188"/>
      <c r="AS57" s="111"/>
      <c r="AT57" s="111"/>
      <c r="AU57" s="111"/>
      <c r="AV57" s="104">
        <f t="shared" si="46"/>
        <v>0</v>
      </c>
      <c r="AW57" s="111">
        <f>AV57-AX57-AY57</f>
        <v>0</v>
      </c>
      <c r="AX57" s="111"/>
      <c r="AY57" s="191"/>
      <c r="AZ57" s="188">
        <f>SUM(BP57,BX57,BH57)</f>
        <v>0</v>
      </c>
      <c r="BA57" s="111">
        <f>SUM(BQ57,BY57,BI57)</f>
        <v>0</v>
      </c>
      <c r="BB57" s="107">
        <f t="shared" si="428"/>
        <v>0</v>
      </c>
      <c r="BC57" s="107">
        <f t="shared" si="428"/>
        <v>0</v>
      </c>
      <c r="BD57" s="111">
        <f t="shared" si="49"/>
        <v>0</v>
      </c>
      <c r="BE57" s="111">
        <f t="shared" si="460"/>
        <v>0</v>
      </c>
      <c r="BF57" s="111">
        <f t="shared" si="460"/>
        <v>0</v>
      </c>
      <c r="BG57" s="191">
        <f t="shared" si="460"/>
        <v>0</v>
      </c>
      <c r="BH57" s="188"/>
      <c r="BI57" s="111"/>
      <c r="BJ57" s="111"/>
      <c r="BK57" s="111"/>
      <c r="BL57" s="104">
        <f t="shared" si="51"/>
        <v>0</v>
      </c>
      <c r="BM57" s="111">
        <f>BL57-BN57-BO57</f>
        <v>0</v>
      </c>
      <c r="BN57" s="111"/>
      <c r="BO57" s="191"/>
      <c r="BP57" s="188"/>
      <c r="BQ57" s="111"/>
      <c r="BR57" s="111"/>
      <c r="BS57" s="111"/>
      <c r="BT57" s="104">
        <f t="shared" si="52"/>
        <v>0</v>
      </c>
      <c r="BU57" s="111">
        <f>BT57-BV57-BW57</f>
        <v>0</v>
      </c>
      <c r="BV57" s="111"/>
      <c r="BW57" s="191"/>
      <c r="BX57" s="188"/>
      <c r="BY57" s="111"/>
      <c r="BZ57" s="111"/>
      <c r="CA57" s="111"/>
      <c r="CB57" s="133">
        <f t="shared" si="53"/>
        <v>0</v>
      </c>
      <c r="CC57" s="111">
        <f>CB57-CD57-CE57</f>
        <v>0</v>
      </c>
      <c r="CD57" s="111"/>
      <c r="CE57" s="191"/>
      <c r="CF57" s="188">
        <f t="shared" si="461"/>
        <v>0</v>
      </c>
      <c r="CG57" s="111">
        <f t="shared" si="461"/>
        <v>0</v>
      </c>
      <c r="CH57" s="111">
        <f t="shared" si="461"/>
        <v>0</v>
      </c>
      <c r="CI57" s="111">
        <f t="shared" si="447"/>
        <v>0</v>
      </c>
      <c r="CJ57" s="111">
        <f t="shared" si="430"/>
        <v>0</v>
      </c>
      <c r="CK57" s="111">
        <f t="shared" si="124"/>
        <v>0</v>
      </c>
      <c r="CL57" s="111">
        <f t="shared" si="125"/>
        <v>0</v>
      </c>
      <c r="CM57" s="191">
        <f t="shared" si="126"/>
        <v>0</v>
      </c>
      <c r="CN57" s="188"/>
      <c r="CO57" s="111"/>
      <c r="CP57" s="111"/>
      <c r="CQ57" s="104">
        <f t="shared" si="55"/>
        <v>0</v>
      </c>
      <c r="CR57" s="111">
        <f>CQ57-CS57-CT57</f>
        <v>0</v>
      </c>
      <c r="CS57" s="111"/>
      <c r="CT57" s="191"/>
      <c r="CU57" s="188"/>
      <c r="CV57" s="111"/>
      <c r="CW57" s="111"/>
      <c r="CX57" s="104">
        <f t="shared" si="56"/>
        <v>0</v>
      </c>
      <c r="CY57" s="111">
        <f>CX57-CZ57-DA57</f>
        <v>0</v>
      </c>
      <c r="CZ57" s="111"/>
      <c r="DA57" s="191"/>
      <c r="DB57" s="188"/>
      <c r="DC57" s="111"/>
      <c r="DD57" s="111"/>
      <c r="DE57" s="104">
        <f t="shared" si="57"/>
        <v>0</v>
      </c>
      <c r="DF57" s="111">
        <f>DE57-DG57-DH57</f>
        <v>0</v>
      </c>
      <c r="DG57" s="111"/>
      <c r="DH57" s="191"/>
      <c r="DI57" s="188"/>
      <c r="DJ57" s="111"/>
      <c r="DK57" s="111"/>
      <c r="DL57" s="104">
        <f t="shared" si="58"/>
        <v>0</v>
      </c>
      <c r="DM57" s="111">
        <f>DL57-DN57-DO57</f>
        <v>0</v>
      </c>
      <c r="DN57" s="111"/>
      <c r="DO57" s="191"/>
      <c r="DP57" s="188"/>
      <c r="DQ57" s="111"/>
      <c r="DR57" s="111"/>
      <c r="DS57" s="104">
        <f t="shared" si="59"/>
        <v>0</v>
      </c>
      <c r="DT57" s="111">
        <f>DS57-DU57-DV57</f>
        <v>0</v>
      </c>
      <c r="DU57" s="111"/>
      <c r="DV57" s="191"/>
      <c r="DW57" s="188"/>
      <c r="DX57" s="111"/>
      <c r="DY57" s="111"/>
      <c r="DZ57" s="104">
        <f t="shared" si="60"/>
        <v>0</v>
      </c>
      <c r="EA57" s="111">
        <f>DZ57-EB57-EC57</f>
        <v>0</v>
      </c>
      <c r="EB57" s="111"/>
      <c r="EC57" s="191"/>
      <c r="ED57" s="188"/>
      <c r="EE57" s="111"/>
      <c r="EF57" s="111"/>
      <c r="EG57" s="104">
        <f t="shared" si="61"/>
        <v>0</v>
      </c>
      <c r="EH57" s="111">
        <f>EG57-EI57-EJ57</f>
        <v>0</v>
      </c>
      <c r="EI57" s="111"/>
      <c r="EJ57" s="191"/>
      <c r="EK57" s="188"/>
      <c r="EL57" s="111"/>
      <c r="EM57" s="111"/>
      <c r="EN57" s="104">
        <f t="shared" si="62"/>
        <v>0</v>
      </c>
      <c r="EO57" s="111">
        <f>EN57-EP57-EQ57</f>
        <v>0</v>
      </c>
      <c r="EP57" s="111"/>
      <c r="EQ57" s="191"/>
      <c r="ER57" s="188"/>
      <c r="ES57" s="111"/>
      <c r="ET57" s="111"/>
      <c r="EU57" s="114">
        <f t="shared" si="63"/>
        <v>0</v>
      </c>
      <c r="EV57" s="111">
        <f>EU57-EW57-EX57</f>
        <v>0</v>
      </c>
      <c r="EW57" s="111"/>
      <c r="EX57" s="191"/>
      <c r="EY57" s="188"/>
      <c r="EZ57" s="111"/>
      <c r="FA57" s="111"/>
      <c r="FB57" s="104">
        <f t="shared" si="64"/>
        <v>0</v>
      </c>
      <c r="FC57" s="111">
        <f>FB57-FD57-FE57</f>
        <v>0</v>
      </c>
      <c r="FD57" s="111"/>
      <c r="FE57" s="191"/>
      <c r="FF57" s="188"/>
      <c r="FG57" s="111"/>
      <c r="FH57" s="111"/>
      <c r="FI57" s="104">
        <f t="shared" si="65"/>
        <v>0</v>
      </c>
      <c r="FJ57" s="111">
        <f>FI57-FK57-FL57</f>
        <v>0</v>
      </c>
      <c r="FK57" s="111"/>
      <c r="FL57" s="191"/>
      <c r="FM57" s="188"/>
      <c r="FN57" s="111"/>
      <c r="FO57" s="111"/>
      <c r="FP57" s="104">
        <f t="shared" si="66"/>
        <v>0</v>
      </c>
      <c r="FQ57" s="111">
        <f>FP57-FR57-FS57</f>
        <v>0</v>
      </c>
      <c r="FR57" s="111"/>
      <c r="FS57" s="191"/>
      <c r="FT57" s="188"/>
      <c r="FU57" s="111"/>
      <c r="FV57" s="111"/>
      <c r="FW57" s="126">
        <f t="shared" si="67"/>
        <v>0</v>
      </c>
      <c r="FX57" s="111">
        <f>FW57-FY57-FZ57</f>
        <v>0</v>
      </c>
      <c r="FY57" s="111"/>
      <c r="FZ57" s="191"/>
      <c r="GA57" s="188"/>
      <c r="GB57" s="111"/>
      <c r="GC57" s="111"/>
      <c r="GD57" s="104">
        <f t="shared" si="68"/>
        <v>0</v>
      </c>
      <c r="GE57" s="111">
        <f>GD57-GF57-GG57</f>
        <v>0</v>
      </c>
      <c r="GF57" s="111"/>
      <c r="GG57" s="191"/>
      <c r="GH57" s="188"/>
      <c r="GI57" s="111"/>
      <c r="GJ57" s="111"/>
      <c r="GK57" s="104">
        <f t="shared" si="69"/>
        <v>0</v>
      </c>
      <c r="GL57" s="111">
        <f>GK57-GM57-GN57</f>
        <v>0</v>
      </c>
      <c r="GM57" s="111"/>
      <c r="GN57" s="191"/>
      <c r="GO57" s="188"/>
      <c r="GP57" s="111"/>
      <c r="GQ57" s="111"/>
      <c r="GR57" s="104">
        <f t="shared" si="70"/>
        <v>0</v>
      </c>
      <c r="GS57" s="111">
        <f>GR57-GT57-GU57</f>
        <v>0</v>
      </c>
      <c r="GT57" s="111"/>
      <c r="GU57" s="191"/>
      <c r="GV57" s="188"/>
      <c r="GW57" s="111"/>
      <c r="GX57" s="111"/>
      <c r="GY57" s="104">
        <f t="shared" si="71"/>
        <v>0</v>
      </c>
      <c r="GZ57" s="111">
        <f>GY57-HA57-HB57</f>
        <v>0</v>
      </c>
      <c r="HA57" s="111"/>
      <c r="HB57" s="191"/>
      <c r="HC57" s="188"/>
      <c r="HD57" s="111"/>
      <c r="HE57" s="111"/>
      <c r="HF57" s="104">
        <f t="shared" si="72"/>
        <v>0</v>
      </c>
      <c r="HG57" s="111">
        <f>HF57-HH57-HI57</f>
        <v>0</v>
      </c>
      <c r="HH57" s="111"/>
      <c r="HI57" s="191"/>
      <c r="HJ57" s="188"/>
      <c r="HK57" s="111"/>
      <c r="HL57" s="111"/>
      <c r="HM57" s="104">
        <f t="shared" si="73"/>
        <v>0</v>
      </c>
      <c r="HN57" s="111">
        <f>HM57-HO57-HP57</f>
        <v>0</v>
      </c>
      <c r="HO57" s="111"/>
      <c r="HP57" s="191"/>
      <c r="HQ57" s="188"/>
      <c r="HR57" s="111"/>
      <c r="HS57" s="111"/>
      <c r="HT57" s="104">
        <f t="shared" si="74"/>
        <v>0</v>
      </c>
      <c r="HU57" s="111">
        <f>HT57-HV57-HW57</f>
        <v>0</v>
      </c>
      <c r="HV57" s="111"/>
      <c r="HW57" s="191"/>
      <c r="HX57" s="188"/>
      <c r="HY57" s="111"/>
      <c r="HZ57" s="111"/>
      <c r="IA57" s="104">
        <f t="shared" si="75"/>
        <v>0</v>
      </c>
      <c r="IB57" s="111">
        <f>IA57-IC57-ID57</f>
        <v>0</v>
      </c>
      <c r="IC57" s="111"/>
      <c r="ID57" s="191"/>
      <c r="IE57" s="188"/>
      <c r="IF57" s="111"/>
      <c r="IG57" s="111"/>
      <c r="IH57" s="104">
        <f t="shared" si="76"/>
        <v>0</v>
      </c>
      <c r="II57" s="111">
        <f>IH57-IJ57-IK57</f>
        <v>0</v>
      </c>
      <c r="IJ57" s="111"/>
      <c r="IK57" s="191"/>
      <c r="IL57" s="188"/>
      <c r="IM57" s="111"/>
      <c r="IN57" s="111"/>
      <c r="IO57" s="104">
        <f t="shared" si="77"/>
        <v>0</v>
      </c>
      <c r="IP57" s="111">
        <f>IO57-IQ57-IR57</f>
        <v>0</v>
      </c>
      <c r="IQ57" s="111"/>
      <c r="IR57" s="191"/>
      <c r="IS57" s="188"/>
      <c r="IT57" s="111"/>
      <c r="IU57" s="111"/>
      <c r="IV57" s="104">
        <f t="shared" si="78"/>
        <v>0</v>
      </c>
      <c r="IW57" s="111">
        <f>IV57-IX57-IY57</f>
        <v>0</v>
      </c>
      <c r="IX57" s="111"/>
      <c r="IY57" s="191"/>
      <c r="IZ57" s="188"/>
      <c r="JA57" s="111"/>
      <c r="JB57" s="111"/>
      <c r="JC57" s="111"/>
      <c r="JD57" s="104">
        <f t="shared" si="79"/>
        <v>0</v>
      </c>
      <c r="JE57" s="111">
        <f>JD57-JF57-JG57</f>
        <v>0</v>
      </c>
      <c r="JF57" s="111"/>
      <c r="JG57" s="191"/>
    </row>
    <row r="58" spans="1:267" s="139" customFormat="1" ht="12.75" x14ac:dyDescent="0.15">
      <c r="A58" s="138" t="s">
        <v>92</v>
      </c>
      <c r="B58" s="79" t="s">
        <v>13</v>
      </c>
      <c r="C58" s="171"/>
      <c r="D58" s="188">
        <f t="shared" si="386"/>
        <v>331058</v>
      </c>
      <c r="E58" s="104">
        <f>SUM(E59:E62)</f>
        <v>0</v>
      </c>
      <c r="F58" s="104">
        <f t="shared" si="437"/>
        <v>0</v>
      </c>
      <c r="G58" s="104">
        <f t="shared" si="438"/>
        <v>0</v>
      </c>
      <c r="H58" s="104">
        <f t="shared" si="439"/>
        <v>-78062</v>
      </c>
      <c r="I58" s="132">
        <f t="shared" si="423"/>
        <v>252996</v>
      </c>
      <c r="J58" s="104">
        <f t="shared" si="424"/>
        <v>650</v>
      </c>
      <c r="K58" s="104">
        <f t="shared" si="425"/>
        <v>252346</v>
      </c>
      <c r="L58" s="187">
        <f t="shared" si="388"/>
        <v>0</v>
      </c>
      <c r="M58" s="186">
        <f>SUM(M59:M62)</f>
        <v>331058</v>
      </c>
      <c r="N58" s="104">
        <f>+N60+N61+N62</f>
        <v>0</v>
      </c>
      <c r="O58" s="104">
        <f>+O62+O60</f>
        <v>0</v>
      </c>
      <c r="P58" s="104">
        <f>+P60+P61+P62</f>
        <v>-78062</v>
      </c>
      <c r="Q58" s="104">
        <f t="shared" si="44"/>
        <v>252996</v>
      </c>
      <c r="R58" s="104">
        <f t="shared" si="462"/>
        <v>650</v>
      </c>
      <c r="S58" s="104">
        <f>SUM(S59:S62)</f>
        <v>252346</v>
      </c>
      <c r="T58" s="187">
        <f>SUM(T59:T62)</f>
        <v>0</v>
      </c>
      <c r="U58" s="186">
        <f t="shared" ref="U58:AA58" si="463">SUM(U59:U62)</f>
        <v>0</v>
      </c>
      <c r="V58" s="104"/>
      <c r="W58" s="104">
        <f t="shared" si="463"/>
        <v>0</v>
      </c>
      <c r="X58" s="104">
        <f t="shared" si="463"/>
        <v>0</v>
      </c>
      <c r="Y58" s="104">
        <f t="shared" si="452"/>
        <v>0</v>
      </c>
      <c r="Z58" s="111">
        <f t="shared" si="118"/>
        <v>0</v>
      </c>
      <c r="AA58" s="104">
        <f t="shared" si="463"/>
        <v>0</v>
      </c>
      <c r="AB58" s="187">
        <f>SUM(AB59:AB62)</f>
        <v>0</v>
      </c>
      <c r="AC58" s="186"/>
      <c r="AD58" s="104"/>
      <c r="AE58" s="104">
        <f>SUM(AE59:AE62)</f>
        <v>0</v>
      </c>
      <c r="AF58" s="104">
        <f>SUM(AF59:AF62)</f>
        <v>0</v>
      </c>
      <c r="AG58" s="104">
        <f t="shared" si="45"/>
        <v>0</v>
      </c>
      <c r="AH58" s="104">
        <f>SUM(AH59:AH62)</f>
        <v>0</v>
      </c>
      <c r="AI58" s="104">
        <f>SUM(AI59:AI62)</f>
        <v>0</v>
      </c>
      <c r="AJ58" s="187">
        <f>SUM(AJ59:AJ62)</f>
        <v>0</v>
      </c>
      <c r="AK58" s="176"/>
      <c r="AL58" s="104"/>
      <c r="AM58" s="104"/>
      <c r="AN58" s="104"/>
      <c r="AO58" s="104"/>
      <c r="AP58" s="104"/>
      <c r="AQ58" s="218"/>
      <c r="AR58" s="186">
        <f t="shared" ref="AR58:AX58" si="464">SUM(AR59:AR62)</f>
        <v>0</v>
      </c>
      <c r="AS58" s="104">
        <f t="shared" si="464"/>
        <v>0</v>
      </c>
      <c r="AT58" s="104">
        <f t="shared" si="464"/>
        <v>0</v>
      </c>
      <c r="AU58" s="104">
        <f t="shared" si="464"/>
        <v>0</v>
      </c>
      <c r="AV58" s="104">
        <f t="shared" si="46"/>
        <v>0</v>
      </c>
      <c r="AW58" s="104">
        <f t="shared" si="464"/>
        <v>0</v>
      </c>
      <c r="AX58" s="104">
        <f t="shared" si="464"/>
        <v>0</v>
      </c>
      <c r="AY58" s="187">
        <f>SUM(AY59:AY62)</f>
        <v>0</v>
      </c>
      <c r="AZ58" s="186">
        <f t="shared" ref="AZ58:BN58" si="465">SUM(AZ59:AZ62)</f>
        <v>0</v>
      </c>
      <c r="BA58" s="104">
        <f t="shared" si="465"/>
        <v>0</v>
      </c>
      <c r="BB58" s="107">
        <f t="shared" si="428"/>
        <v>0</v>
      </c>
      <c r="BC58" s="107">
        <f t="shared" si="428"/>
        <v>0</v>
      </c>
      <c r="BD58" s="104">
        <f t="shared" si="49"/>
        <v>0</v>
      </c>
      <c r="BE58" s="104">
        <f>SUM(BE59:BE62)</f>
        <v>0</v>
      </c>
      <c r="BF58" s="104">
        <f>SUM(BF59:BF62)</f>
        <v>0</v>
      </c>
      <c r="BG58" s="187">
        <f t="shared" si="465"/>
        <v>0</v>
      </c>
      <c r="BH58" s="186">
        <f t="shared" si="465"/>
        <v>0</v>
      </c>
      <c r="BI58" s="104">
        <f t="shared" si="465"/>
        <v>0</v>
      </c>
      <c r="BJ58" s="104">
        <f t="shared" si="465"/>
        <v>0</v>
      </c>
      <c r="BK58" s="104">
        <f t="shared" si="465"/>
        <v>0</v>
      </c>
      <c r="BL58" s="104">
        <f t="shared" si="51"/>
        <v>0</v>
      </c>
      <c r="BM58" s="104">
        <f t="shared" si="465"/>
        <v>0</v>
      </c>
      <c r="BN58" s="104">
        <f t="shared" si="465"/>
        <v>0</v>
      </c>
      <c r="BO58" s="187">
        <f t="shared" ref="BO58:BW58" si="466">SUM(BO59:BO62)</f>
        <v>0</v>
      </c>
      <c r="BP58" s="186">
        <f t="shared" si="466"/>
        <v>0</v>
      </c>
      <c r="BQ58" s="104">
        <f t="shared" si="466"/>
        <v>0</v>
      </c>
      <c r="BR58" s="104">
        <f t="shared" si="466"/>
        <v>0</v>
      </c>
      <c r="BS58" s="104">
        <f t="shared" si="466"/>
        <v>0</v>
      </c>
      <c r="BT58" s="104">
        <f t="shared" si="52"/>
        <v>0</v>
      </c>
      <c r="BU58" s="104">
        <f t="shared" si="466"/>
        <v>0</v>
      </c>
      <c r="BV58" s="104">
        <f t="shared" si="466"/>
        <v>0</v>
      </c>
      <c r="BW58" s="187">
        <f t="shared" si="466"/>
        <v>0</v>
      </c>
      <c r="BX58" s="186">
        <f t="shared" ref="BX58:CD58" si="467">SUM(BX59:BX62)</f>
        <v>0</v>
      </c>
      <c r="BY58" s="104">
        <f t="shared" si="467"/>
        <v>0</v>
      </c>
      <c r="BZ58" s="104">
        <f t="shared" si="467"/>
        <v>0</v>
      </c>
      <c r="CA58" s="104">
        <f t="shared" si="467"/>
        <v>0</v>
      </c>
      <c r="CB58" s="104">
        <f t="shared" si="53"/>
        <v>0</v>
      </c>
      <c r="CC58" s="104">
        <f t="shared" si="467"/>
        <v>0</v>
      </c>
      <c r="CD58" s="104">
        <f t="shared" si="467"/>
        <v>0</v>
      </c>
      <c r="CE58" s="187">
        <f>SUM(CE59:CE62)</f>
        <v>0</v>
      </c>
      <c r="CF58" s="186">
        <f>SUM(CF59:CF62)</f>
        <v>0</v>
      </c>
      <c r="CG58" s="104">
        <f>SUM(CG59:CG62)</f>
        <v>0</v>
      </c>
      <c r="CH58" s="104">
        <f>SUM(CH59:CH62)</f>
        <v>0</v>
      </c>
      <c r="CI58" s="104">
        <f>SUM(CI59:CI62)</f>
        <v>0</v>
      </c>
      <c r="CJ58" s="111">
        <f t="shared" si="430"/>
        <v>0</v>
      </c>
      <c r="CK58" s="111">
        <f t="shared" si="124"/>
        <v>0</v>
      </c>
      <c r="CL58" s="111">
        <f t="shared" si="125"/>
        <v>0</v>
      </c>
      <c r="CM58" s="191">
        <f t="shared" si="126"/>
        <v>0</v>
      </c>
      <c r="CN58" s="186">
        <f t="shared" ref="CN58:CS58" si="468">SUM(CN59:CN62)</f>
        <v>0</v>
      </c>
      <c r="CO58" s="104">
        <f t="shared" si="468"/>
        <v>0</v>
      </c>
      <c r="CP58" s="104">
        <f t="shared" si="468"/>
        <v>0</v>
      </c>
      <c r="CQ58" s="104">
        <f t="shared" si="55"/>
        <v>0</v>
      </c>
      <c r="CR58" s="104">
        <f t="shared" si="468"/>
        <v>0</v>
      </c>
      <c r="CS58" s="104">
        <f t="shared" si="468"/>
        <v>0</v>
      </c>
      <c r="CT58" s="187">
        <f>SUM(CT59:CT62)</f>
        <v>0</v>
      </c>
      <c r="CU58" s="186">
        <f t="shared" ref="CU58:CZ58" si="469">SUM(CU59:CU62)</f>
        <v>0</v>
      </c>
      <c r="CV58" s="104">
        <f t="shared" si="469"/>
        <v>0</v>
      </c>
      <c r="CW58" s="104">
        <f t="shared" si="469"/>
        <v>0</v>
      </c>
      <c r="CX58" s="104">
        <f t="shared" si="56"/>
        <v>0</v>
      </c>
      <c r="CY58" s="104">
        <f t="shared" si="469"/>
        <v>0</v>
      </c>
      <c r="CZ58" s="104">
        <f t="shared" si="469"/>
        <v>0</v>
      </c>
      <c r="DA58" s="187">
        <f>SUM(DA59:DA62)</f>
        <v>0</v>
      </c>
      <c r="DB58" s="186">
        <f t="shared" ref="DB58:DG58" si="470">SUM(DB59:DB62)</f>
        <v>0</v>
      </c>
      <c r="DC58" s="104">
        <f t="shared" si="470"/>
        <v>0</v>
      </c>
      <c r="DD58" s="104">
        <f t="shared" si="470"/>
        <v>0</v>
      </c>
      <c r="DE58" s="104">
        <f t="shared" si="57"/>
        <v>0</v>
      </c>
      <c r="DF58" s="104">
        <f t="shared" si="470"/>
        <v>0</v>
      </c>
      <c r="DG58" s="104">
        <f t="shared" si="470"/>
        <v>0</v>
      </c>
      <c r="DH58" s="187">
        <f>SUM(DH59:DH62)</f>
        <v>0</v>
      </c>
      <c r="DI58" s="186">
        <f t="shared" ref="DI58:DN58" si="471">SUM(DI59:DI62)</f>
        <v>0</v>
      </c>
      <c r="DJ58" s="104">
        <f t="shared" si="471"/>
        <v>0</v>
      </c>
      <c r="DK58" s="104">
        <f t="shared" si="471"/>
        <v>0</v>
      </c>
      <c r="DL58" s="104">
        <f t="shared" si="58"/>
        <v>0</v>
      </c>
      <c r="DM58" s="104">
        <f t="shared" si="471"/>
        <v>0</v>
      </c>
      <c r="DN58" s="104">
        <f t="shared" si="471"/>
        <v>0</v>
      </c>
      <c r="DO58" s="187">
        <f>SUM(DO59:DO62)</f>
        <v>0</v>
      </c>
      <c r="DP58" s="186">
        <f t="shared" ref="DP58:DU58" si="472">SUM(DP59:DP62)</f>
        <v>0</v>
      </c>
      <c r="DQ58" s="104">
        <f t="shared" si="472"/>
        <v>0</v>
      </c>
      <c r="DR58" s="104">
        <f t="shared" si="472"/>
        <v>0</v>
      </c>
      <c r="DS58" s="104">
        <f t="shared" si="59"/>
        <v>0</v>
      </c>
      <c r="DT58" s="104">
        <f t="shared" si="472"/>
        <v>0</v>
      </c>
      <c r="DU58" s="104">
        <f t="shared" si="472"/>
        <v>0</v>
      </c>
      <c r="DV58" s="187">
        <f>SUM(DV59:DV62)</f>
        <v>0</v>
      </c>
      <c r="DW58" s="186">
        <f t="shared" ref="DW58:EB58" si="473">SUM(DW59:DW62)</f>
        <v>0</v>
      </c>
      <c r="DX58" s="104">
        <f t="shared" si="473"/>
        <v>0</v>
      </c>
      <c r="DY58" s="104">
        <f t="shared" si="473"/>
        <v>0</v>
      </c>
      <c r="DZ58" s="104">
        <f t="shared" si="60"/>
        <v>0</v>
      </c>
      <c r="EA58" s="104">
        <f t="shared" si="473"/>
        <v>0</v>
      </c>
      <c r="EB58" s="104">
        <f t="shared" si="473"/>
        <v>0</v>
      </c>
      <c r="EC58" s="187">
        <f t="shared" ref="EC58:EJ58" si="474">SUM(EC59:EC62)</f>
        <v>0</v>
      </c>
      <c r="ED58" s="186">
        <f t="shared" si="474"/>
        <v>0</v>
      </c>
      <c r="EE58" s="104">
        <f t="shared" si="474"/>
        <v>0</v>
      </c>
      <c r="EF58" s="104">
        <f t="shared" si="474"/>
        <v>0</v>
      </c>
      <c r="EG58" s="104">
        <f t="shared" si="61"/>
        <v>0</v>
      </c>
      <c r="EH58" s="104">
        <f t="shared" si="474"/>
        <v>0</v>
      </c>
      <c r="EI58" s="104">
        <f t="shared" si="474"/>
        <v>0</v>
      </c>
      <c r="EJ58" s="187">
        <f t="shared" si="474"/>
        <v>0</v>
      </c>
      <c r="EK58" s="186">
        <f t="shared" ref="EK58:EP58" si="475">SUM(EK59:EK62)</f>
        <v>0</v>
      </c>
      <c r="EL58" s="104">
        <f t="shared" si="475"/>
        <v>0</v>
      </c>
      <c r="EM58" s="104">
        <f t="shared" si="475"/>
        <v>0</v>
      </c>
      <c r="EN58" s="104">
        <f t="shared" si="62"/>
        <v>0</v>
      </c>
      <c r="EO58" s="104">
        <f t="shared" si="475"/>
        <v>0</v>
      </c>
      <c r="EP58" s="104">
        <f t="shared" si="475"/>
        <v>0</v>
      </c>
      <c r="EQ58" s="187">
        <f>SUM(EQ59:EQ62)</f>
        <v>0</v>
      </c>
      <c r="ER58" s="186">
        <f t="shared" ref="ER58:EW58" si="476">SUM(ER59:ER62)</f>
        <v>0</v>
      </c>
      <c r="ES58" s="104">
        <f t="shared" si="476"/>
        <v>0</v>
      </c>
      <c r="ET58" s="104">
        <f t="shared" si="476"/>
        <v>0</v>
      </c>
      <c r="EU58" s="114">
        <f t="shared" si="63"/>
        <v>0</v>
      </c>
      <c r="EV58" s="104">
        <f t="shared" si="476"/>
        <v>0</v>
      </c>
      <c r="EW58" s="104">
        <f t="shared" si="476"/>
        <v>0</v>
      </c>
      <c r="EX58" s="187">
        <f>SUM(EX59:EX62)</f>
        <v>0</v>
      </c>
      <c r="EY58" s="186">
        <f t="shared" ref="EY58:FD58" si="477">SUM(EY59:EY62)</f>
        <v>0</v>
      </c>
      <c r="EZ58" s="104">
        <f t="shared" si="477"/>
        <v>0</v>
      </c>
      <c r="FA58" s="104">
        <f t="shared" si="477"/>
        <v>0</v>
      </c>
      <c r="FB58" s="104">
        <f t="shared" si="64"/>
        <v>0</v>
      </c>
      <c r="FC58" s="104">
        <f t="shared" si="477"/>
        <v>0</v>
      </c>
      <c r="FD58" s="104">
        <f t="shared" si="477"/>
        <v>0</v>
      </c>
      <c r="FE58" s="187">
        <f>SUM(FE59:FE62)</f>
        <v>0</v>
      </c>
      <c r="FF58" s="186">
        <f t="shared" ref="FF58:FK58" si="478">SUM(FF59:FF62)</f>
        <v>0</v>
      </c>
      <c r="FG58" s="104">
        <f t="shared" si="478"/>
        <v>0</v>
      </c>
      <c r="FH58" s="104">
        <f t="shared" si="478"/>
        <v>0</v>
      </c>
      <c r="FI58" s="104">
        <f t="shared" si="65"/>
        <v>0</v>
      </c>
      <c r="FJ58" s="104">
        <f t="shared" si="478"/>
        <v>0</v>
      </c>
      <c r="FK58" s="104">
        <f t="shared" si="478"/>
        <v>0</v>
      </c>
      <c r="FL58" s="187">
        <f>SUM(FL59:FL62)</f>
        <v>0</v>
      </c>
      <c r="FM58" s="186">
        <f t="shared" ref="FM58:FR58" si="479">SUM(FM59:FM62)</f>
        <v>0</v>
      </c>
      <c r="FN58" s="104">
        <f t="shared" si="479"/>
        <v>0</v>
      </c>
      <c r="FO58" s="104">
        <f t="shared" si="479"/>
        <v>0</v>
      </c>
      <c r="FP58" s="104">
        <f t="shared" si="66"/>
        <v>0</v>
      </c>
      <c r="FQ58" s="104">
        <f t="shared" si="479"/>
        <v>0</v>
      </c>
      <c r="FR58" s="104">
        <f t="shared" si="479"/>
        <v>0</v>
      </c>
      <c r="FS58" s="187">
        <f>SUM(FS59:FS62)</f>
        <v>0</v>
      </c>
      <c r="FT58" s="186">
        <f t="shared" ref="FT58:FY58" si="480">SUM(FT59:FT62)</f>
        <v>0</v>
      </c>
      <c r="FU58" s="104">
        <f t="shared" si="480"/>
        <v>0</v>
      </c>
      <c r="FV58" s="104">
        <f t="shared" si="480"/>
        <v>0</v>
      </c>
      <c r="FW58" s="126">
        <f t="shared" si="67"/>
        <v>0</v>
      </c>
      <c r="FX58" s="104">
        <f t="shared" si="480"/>
        <v>0</v>
      </c>
      <c r="FY58" s="104">
        <f t="shared" si="480"/>
        <v>0</v>
      </c>
      <c r="FZ58" s="187">
        <f>SUM(FZ59:FZ62)</f>
        <v>0</v>
      </c>
      <c r="GA58" s="186">
        <f t="shared" ref="GA58:GF58" si="481">SUM(GA59:GA62)</f>
        <v>0</v>
      </c>
      <c r="GB58" s="104">
        <f t="shared" si="481"/>
        <v>0</v>
      </c>
      <c r="GC58" s="104">
        <f t="shared" si="481"/>
        <v>0</v>
      </c>
      <c r="GD58" s="104">
        <f t="shared" si="68"/>
        <v>0</v>
      </c>
      <c r="GE58" s="104">
        <f t="shared" si="481"/>
        <v>0</v>
      </c>
      <c r="GF58" s="104">
        <f t="shared" si="481"/>
        <v>0</v>
      </c>
      <c r="GG58" s="187">
        <f>SUM(GG59:GG62)</f>
        <v>0</v>
      </c>
      <c r="GH58" s="186">
        <f t="shared" ref="GH58:GM58" si="482">SUM(GH59:GH62)</f>
        <v>0</v>
      </c>
      <c r="GI58" s="104">
        <f t="shared" si="482"/>
        <v>0</v>
      </c>
      <c r="GJ58" s="104">
        <f t="shared" si="482"/>
        <v>0</v>
      </c>
      <c r="GK58" s="104">
        <f t="shared" si="69"/>
        <v>0</v>
      </c>
      <c r="GL58" s="104">
        <f t="shared" si="482"/>
        <v>0</v>
      </c>
      <c r="GM58" s="104">
        <f t="shared" si="482"/>
        <v>0</v>
      </c>
      <c r="GN58" s="187">
        <f t="shared" ref="GN58:GU58" si="483">SUM(GN59:GN62)</f>
        <v>0</v>
      </c>
      <c r="GO58" s="186">
        <f t="shared" si="483"/>
        <v>0</v>
      </c>
      <c r="GP58" s="104">
        <f t="shared" si="483"/>
        <v>0</v>
      </c>
      <c r="GQ58" s="104">
        <f t="shared" si="483"/>
        <v>0</v>
      </c>
      <c r="GR58" s="104">
        <f t="shared" si="70"/>
        <v>0</v>
      </c>
      <c r="GS58" s="104">
        <f t="shared" si="483"/>
        <v>0</v>
      </c>
      <c r="GT58" s="104">
        <f t="shared" si="483"/>
        <v>0</v>
      </c>
      <c r="GU58" s="187">
        <f t="shared" si="483"/>
        <v>0</v>
      </c>
      <c r="GV58" s="186">
        <f t="shared" ref="GV58:HA58" si="484">SUM(GV59:GV62)</f>
        <v>0</v>
      </c>
      <c r="GW58" s="104">
        <f t="shared" si="484"/>
        <v>0</v>
      </c>
      <c r="GX58" s="104">
        <f t="shared" si="484"/>
        <v>0</v>
      </c>
      <c r="GY58" s="104">
        <f t="shared" si="71"/>
        <v>0</v>
      </c>
      <c r="GZ58" s="104">
        <f t="shared" si="484"/>
        <v>0</v>
      </c>
      <c r="HA58" s="104">
        <f t="shared" si="484"/>
        <v>0</v>
      </c>
      <c r="HB58" s="187">
        <f>SUM(HB59:HB62)</f>
        <v>0</v>
      </c>
      <c r="HC58" s="186">
        <f t="shared" ref="HC58:HH58" si="485">SUM(HC59:HC62)</f>
        <v>0</v>
      </c>
      <c r="HD58" s="104">
        <f t="shared" si="485"/>
        <v>0</v>
      </c>
      <c r="HE58" s="104">
        <f t="shared" si="485"/>
        <v>0</v>
      </c>
      <c r="HF58" s="104">
        <f t="shared" si="72"/>
        <v>0</v>
      </c>
      <c r="HG58" s="104">
        <f t="shared" si="485"/>
        <v>0</v>
      </c>
      <c r="HH58" s="104">
        <f t="shared" si="485"/>
        <v>0</v>
      </c>
      <c r="HI58" s="187">
        <f>SUM(HI59:HI62)</f>
        <v>0</v>
      </c>
      <c r="HJ58" s="186">
        <f t="shared" ref="HJ58:HO58" si="486">SUM(HJ59:HJ62)</f>
        <v>0</v>
      </c>
      <c r="HK58" s="104">
        <f t="shared" si="486"/>
        <v>0</v>
      </c>
      <c r="HL58" s="104">
        <f t="shared" si="486"/>
        <v>0</v>
      </c>
      <c r="HM58" s="104">
        <f t="shared" si="73"/>
        <v>0</v>
      </c>
      <c r="HN58" s="104">
        <f t="shared" si="486"/>
        <v>0</v>
      </c>
      <c r="HO58" s="104">
        <f t="shared" si="486"/>
        <v>0</v>
      </c>
      <c r="HP58" s="187">
        <f>SUM(HP59:HP62)</f>
        <v>0</v>
      </c>
      <c r="HQ58" s="186">
        <f t="shared" ref="HQ58:HV58" si="487">SUM(HQ59:HQ62)</f>
        <v>0</v>
      </c>
      <c r="HR58" s="104">
        <f t="shared" si="487"/>
        <v>0</v>
      </c>
      <c r="HS58" s="104">
        <f t="shared" si="487"/>
        <v>0</v>
      </c>
      <c r="HT58" s="104">
        <f t="shared" si="74"/>
        <v>0</v>
      </c>
      <c r="HU58" s="104">
        <f t="shared" si="487"/>
        <v>0</v>
      </c>
      <c r="HV58" s="104">
        <f t="shared" si="487"/>
        <v>0</v>
      </c>
      <c r="HW58" s="187">
        <f>SUM(HW59:HW62)</f>
        <v>0</v>
      </c>
      <c r="HX58" s="186">
        <f t="shared" ref="HX58:IC58" si="488">SUM(HX59:HX62)</f>
        <v>0</v>
      </c>
      <c r="HY58" s="104">
        <f t="shared" si="488"/>
        <v>0</v>
      </c>
      <c r="HZ58" s="104">
        <f t="shared" si="488"/>
        <v>0</v>
      </c>
      <c r="IA58" s="104">
        <f t="shared" si="75"/>
        <v>0</v>
      </c>
      <c r="IB58" s="104">
        <f t="shared" si="488"/>
        <v>0</v>
      </c>
      <c r="IC58" s="104">
        <f t="shared" si="488"/>
        <v>0</v>
      </c>
      <c r="ID58" s="187">
        <f>SUM(ID59:ID62)</f>
        <v>0</v>
      </c>
      <c r="IE58" s="186">
        <f t="shared" ref="IE58:IJ58" si="489">SUM(IE59:IE62)</f>
        <v>0</v>
      </c>
      <c r="IF58" s="104">
        <f t="shared" si="489"/>
        <v>0</v>
      </c>
      <c r="IG58" s="104">
        <f t="shared" si="489"/>
        <v>0</v>
      </c>
      <c r="IH58" s="104">
        <f t="shared" si="76"/>
        <v>0</v>
      </c>
      <c r="II58" s="104">
        <f t="shared" si="489"/>
        <v>0</v>
      </c>
      <c r="IJ58" s="104">
        <f t="shared" si="489"/>
        <v>0</v>
      </c>
      <c r="IK58" s="187">
        <f>SUM(IK59:IK62)</f>
        <v>0</v>
      </c>
      <c r="IL58" s="186">
        <f t="shared" ref="IL58:IQ58" si="490">SUM(IL59:IL62)</f>
        <v>0</v>
      </c>
      <c r="IM58" s="104">
        <f t="shared" si="490"/>
        <v>0</v>
      </c>
      <c r="IN58" s="104">
        <f t="shared" si="490"/>
        <v>0</v>
      </c>
      <c r="IO58" s="104">
        <f t="shared" si="77"/>
        <v>0</v>
      </c>
      <c r="IP58" s="104">
        <f t="shared" si="490"/>
        <v>0</v>
      </c>
      <c r="IQ58" s="104">
        <f t="shared" si="490"/>
        <v>0</v>
      </c>
      <c r="IR58" s="187">
        <f>SUM(IR59:IR62)</f>
        <v>0</v>
      </c>
      <c r="IS58" s="186">
        <f t="shared" ref="IS58:IX58" si="491">SUM(IS59:IS62)</f>
        <v>0</v>
      </c>
      <c r="IT58" s="104">
        <f t="shared" si="491"/>
        <v>0</v>
      </c>
      <c r="IU58" s="104">
        <f t="shared" si="491"/>
        <v>0</v>
      </c>
      <c r="IV58" s="104">
        <f t="shared" si="78"/>
        <v>0</v>
      </c>
      <c r="IW58" s="104">
        <f t="shared" si="491"/>
        <v>0</v>
      </c>
      <c r="IX58" s="104">
        <f t="shared" si="491"/>
        <v>0</v>
      </c>
      <c r="IY58" s="187">
        <f>SUM(IY59:JG62)</f>
        <v>0</v>
      </c>
      <c r="IZ58" s="186">
        <f>SUM(IZ59:IZ62)</f>
        <v>0</v>
      </c>
      <c r="JA58" s="104">
        <f>SUM(JA59:JA62)</f>
        <v>0</v>
      </c>
      <c r="JB58" s="104">
        <f>SUM(JB59:JB62)</f>
        <v>0</v>
      </c>
      <c r="JC58" s="104">
        <f>SUM(JC59:JC62)</f>
        <v>0</v>
      </c>
      <c r="JD58" s="104">
        <f t="shared" si="79"/>
        <v>0</v>
      </c>
      <c r="JE58" s="104">
        <f>SUM(JE59:JE62)</f>
        <v>0</v>
      </c>
      <c r="JF58" s="104">
        <f>SUM(JF59:JF62)</f>
        <v>0</v>
      </c>
      <c r="JG58" s="187"/>
    </row>
    <row r="59" spans="1:267" s="141" customFormat="1" ht="12.75" x14ac:dyDescent="0.2">
      <c r="A59" s="140"/>
      <c r="B59" s="82" t="s">
        <v>95</v>
      </c>
      <c r="C59" s="8" t="s">
        <v>164</v>
      </c>
      <c r="D59" s="189">
        <f t="shared" si="386"/>
        <v>0</v>
      </c>
      <c r="E59" s="107">
        <f>SUM(,W59,AE59,AM59,AT59,BJ59,BR59,BZ59,CP59,CW59,DD59,DK59,DR59,DY59,EF59,EM59)+SUM(ET59,FA59,FH59,FO59,FV59,GC59,GJ59,GQ59,GX59,HE59,HL59,HS59,HZ59,IG59,IN59,IU59)</f>
        <v>0</v>
      </c>
      <c r="F59" s="108">
        <f t="shared" si="437"/>
        <v>0</v>
      </c>
      <c r="G59" s="108">
        <f t="shared" si="438"/>
        <v>0</v>
      </c>
      <c r="H59" s="108">
        <f t="shared" si="439"/>
        <v>0</v>
      </c>
      <c r="I59" s="243">
        <f t="shared" si="423"/>
        <v>0</v>
      </c>
      <c r="J59" s="108">
        <f t="shared" si="424"/>
        <v>0</v>
      </c>
      <c r="K59" s="108">
        <f t="shared" si="425"/>
        <v>0</v>
      </c>
      <c r="L59" s="213">
        <f t="shared" si="388"/>
        <v>0</v>
      </c>
      <c r="M59" s="189"/>
      <c r="N59" s="108"/>
      <c r="O59" s="108"/>
      <c r="P59" s="108"/>
      <c r="Q59" s="108">
        <f t="shared" si="44"/>
        <v>0</v>
      </c>
      <c r="R59" s="108">
        <f t="shared" si="462"/>
        <v>0</v>
      </c>
      <c r="S59" s="107"/>
      <c r="T59" s="207"/>
      <c r="U59" s="189"/>
      <c r="V59" s="107"/>
      <c r="W59" s="107"/>
      <c r="X59" s="107"/>
      <c r="Y59" s="104">
        <f t="shared" si="452"/>
        <v>0</v>
      </c>
      <c r="Z59" s="107">
        <f t="shared" si="118"/>
        <v>0</v>
      </c>
      <c r="AA59" s="107"/>
      <c r="AB59" s="207"/>
      <c r="AC59" s="189"/>
      <c r="AD59" s="107"/>
      <c r="AE59" s="107"/>
      <c r="AF59" s="107"/>
      <c r="AG59" s="104">
        <f t="shared" si="45"/>
        <v>0</v>
      </c>
      <c r="AH59" s="107">
        <f>AG59-AI59-AJ59</f>
        <v>0</v>
      </c>
      <c r="AI59" s="107"/>
      <c r="AJ59" s="207"/>
      <c r="AK59" s="177"/>
      <c r="AL59" s="107"/>
      <c r="AM59" s="107"/>
      <c r="AN59" s="107"/>
      <c r="AO59" s="107"/>
      <c r="AP59" s="107"/>
      <c r="AQ59" s="219"/>
      <c r="AR59" s="189"/>
      <c r="AS59" s="107"/>
      <c r="AT59" s="107"/>
      <c r="AU59" s="107"/>
      <c r="AV59" s="104">
        <f t="shared" si="46"/>
        <v>0</v>
      </c>
      <c r="AW59" s="107">
        <f>AV59-AX59-AY59</f>
        <v>0</v>
      </c>
      <c r="AX59" s="107"/>
      <c r="AY59" s="207"/>
      <c r="AZ59" s="189">
        <f t="shared" ref="AZ59:BA62" si="492">SUM(BP59,BX59,BH59)</f>
        <v>0</v>
      </c>
      <c r="BA59" s="107">
        <f t="shared" si="492"/>
        <v>0</v>
      </c>
      <c r="BB59" s="107">
        <f t="shared" si="428"/>
        <v>0</v>
      </c>
      <c r="BC59" s="107">
        <f t="shared" si="428"/>
        <v>0</v>
      </c>
      <c r="BD59" s="107">
        <f t="shared" si="49"/>
        <v>0</v>
      </c>
      <c r="BE59" s="107">
        <f t="shared" ref="BE59:BG62" si="493">SUM(BU59,CC59,BM59)</f>
        <v>0</v>
      </c>
      <c r="BF59" s="107">
        <f t="shared" si="493"/>
        <v>0</v>
      </c>
      <c r="BG59" s="207">
        <f t="shared" si="493"/>
        <v>0</v>
      </c>
      <c r="BH59" s="189"/>
      <c r="BI59" s="107"/>
      <c r="BJ59" s="107"/>
      <c r="BK59" s="107"/>
      <c r="BL59" s="104">
        <f t="shared" si="51"/>
        <v>0</v>
      </c>
      <c r="BM59" s="107">
        <f>BL59-BN59-BO59</f>
        <v>0</v>
      </c>
      <c r="BN59" s="107"/>
      <c r="BO59" s="207"/>
      <c r="BP59" s="189"/>
      <c r="BQ59" s="107"/>
      <c r="BR59" s="107"/>
      <c r="BS59" s="107"/>
      <c r="BT59" s="104">
        <f t="shared" si="52"/>
        <v>0</v>
      </c>
      <c r="BU59" s="107">
        <f>BT59-BV59-BW59</f>
        <v>0</v>
      </c>
      <c r="BV59" s="107"/>
      <c r="BW59" s="207"/>
      <c r="BX59" s="189"/>
      <c r="BY59" s="107"/>
      <c r="BZ59" s="107"/>
      <c r="CA59" s="107"/>
      <c r="CB59" s="104">
        <f t="shared" si="53"/>
        <v>0</v>
      </c>
      <c r="CC59" s="107">
        <f>CB59-CD59-CE59</f>
        <v>0</v>
      </c>
      <c r="CD59" s="107"/>
      <c r="CE59" s="207"/>
      <c r="CF59" s="189">
        <f t="shared" ref="CF59:CH62" si="494">SUM(CN59,CU59,DB59,DI59,DP59,DW59,ED59,EK59,ER59,EY59,FF59,FM59,FT59,GA59,GH59,GO59,GV59,HC59,HJ59,HQ59,HX59,IE59,IL59,IS59)</f>
        <v>0</v>
      </c>
      <c r="CG59" s="107">
        <f t="shared" si="494"/>
        <v>0</v>
      </c>
      <c r="CH59" s="107">
        <f t="shared" si="494"/>
        <v>0</v>
      </c>
      <c r="CI59" s="107">
        <f t="shared" si="447"/>
        <v>0</v>
      </c>
      <c r="CJ59" s="107">
        <f t="shared" si="430"/>
        <v>0</v>
      </c>
      <c r="CK59" s="107">
        <f t="shared" si="124"/>
        <v>0</v>
      </c>
      <c r="CL59" s="107">
        <f t="shared" si="125"/>
        <v>0</v>
      </c>
      <c r="CM59" s="207">
        <f t="shared" si="126"/>
        <v>0</v>
      </c>
      <c r="CN59" s="189"/>
      <c r="CO59" s="107"/>
      <c r="CP59" s="107"/>
      <c r="CQ59" s="104">
        <f t="shared" si="55"/>
        <v>0</v>
      </c>
      <c r="CR59" s="107">
        <f>CQ59-CS59-CT59</f>
        <v>0</v>
      </c>
      <c r="CS59" s="107"/>
      <c r="CT59" s="207"/>
      <c r="CU59" s="189"/>
      <c r="CV59" s="107"/>
      <c r="CW59" s="107"/>
      <c r="CX59" s="104">
        <f t="shared" si="56"/>
        <v>0</v>
      </c>
      <c r="CY59" s="107">
        <f>CX59-CZ59-DA59</f>
        <v>0</v>
      </c>
      <c r="CZ59" s="107"/>
      <c r="DA59" s="207"/>
      <c r="DB59" s="189"/>
      <c r="DC59" s="107"/>
      <c r="DD59" s="107"/>
      <c r="DE59" s="104">
        <f t="shared" si="57"/>
        <v>0</v>
      </c>
      <c r="DF59" s="107">
        <f>DE59-DG59-DH59</f>
        <v>0</v>
      </c>
      <c r="DG59" s="107"/>
      <c r="DH59" s="207"/>
      <c r="DI59" s="189"/>
      <c r="DJ59" s="107"/>
      <c r="DK59" s="107"/>
      <c r="DL59" s="104">
        <f t="shared" si="58"/>
        <v>0</v>
      </c>
      <c r="DM59" s="107">
        <f>DL59-DN59-DO59</f>
        <v>0</v>
      </c>
      <c r="DN59" s="107"/>
      <c r="DO59" s="207"/>
      <c r="DP59" s="189"/>
      <c r="DQ59" s="107"/>
      <c r="DR59" s="107"/>
      <c r="DS59" s="104">
        <f t="shared" si="59"/>
        <v>0</v>
      </c>
      <c r="DT59" s="107">
        <f>DS59-DU59-DV59</f>
        <v>0</v>
      </c>
      <c r="DU59" s="107"/>
      <c r="DV59" s="207"/>
      <c r="DW59" s="189"/>
      <c r="DX59" s="107"/>
      <c r="DY59" s="107"/>
      <c r="DZ59" s="104">
        <f t="shared" si="60"/>
        <v>0</v>
      </c>
      <c r="EA59" s="107">
        <f>DZ59-EB59-EC59</f>
        <v>0</v>
      </c>
      <c r="EB59" s="107"/>
      <c r="EC59" s="207"/>
      <c r="ED59" s="189"/>
      <c r="EE59" s="107"/>
      <c r="EF59" s="107"/>
      <c r="EG59" s="104">
        <f t="shared" si="61"/>
        <v>0</v>
      </c>
      <c r="EH59" s="107">
        <f>EG59-EI59-EJ59</f>
        <v>0</v>
      </c>
      <c r="EI59" s="107"/>
      <c r="EJ59" s="207"/>
      <c r="EK59" s="189"/>
      <c r="EL59" s="107"/>
      <c r="EM59" s="107"/>
      <c r="EN59" s="104">
        <f t="shared" si="62"/>
        <v>0</v>
      </c>
      <c r="EO59" s="107">
        <f>EN59-EP59-EQ59</f>
        <v>0</v>
      </c>
      <c r="EP59" s="107"/>
      <c r="EQ59" s="207"/>
      <c r="ER59" s="189"/>
      <c r="ES59" s="107"/>
      <c r="ET59" s="107"/>
      <c r="EU59" s="114">
        <f t="shared" si="63"/>
        <v>0</v>
      </c>
      <c r="EV59" s="107">
        <f>EU59-EW59-EX59</f>
        <v>0</v>
      </c>
      <c r="EW59" s="107"/>
      <c r="EX59" s="207"/>
      <c r="EY59" s="189"/>
      <c r="EZ59" s="107"/>
      <c r="FA59" s="107"/>
      <c r="FB59" s="104">
        <f t="shared" si="64"/>
        <v>0</v>
      </c>
      <c r="FC59" s="107">
        <f>FB59-FD59-FE59</f>
        <v>0</v>
      </c>
      <c r="FD59" s="107"/>
      <c r="FE59" s="207"/>
      <c r="FF59" s="189"/>
      <c r="FG59" s="107"/>
      <c r="FH59" s="107"/>
      <c r="FI59" s="104">
        <f t="shared" si="65"/>
        <v>0</v>
      </c>
      <c r="FJ59" s="107">
        <f>FI59-FK59-FL59</f>
        <v>0</v>
      </c>
      <c r="FK59" s="107"/>
      <c r="FL59" s="207"/>
      <c r="FM59" s="189"/>
      <c r="FN59" s="107"/>
      <c r="FO59" s="107"/>
      <c r="FP59" s="104">
        <f t="shared" si="66"/>
        <v>0</v>
      </c>
      <c r="FQ59" s="107">
        <f>FP59-FR59-FS59</f>
        <v>0</v>
      </c>
      <c r="FR59" s="107"/>
      <c r="FS59" s="207"/>
      <c r="FT59" s="189"/>
      <c r="FU59" s="107"/>
      <c r="FV59" s="107"/>
      <c r="FW59" s="126">
        <f t="shared" si="67"/>
        <v>0</v>
      </c>
      <c r="FX59" s="107">
        <f>FW59-FY59-FZ59</f>
        <v>0</v>
      </c>
      <c r="FY59" s="107"/>
      <c r="FZ59" s="207"/>
      <c r="GA59" s="189"/>
      <c r="GB59" s="107"/>
      <c r="GC59" s="107"/>
      <c r="GD59" s="104">
        <f t="shared" si="68"/>
        <v>0</v>
      </c>
      <c r="GE59" s="107">
        <f>GD59-GF59-GG59</f>
        <v>0</v>
      </c>
      <c r="GF59" s="107"/>
      <c r="GG59" s="207"/>
      <c r="GH59" s="189"/>
      <c r="GI59" s="107"/>
      <c r="GJ59" s="107"/>
      <c r="GK59" s="104">
        <f t="shared" si="69"/>
        <v>0</v>
      </c>
      <c r="GL59" s="107">
        <f>GK59-GM59-GN59</f>
        <v>0</v>
      </c>
      <c r="GM59" s="107"/>
      <c r="GN59" s="207"/>
      <c r="GO59" s="189"/>
      <c r="GP59" s="107"/>
      <c r="GQ59" s="107"/>
      <c r="GR59" s="104">
        <f t="shared" si="70"/>
        <v>0</v>
      </c>
      <c r="GS59" s="107">
        <f>GR59-GT59-GU59</f>
        <v>0</v>
      </c>
      <c r="GT59" s="107"/>
      <c r="GU59" s="207"/>
      <c r="GV59" s="189"/>
      <c r="GW59" s="107"/>
      <c r="GX59" s="107"/>
      <c r="GY59" s="104">
        <f t="shared" si="71"/>
        <v>0</v>
      </c>
      <c r="GZ59" s="107">
        <f>GY59-HA59-HB59</f>
        <v>0</v>
      </c>
      <c r="HA59" s="107"/>
      <c r="HB59" s="207"/>
      <c r="HC59" s="189"/>
      <c r="HD59" s="107"/>
      <c r="HE59" s="107"/>
      <c r="HF59" s="104">
        <f t="shared" si="72"/>
        <v>0</v>
      </c>
      <c r="HG59" s="107">
        <f>HF59-HH59-HI59</f>
        <v>0</v>
      </c>
      <c r="HH59" s="107"/>
      <c r="HI59" s="207"/>
      <c r="HJ59" s="189"/>
      <c r="HK59" s="107"/>
      <c r="HL59" s="107"/>
      <c r="HM59" s="104">
        <f t="shared" si="73"/>
        <v>0</v>
      </c>
      <c r="HN59" s="107">
        <f>HM59-HO59-HP59</f>
        <v>0</v>
      </c>
      <c r="HO59" s="107"/>
      <c r="HP59" s="207"/>
      <c r="HQ59" s="189"/>
      <c r="HR59" s="107"/>
      <c r="HS59" s="107"/>
      <c r="HT59" s="104">
        <f t="shared" si="74"/>
        <v>0</v>
      </c>
      <c r="HU59" s="107">
        <f>HT59-HV59-HW59</f>
        <v>0</v>
      </c>
      <c r="HV59" s="107"/>
      <c r="HW59" s="207"/>
      <c r="HX59" s="189"/>
      <c r="HY59" s="107"/>
      <c r="HZ59" s="107"/>
      <c r="IA59" s="104">
        <f t="shared" si="75"/>
        <v>0</v>
      </c>
      <c r="IB59" s="107">
        <f>IA59-IC59-ID59</f>
        <v>0</v>
      </c>
      <c r="IC59" s="107"/>
      <c r="ID59" s="207"/>
      <c r="IE59" s="189"/>
      <c r="IF59" s="107"/>
      <c r="IG59" s="107"/>
      <c r="IH59" s="104">
        <f t="shared" si="76"/>
        <v>0</v>
      </c>
      <c r="II59" s="107">
        <f>IH59-IJ59-IK59</f>
        <v>0</v>
      </c>
      <c r="IJ59" s="107"/>
      <c r="IK59" s="207"/>
      <c r="IL59" s="189"/>
      <c r="IM59" s="107"/>
      <c r="IN59" s="107"/>
      <c r="IO59" s="104">
        <f t="shared" si="77"/>
        <v>0</v>
      </c>
      <c r="IP59" s="107">
        <f>IO59-IQ59-IR59</f>
        <v>0</v>
      </c>
      <c r="IQ59" s="107"/>
      <c r="IR59" s="207"/>
      <c r="IS59" s="189"/>
      <c r="IT59" s="107"/>
      <c r="IU59" s="107"/>
      <c r="IV59" s="104">
        <f t="shared" si="78"/>
        <v>0</v>
      </c>
      <c r="IW59" s="107">
        <f>IV59-IX59-IY59</f>
        <v>0</v>
      </c>
      <c r="IX59" s="107"/>
      <c r="IY59" s="207"/>
      <c r="IZ59" s="189"/>
      <c r="JA59" s="107"/>
      <c r="JB59" s="107"/>
      <c r="JC59" s="107"/>
      <c r="JD59" s="104">
        <f t="shared" si="79"/>
        <v>0</v>
      </c>
      <c r="JE59" s="107">
        <f>JD59-JF59-JG59</f>
        <v>0</v>
      </c>
      <c r="JF59" s="107"/>
      <c r="JG59" s="207"/>
    </row>
    <row r="60" spans="1:267" s="141" customFormat="1" ht="12.75" x14ac:dyDescent="0.2">
      <c r="A60" s="140"/>
      <c r="B60" s="82" t="s">
        <v>96</v>
      </c>
      <c r="C60" s="172" t="s">
        <v>165</v>
      </c>
      <c r="D60" s="189">
        <f t="shared" si="386"/>
        <v>1950</v>
      </c>
      <c r="E60" s="107">
        <f>SUM(,W60,AE60,AM60,AT60,BJ60,BR60,BZ60,CP60,CW60,DD60,DK60,DR60,DY60,EF60,EM60)+SUM(ET60,FA60,FH60,FO60,FV60,GC60,GJ60,GQ60,GX60,HE60,HL60,HS60,HZ60,IG60,IN60,IU60)</f>
        <v>0</v>
      </c>
      <c r="F60" s="108">
        <f t="shared" si="437"/>
        <v>0</v>
      </c>
      <c r="G60" s="108">
        <f t="shared" si="438"/>
        <v>0</v>
      </c>
      <c r="H60" s="108">
        <f t="shared" si="439"/>
        <v>0</v>
      </c>
      <c r="I60" s="243">
        <f t="shared" si="423"/>
        <v>1950</v>
      </c>
      <c r="J60" s="108">
        <f t="shared" si="424"/>
        <v>0</v>
      </c>
      <c r="K60" s="108">
        <f t="shared" si="425"/>
        <v>1950</v>
      </c>
      <c r="L60" s="213">
        <f t="shared" si="388"/>
        <v>0</v>
      </c>
      <c r="M60" s="189">
        <v>1950</v>
      </c>
      <c r="N60" s="108"/>
      <c r="O60" s="108">
        <v>0</v>
      </c>
      <c r="P60" s="108"/>
      <c r="Q60" s="108">
        <f t="shared" si="44"/>
        <v>1950</v>
      </c>
      <c r="R60" s="108">
        <f t="shared" si="462"/>
        <v>0</v>
      </c>
      <c r="S60" s="107">
        <v>1950</v>
      </c>
      <c r="T60" s="207"/>
      <c r="U60" s="189"/>
      <c r="V60" s="107"/>
      <c r="W60" s="107"/>
      <c r="X60" s="107"/>
      <c r="Y60" s="104">
        <f t="shared" si="452"/>
        <v>0</v>
      </c>
      <c r="Z60" s="107">
        <f t="shared" si="118"/>
        <v>0</v>
      </c>
      <c r="AA60" s="107"/>
      <c r="AB60" s="207"/>
      <c r="AC60" s="189"/>
      <c r="AD60" s="107"/>
      <c r="AE60" s="107"/>
      <c r="AF60" s="107"/>
      <c r="AG60" s="104">
        <f t="shared" si="45"/>
        <v>0</v>
      </c>
      <c r="AH60" s="107">
        <f>AG60-AI60-AJ60</f>
        <v>0</v>
      </c>
      <c r="AI60" s="107"/>
      <c r="AJ60" s="207"/>
      <c r="AK60" s="177"/>
      <c r="AL60" s="107"/>
      <c r="AM60" s="107"/>
      <c r="AN60" s="107"/>
      <c r="AO60" s="107"/>
      <c r="AP60" s="107"/>
      <c r="AQ60" s="219"/>
      <c r="AR60" s="189"/>
      <c r="AS60" s="107"/>
      <c r="AT60" s="107"/>
      <c r="AU60" s="107"/>
      <c r="AV60" s="104">
        <f t="shared" si="46"/>
        <v>0</v>
      </c>
      <c r="AW60" s="107">
        <f>AV60-AX60-AY60</f>
        <v>0</v>
      </c>
      <c r="AX60" s="107"/>
      <c r="AY60" s="207"/>
      <c r="AZ60" s="189">
        <f t="shared" si="492"/>
        <v>0</v>
      </c>
      <c r="BA60" s="107">
        <f t="shared" si="492"/>
        <v>0</v>
      </c>
      <c r="BB60" s="107">
        <f t="shared" si="428"/>
        <v>0</v>
      </c>
      <c r="BC60" s="107">
        <f t="shared" si="428"/>
        <v>0</v>
      </c>
      <c r="BD60" s="107">
        <f t="shared" si="49"/>
        <v>0</v>
      </c>
      <c r="BE60" s="107">
        <f t="shared" si="493"/>
        <v>0</v>
      </c>
      <c r="BF60" s="107">
        <f t="shared" si="493"/>
        <v>0</v>
      </c>
      <c r="BG60" s="207">
        <f t="shared" si="493"/>
        <v>0</v>
      </c>
      <c r="BH60" s="189"/>
      <c r="BI60" s="107"/>
      <c r="BJ60" s="107"/>
      <c r="BK60" s="107"/>
      <c r="BL60" s="104">
        <f t="shared" si="51"/>
        <v>0</v>
      </c>
      <c r="BM60" s="107">
        <f>BL60-BN60-BO60</f>
        <v>0</v>
      </c>
      <c r="BN60" s="107"/>
      <c r="BO60" s="207"/>
      <c r="BP60" s="189"/>
      <c r="BQ60" s="107"/>
      <c r="BR60" s="107"/>
      <c r="BS60" s="107"/>
      <c r="BT60" s="104">
        <f t="shared" si="52"/>
        <v>0</v>
      </c>
      <c r="BU60" s="107">
        <f>BT60-BV60-BW60</f>
        <v>0</v>
      </c>
      <c r="BV60" s="107"/>
      <c r="BW60" s="207"/>
      <c r="BX60" s="189"/>
      <c r="BY60" s="107"/>
      <c r="BZ60" s="107"/>
      <c r="CA60" s="107"/>
      <c r="CB60" s="104">
        <f t="shared" si="53"/>
        <v>0</v>
      </c>
      <c r="CC60" s="107">
        <f>CB60-CD60-CE60</f>
        <v>0</v>
      </c>
      <c r="CD60" s="107"/>
      <c r="CE60" s="207"/>
      <c r="CF60" s="189">
        <f t="shared" si="494"/>
        <v>0</v>
      </c>
      <c r="CG60" s="107">
        <f t="shared" si="494"/>
        <v>0</v>
      </c>
      <c r="CH60" s="107">
        <f t="shared" si="494"/>
        <v>0</v>
      </c>
      <c r="CI60" s="107">
        <f t="shared" si="447"/>
        <v>0</v>
      </c>
      <c r="CJ60" s="107">
        <f t="shared" si="430"/>
        <v>0</v>
      </c>
      <c r="CK60" s="107">
        <f t="shared" si="124"/>
        <v>0</v>
      </c>
      <c r="CL60" s="107">
        <f t="shared" si="125"/>
        <v>0</v>
      </c>
      <c r="CM60" s="207">
        <f t="shared" si="126"/>
        <v>0</v>
      </c>
      <c r="CN60" s="189"/>
      <c r="CO60" s="107"/>
      <c r="CP60" s="107"/>
      <c r="CQ60" s="104">
        <f t="shared" si="55"/>
        <v>0</v>
      </c>
      <c r="CR60" s="107">
        <f>CQ60-CS60-CT60</f>
        <v>0</v>
      </c>
      <c r="CS60" s="107"/>
      <c r="CT60" s="207"/>
      <c r="CU60" s="189"/>
      <c r="CV60" s="107"/>
      <c r="CW60" s="107"/>
      <c r="CX60" s="104">
        <f t="shared" si="56"/>
        <v>0</v>
      </c>
      <c r="CY60" s="107">
        <f>CX60-CZ60-DA60</f>
        <v>0</v>
      </c>
      <c r="CZ60" s="107"/>
      <c r="DA60" s="207"/>
      <c r="DB60" s="189"/>
      <c r="DC60" s="107"/>
      <c r="DD60" s="107"/>
      <c r="DE60" s="104">
        <f t="shared" si="57"/>
        <v>0</v>
      </c>
      <c r="DF60" s="107">
        <f>DE60-DG60-DH60</f>
        <v>0</v>
      </c>
      <c r="DG60" s="107"/>
      <c r="DH60" s="207"/>
      <c r="DI60" s="189"/>
      <c r="DJ60" s="107"/>
      <c r="DK60" s="107"/>
      <c r="DL60" s="104">
        <f t="shared" si="58"/>
        <v>0</v>
      </c>
      <c r="DM60" s="107">
        <f>DL60-DN60-DO60</f>
        <v>0</v>
      </c>
      <c r="DN60" s="107"/>
      <c r="DO60" s="207"/>
      <c r="DP60" s="189"/>
      <c r="DQ60" s="107"/>
      <c r="DR60" s="107"/>
      <c r="DS60" s="104">
        <f t="shared" si="59"/>
        <v>0</v>
      </c>
      <c r="DT60" s="107">
        <f>DS60-DU60-DV60</f>
        <v>0</v>
      </c>
      <c r="DU60" s="107"/>
      <c r="DV60" s="207"/>
      <c r="DW60" s="189"/>
      <c r="DX60" s="107"/>
      <c r="DY60" s="107"/>
      <c r="DZ60" s="104">
        <f t="shared" si="60"/>
        <v>0</v>
      </c>
      <c r="EA60" s="107">
        <f>DZ60-EB60-EC60</f>
        <v>0</v>
      </c>
      <c r="EB60" s="107"/>
      <c r="EC60" s="207"/>
      <c r="ED60" s="189"/>
      <c r="EE60" s="107"/>
      <c r="EF60" s="107"/>
      <c r="EG60" s="104">
        <f t="shared" si="61"/>
        <v>0</v>
      </c>
      <c r="EH60" s="107">
        <f>EG60-EI60-EJ60</f>
        <v>0</v>
      </c>
      <c r="EI60" s="107"/>
      <c r="EJ60" s="207"/>
      <c r="EK60" s="189"/>
      <c r="EL60" s="107"/>
      <c r="EM60" s="107"/>
      <c r="EN60" s="104">
        <f t="shared" si="62"/>
        <v>0</v>
      </c>
      <c r="EO60" s="107">
        <f>EN60-EP60-EQ60</f>
        <v>0</v>
      </c>
      <c r="EP60" s="107"/>
      <c r="EQ60" s="207"/>
      <c r="ER60" s="189"/>
      <c r="ES60" s="107"/>
      <c r="ET60" s="107"/>
      <c r="EU60" s="114">
        <f t="shared" si="63"/>
        <v>0</v>
      </c>
      <c r="EV60" s="107">
        <f>EU60-EW60-EX60</f>
        <v>0</v>
      </c>
      <c r="EW60" s="107"/>
      <c r="EX60" s="207"/>
      <c r="EY60" s="189"/>
      <c r="EZ60" s="107"/>
      <c r="FA60" s="107"/>
      <c r="FB60" s="104">
        <f t="shared" si="64"/>
        <v>0</v>
      </c>
      <c r="FC60" s="107">
        <f>FB60-FD60-FE60</f>
        <v>0</v>
      </c>
      <c r="FD60" s="107"/>
      <c r="FE60" s="207"/>
      <c r="FF60" s="189"/>
      <c r="FG60" s="107"/>
      <c r="FH60" s="107"/>
      <c r="FI60" s="104">
        <f t="shared" si="65"/>
        <v>0</v>
      </c>
      <c r="FJ60" s="107">
        <f>FI60-FK60-FL60</f>
        <v>0</v>
      </c>
      <c r="FK60" s="107"/>
      <c r="FL60" s="207"/>
      <c r="FM60" s="189"/>
      <c r="FN60" s="107"/>
      <c r="FO60" s="107"/>
      <c r="FP60" s="104">
        <f t="shared" si="66"/>
        <v>0</v>
      </c>
      <c r="FQ60" s="107">
        <f>FP60-FR60-FS60</f>
        <v>0</v>
      </c>
      <c r="FR60" s="107"/>
      <c r="FS60" s="207"/>
      <c r="FT60" s="189"/>
      <c r="FU60" s="107"/>
      <c r="FV60" s="107"/>
      <c r="FW60" s="126">
        <f t="shared" si="67"/>
        <v>0</v>
      </c>
      <c r="FX60" s="107">
        <f>FW60-FY60-FZ60</f>
        <v>0</v>
      </c>
      <c r="FY60" s="107"/>
      <c r="FZ60" s="207"/>
      <c r="GA60" s="189"/>
      <c r="GB60" s="107"/>
      <c r="GC60" s="107"/>
      <c r="GD60" s="104">
        <f t="shared" si="68"/>
        <v>0</v>
      </c>
      <c r="GE60" s="107">
        <f>GD60-GF60-GG60</f>
        <v>0</v>
      </c>
      <c r="GF60" s="107"/>
      <c r="GG60" s="207"/>
      <c r="GH60" s="189"/>
      <c r="GI60" s="107"/>
      <c r="GJ60" s="107"/>
      <c r="GK60" s="104">
        <f t="shared" si="69"/>
        <v>0</v>
      </c>
      <c r="GL60" s="107">
        <f>GK60-GM60-GN60</f>
        <v>0</v>
      </c>
      <c r="GM60" s="107"/>
      <c r="GN60" s="207"/>
      <c r="GO60" s="189"/>
      <c r="GP60" s="107"/>
      <c r="GQ60" s="107"/>
      <c r="GR60" s="104">
        <f t="shared" si="70"/>
        <v>0</v>
      </c>
      <c r="GS60" s="107">
        <f>GR60-GT60-GU60</f>
        <v>0</v>
      </c>
      <c r="GT60" s="107"/>
      <c r="GU60" s="207"/>
      <c r="GV60" s="189"/>
      <c r="GW60" s="107"/>
      <c r="GX60" s="107"/>
      <c r="GY60" s="104">
        <f t="shared" si="71"/>
        <v>0</v>
      </c>
      <c r="GZ60" s="107">
        <f>GY60-HA60-HB60</f>
        <v>0</v>
      </c>
      <c r="HA60" s="107"/>
      <c r="HB60" s="207"/>
      <c r="HC60" s="189"/>
      <c r="HD60" s="107"/>
      <c r="HE60" s="107"/>
      <c r="HF60" s="104">
        <f t="shared" si="72"/>
        <v>0</v>
      </c>
      <c r="HG60" s="107">
        <f>HF60-HH60-HI60</f>
        <v>0</v>
      </c>
      <c r="HH60" s="107"/>
      <c r="HI60" s="207"/>
      <c r="HJ60" s="189"/>
      <c r="HK60" s="107"/>
      <c r="HL60" s="107"/>
      <c r="HM60" s="104">
        <f t="shared" si="73"/>
        <v>0</v>
      </c>
      <c r="HN60" s="107">
        <f>HM60-HO60-HP60</f>
        <v>0</v>
      </c>
      <c r="HO60" s="107"/>
      <c r="HP60" s="207"/>
      <c r="HQ60" s="189"/>
      <c r="HR60" s="107"/>
      <c r="HS60" s="107"/>
      <c r="HT60" s="104">
        <f t="shared" si="74"/>
        <v>0</v>
      </c>
      <c r="HU60" s="107">
        <f>HT60-HV60-HW60</f>
        <v>0</v>
      </c>
      <c r="HV60" s="107"/>
      <c r="HW60" s="207"/>
      <c r="HX60" s="189"/>
      <c r="HY60" s="107"/>
      <c r="HZ60" s="107"/>
      <c r="IA60" s="104">
        <f t="shared" si="75"/>
        <v>0</v>
      </c>
      <c r="IB60" s="107">
        <f>IA60-IC60-ID60</f>
        <v>0</v>
      </c>
      <c r="IC60" s="107"/>
      <c r="ID60" s="207"/>
      <c r="IE60" s="189"/>
      <c r="IF60" s="107"/>
      <c r="IG60" s="107"/>
      <c r="IH60" s="104">
        <f t="shared" si="76"/>
        <v>0</v>
      </c>
      <c r="II60" s="107">
        <f>IH60-IJ60-IK60</f>
        <v>0</v>
      </c>
      <c r="IJ60" s="107"/>
      <c r="IK60" s="207"/>
      <c r="IL60" s="189"/>
      <c r="IM60" s="107"/>
      <c r="IN60" s="107"/>
      <c r="IO60" s="104">
        <f t="shared" si="77"/>
        <v>0</v>
      </c>
      <c r="IP60" s="107">
        <f>IO60-IQ60-IR60</f>
        <v>0</v>
      </c>
      <c r="IQ60" s="107"/>
      <c r="IR60" s="207"/>
      <c r="IS60" s="189"/>
      <c r="IT60" s="107"/>
      <c r="IU60" s="107"/>
      <c r="IV60" s="104">
        <f t="shared" si="78"/>
        <v>0</v>
      </c>
      <c r="IW60" s="107">
        <f>IV60-IX60-IY60</f>
        <v>0</v>
      </c>
      <c r="IX60" s="107"/>
      <c r="IY60" s="207"/>
      <c r="IZ60" s="189"/>
      <c r="JA60" s="107"/>
      <c r="JB60" s="107"/>
      <c r="JC60" s="107"/>
      <c r="JD60" s="104">
        <f t="shared" si="79"/>
        <v>0</v>
      </c>
      <c r="JE60" s="107">
        <f>JD60-JF60-JG60</f>
        <v>0</v>
      </c>
      <c r="JF60" s="107"/>
      <c r="JG60" s="207"/>
    </row>
    <row r="61" spans="1:267" s="141" customFormat="1" ht="12.75" x14ac:dyDescent="0.2">
      <c r="A61" s="140"/>
      <c r="B61" s="82" t="s">
        <v>97</v>
      </c>
      <c r="C61" s="8" t="s">
        <v>162</v>
      </c>
      <c r="D61" s="189">
        <f t="shared" si="386"/>
        <v>118000</v>
      </c>
      <c r="E61" s="107">
        <f>SUM(,W61,AE61,AM61,AT61,BJ61,BR61,BZ61,CP61,CW61,DD61,DK61,DR61,DY61,EF61,EM61)+SUM(ET61,FA61,FH61,FO61,FV61,GC61,GJ61,GQ61,GX61,HE61,HL61,HS61,HZ61,IG61,IN61,IU61)</f>
        <v>0</v>
      </c>
      <c r="F61" s="108">
        <f t="shared" si="437"/>
        <v>0</v>
      </c>
      <c r="G61" s="108">
        <f t="shared" si="438"/>
        <v>0</v>
      </c>
      <c r="H61" s="108">
        <f t="shared" si="439"/>
        <v>-38599</v>
      </c>
      <c r="I61" s="243">
        <f t="shared" si="423"/>
        <v>79401</v>
      </c>
      <c r="J61" s="108">
        <f t="shared" si="424"/>
        <v>0</v>
      </c>
      <c r="K61" s="108">
        <f t="shared" si="425"/>
        <v>79401</v>
      </c>
      <c r="L61" s="213">
        <f t="shared" si="388"/>
        <v>0</v>
      </c>
      <c r="M61" s="189">
        <v>118000</v>
      </c>
      <c r="N61" s="108"/>
      <c r="O61" s="108">
        <v>0</v>
      </c>
      <c r="P61" s="108">
        <v>-38599</v>
      </c>
      <c r="Q61" s="108">
        <f t="shared" si="44"/>
        <v>79401</v>
      </c>
      <c r="R61" s="108">
        <f t="shared" si="462"/>
        <v>0</v>
      </c>
      <c r="S61" s="107">
        <v>79401</v>
      </c>
      <c r="T61" s="207"/>
      <c r="U61" s="189"/>
      <c r="V61" s="107"/>
      <c r="W61" s="107"/>
      <c r="X61" s="107"/>
      <c r="Y61" s="104">
        <f t="shared" si="452"/>
        <v>0</v>
      </c>
      <c r="Z61" s="107">
        <f t="shared" si="118"/>
        <v>0</v>
      </c>
      <c r="AA61" s="107"/>
      <c r="AB61" s="207"/>
      <c r="AC61" s="189"/>
      <c r="AD61" s="107"/>
      <c r="AE61" s="107"/>
      <c r="AF61" s="107"/>
      <c r="AG61" s="104">
        <f t="shared" si="45"/>
        <v>0</v>
      </c>
      <c r="AH61" s="107">
        <f>AG61-AI61-AJ61</f>
        <v>0</v>
      </c>
      <c r="AI61" s="107"/>
      <c r="AJ61" s="207"/>
      <c r="AK61" s="177"/>
      <c r="AL61" s="107"/>
      <c r="AM61" s="107"/>
      <c r="AN61" s="107"/>
      <c r="AO61" s="107"/>
      <c r="AP61" s="107"/>
      <c r="AQ61" s="219"/>
      <c r="AR61" s="189"/>
      <c r="AS61" s="107"/>
      <c r="AT61" s="107"/>
      <c r="AU61" s="107"/>
      <c r="AV61" s="104">
        <f t="shared" si="46"/>
        <v>0</v>
      </c>
      <c r="AW61" s="107">
        <f>AV61-AX61-AY61</f>
        <v>0</v>
      </c>
      <c r="AX61" s="107"/>
      <c r="AY61" s="207"/>
      <c r="AZ61" s="189">
        <f t="shared" si="492"/>
        <v>0</v>
      </c>
      <c r="BA61" s="107">
        <f t="shared" si="492"/>
        <v>0</v>
      </c>
      <c r="BB61" s="107">
        <f t="shared" si="428"/>
        <v>0</v>
      </c>
      <c r="BC61" s="107">
        <f t="shared" si="428"/>
        <v>0</v>
      </c>
      <c r="BD61" s="107">
        <f t="shared" si="49"/>
        <v>0</v>
      </c>
      <c r="BE61" s="107">
        <f t="shared" si="493"/>
        <v>0</v>
      </c>
      <c r="BF61" s="107">
        <f t="shared" si="493"/>
        <v>0</v>
      </c>
      <c r="BG61" s="207">
        <f t="shared" si="493"/>
        <v>0</v>
      </c>
      <c r="BH61" s="189"/>
      <c r="BI61" s="107"/>
      <c r="BJ61" s="107"/>
      <c r="BK61" s="107"/>
      <c r="BL61" s="104">
        <f t="shared" si="51"/>
        <v>0</v>
      </c>
      <c r="BM61" s="107">
        <f>BL61-BN61-BO61</f>
        <v>0</v>
      </c>
      <c r="BN61" s="107"/>
      <c r="BO61" s="207"/>
      <c r="BP61" s="189"/>
      <c r="BQ61" s="107"/>
      <c r="BR61" s="107"/>
      <c r="BS61" s="107"/>
      <c r="BT61" s="104">
        <f t="shared" si="52"/>
        <v>0</v>
      </c>
      <c r="BU61" s="107">
        <f>BT61-BV61-BW61</f>
        <v>0</v>
      </c>
      <c r="BV61" s="107"/>
      <c r="BW61" s="207"/>
      <c r="BX61" s="189"/>
      <c r="BY61" s="107"/>
      <c r="BZ61" s="107"/>
      <c r="CA61" s="107"/>
      <c r="CB61" s="104">
        <f t="shared" si="53"/>
        <v>0</v>
      </c>
      <c r="CC61" s="107">
        <f>CB61-CD61-CE61</f>
        <v>0</v>
      </c>
      <c r="CD61" s="107"/>
      <c r="CE61" s="207"/>
      <c r="CF61" s="189">
        <f t="shared" si="494"/>
        <v>0</v>
      </c>
      <c r="CG61" s="107">
        <f t="shared" si="494"/>
        <v>0</v>
      </c>
      <c r="CH61" s="107">
        <f t="shared" si="494"/>
        <v>0</v>
      </c>
      <c r="CI61" s="107">
        <f t="shared" si="447"/>
        <v>0</v>
      </c>
      <c r="CJ61" s="107">
        <f t="shared" si="430"/>
        <v>0</v>
      </c>
      <c r="CK61" s="107">
        <f t="shared" si="124"/>
        <v>0</v>
      </c>
      <c r="CL61" s="107">
        <f t="shared" si="125"/>
        <v>0</v>
      </c>
      <c r="CM61" s="207">
        <f t="shared" si="126"/>
        <v>0</v>
      </c>
      <c r="CN61" s="189"/>
      <c r="CO61" s="107"/>
      <c r="CP61" s="107"/>
      <c r="CQ61" s="104">
        <f t="shared" si="55"/>
        <v>0</v>
      </c>
      <c r="CR61" s="107">
        <f>CQ61-CS61-CT61</f>
        <v>0</v>
      </c>
      <c r="CS61" s="107"/>
      <c r="CT61" s="207"/>
      <c r="CU61" s="189"/>
      <c r="CV61" s="107"/>
      <c r="CW61" s="107"/>
      <c r="CX61" s="104">
        <f t="shared" si="56"/>
        <v>0</v>
      </c>
      <c r="CY61" s="107">
        <f>CX61-CZ61-DA61</f>
        <v>0</v>
      </c>
      <c r="CZ61" s="107"/>
      <c r="DA61" s="207"/>
      <c r="DB61" s="189"/>
      <c r="DC61" s="107"/>
      <c r="DD61" s="107"/>
      <c r="DE61" s="104">
        <f t="shared" si="57"/>
        <v>0</v>
      </c>
      <c r="DF61" s="107">
        <f>DE61-DG61-DH61</f>
        <v>0</v>
      </c>
      <c r="DG61" s="107"/>
      <c r="DH61" s="207"/>
      <c r="DI61" s="189"/>
      <c r="DJ61" s="107"/>
      <c r="DK61" s="107"/>
      <c r="DL61" s="104">
        <f t="shared" si="58"/>
        <v>0</v>
      </c>
      <c r="DM61" s="107">
        <f>DL61-DN61-DO61</f>
        <v>0</v>
      </c>
      <c r="DN61" s="107"/>
      <c r="DO61" s="207"/>
      <c r="DP61" s="189"/>
      <c r="DQ61" s="107"/>
      <c r="DR61" s="107"/>
      <c r="DS61" s="104">
        <f t="shared" si="59"/>
        <v>0</v>
      </c>
      <c r="DT61" s="107">
        <f>DS61-DU61-DV61</f>
        <v>0</v>
      </c>
      <c r="DU61" s="107"/>
      <c r="DV61" s="207"/>
      <c r="DW61" s="189"/>
      <c r="DX61" s="107"/>
      <c r="DY61" s="107"/>
      <c r="DZ61" s="104">
        <f t="shared" si="60"/>
        <v>0</v>
      </c>
      <c r="EA61" s="107">
        <f>DZ61-EB61-EC61</f>
        <v>0</v>
      </c>
      <c r="EB61" s="107"/>
      <c r="EC61" s="207"/>
      <c r="ED61" s="189"/>
      <c r="EE61" s="107"/>
      <c r="EF61" s="107"/>
      <c r="EG61" s="104">
        <f t="shared" si="61"/>
        <v>0</v>
      </c>
      <c r="EH61" s="107">
        <f>EG61-EI61-EJ61</f>
        <v>0</v>
      </c>
      <c r="EI61" s="107"/>
      <c r="EJ61" s="207"/>
      <c r="EK61" s="189"/>
      <c r="EL61" s="107"/>
      <c r="EM61" s="107"/>
      <c r="EN61" s="104">
        <f t="shared" si="62"/>
        <v>0</v>
      </c>
      <c r="EO61" s="107">
        <f>EN61-EP61-EQ61</f>
        <v>0</v>
      </c>
      <c r="EP61" s="107"/>
      <c r="EQ61" s="207"/>
      <c r="ER61" s="189"/>
      <c r="ES61" s="107"/>
      <c r="ET61" s="107"/>
      <c r="EU61" s="114">
        <f t="shared" si="63"/>
        <v>0</v>
      </c>
      <c r="EV61" s="107">
        <f>EU61-EW61-EX61</f>
        <v>0</v>
      </c>
      <c r="EW61" s="107"/>
      <c r="EX61" s="207"/>
      <c r="EY61" s="189"/>
      <c r="EZ61" s="107"/>
      <c r="FA61" s="107"/>
      <c r="FB61" s="104">
        <f t="shared" si="64"/>
        <v>0</v>
      </c>
      <c r="FC61" s="107">
        <f>FB61-FD61-FE61</f>
        <v>0</v>
      </c>
      <c r="FD61" s="107"/>
      <c r="FE61" s="207"/>
      <c r="FF61" s="189"/>
      <c r="FG61" s="107"/>
      <c r="FH61" s="107"/>
      <c r="FI61" s="104">
        <f t="shared" si="65"/>
        <v>0</v>
      </c>
      <c r="FJ61" s="107">
        <f>FI61-FK61-FL61</f>
        <v>0</v>
      </c>
      <c r="FK61" s="107"/>
      <c r="FL61" s="207"/>
      <c r="FM61" s="189"/>
      <c r="FN61" s="107"/>
      <c r="FO61" s="107"/>
      <c r="FP61" s="104">
        <f t="shared" si="66"/>
        <v>0</v>
      </c>
      <c r="FQ61" s="107">
        <f>FP61-FR61-FS61</f>
        <v>0</v>
      </c>
      <c r="FR61" s="107"/>
      <c r="FS61" s="207"/>
      <c r="FT61" s="189"/>
      <c r="FU61" s="107"/>
      <c r="FV61" s="107"/>
      <c r="FW61" s="126">
        <f t="shared" si="67"/>
        <v>0</v>
      </c>
      <c r="FX61" s="107">
        <f>FW61-FY61-FZ61</f>
        <v>0</v>
      </c>
      <c r="FY61" s="107"/>
      <c r="FZ61" s="207"/>
      <c r="GA61" s="189"/>
      <c r="GB61" s="107"/>
      <c r="GC61" s="107"/>
      <c r="GD61" s="104">
        <f t="shared" si="68"/>
        <v>0</v>
      </c>
      <c r="GE61" s="107">
        <f>GD61-GF61-GG61</f>
        <v>0</v>
      </c>
      <c r="GF61" s="107"/>
      <c r="GG61" s="207"/>
      <c r="GH61" s="189"/>
      <c r="GI61" s="107"/>
      <c r="GJ61" s="107"/>
      <c r="GK61" s="104">
        <f t="shared" si="69"/>
        <v>0</v>
      </c>
      <c r="GL61" s="107">
        <f>GK61-GM61-GN61</f>
        <v>0</v>
      </c>
      <c r="GM61" s="107"/>
      <c r="GN61" s="207"/>
      <c r="GO61" s="189"/>
      <c r="GP61" s="107"/>
      <c r="GQ61" s="107"/>
      <c r="GR61" s="104">
        <f t="shared" si="70"/>
        <v>0</v>
      </c>
      <c r="GS61" s="107">
        <f>GR61-GT61-GU61</f>
        <v>0</v>
      </c>
      <c r="GT61" s="107"/>
      <c r="GU61" s="207"/>
      <c r="GV61" s="189"/>
      <c r="GW61" s="107"/>
      <c r="GX61" s="107"/>
      <c r="GY61" s="104">
        <f t="shared" si="71"/>
        <v>0</v>
      </c>
      <c r="GZ61" s="107">
        <f>GY61-HA61-HB61</f>
        <v>0</v>
      </c>
      <c r="HA61" s="107"/>
      <c r="HB61" s="207"/>
      <c r="HC61" s="189"/>
      <c r="HD61" s="107"/>
      <c r="HE61" s="107"/>
      <c r="HF61" s="104">
        <f t="shared" si="72"/>
        <v>0</v>
      </c>
      <c r="HG61" s="107">
        <f>HF61-HH61-HI61</f>
        <v>0</v>
      </c>
      <c r="HH61" s="107"/>
      <c r="HI61" s="207"/>
      <c r="HJ61" s="189"/>
      <c r="HK61" s="107"/>
      <c r="HL61" s="107"/>
      <c r="HM61" s="104">
        <f t="shared" si="73"/>
        <v>0</v>
      </c>
      <c r="HN61" s="107">
        <f>HM61-HO61-HP61</f>
        <v>0</v>
      </c>
      <c r="HO61" s="107"/>
      <c r="HP61" s="207"/>
      <c r="HQ61" s="189"/>
      <c r="HR61" s="107"/>
      <c r="HS61" s="107"/>
      <c r="HT61" s="104">
        <f t="shared" si="74"/>
        <v>0</v>
      </c>
      <c r="HU61" s="107">
        <f>HT61-HV61-HW61</f>
        <v>0</v>
      </c>
      <c r="HV61" s="107"/>
      <c r="HW61" s="207"/>
      <c r="HX61" s="189"/>
      <c r="HY61" s="107"/>
      <c r="HZ61" s="107"/>
      <c r="IA61" s="104">
        <f t="shared" si="75"/>
        <v>0</v>
      </c>
      <c r="IB61" s="107">
        <f>IA61-IC61-ID61</f>
        <v>0</v>
      </c>
      <c r="IC61" s="107"/>
      <c r="ID61" s="207"/>
      <c r="IE61" s="189"/>
      <c r="IF61" s="107"/>
      <c r="IG61" s="107"/>
      <c r="IH61" s="104">
        <f t="shared" si="76"/>
        <v>0</v>
      </c>
      <c r="II61" s="107">
        <f>IH61-IJ61-IK61</f>
        <v>0</v>
      </c>
      <c r="IJ61" s="107"/>
      <c r="IK61" s="207"/>
      <c r="IL61" s="189"/>
      <c r="IM61" s="107"/>
      <c r="IN61" s="107"/>
      <c r="IO61" s="104">
        <f t="shared" si="77"/>
        <v>0</v>
      </c>
      <c r="IP61" s="107">
        <f>IO61-IQ61-IR61</f>
        <v>0</v>
      </c>
      <c r="IQ61" s="107"/>
      <c r="IR61" s="207"/>
      <c r="IS61" s="189"/>
      <c r="IT61" s="107"/>
      <c r="IU61" s="107"/>
      <c r="IV61" s="104">
        <f t="shared" si="78"/>
        <v>0</v>
      </c>
      <c r="IW61" s="107">
        <f>IV61-IX61-IY61</f>
        <v>0</v>
      </c>
      <c r="IX61" s="107"/>
      <c r="IY61" s="207"/>
      <c r="IZ61" s="189"/>
      <c r="JA61" s="107"/>
      <c r="JB61" s="107"/>
      <c r="JC61" s="107"/>
      <c r="JD61" s="104">
        <f t="shared" si="79"/>
        <v>0</v>
      </c>
      <c r="JE61" s="107">
        <f>JD61-JF61-JG61</f>
        <v>0</v>
      </c>
      <c r="JF61" s="107"/>
      <c r="JG61" s="207"/>
    </row>
    <row r="62" spans="1:267" s="141" customFormat="1" ht="12.75" x14ac:dyDescent="0.2">
      <c r="A62" s="140"/>
      <c r="B62" s="82" t="s">
        <v>98</v>
      </c>
      <c r="C62" s="172" t="s">
        <v>163</v>
      </c>
      <c r="D62" s="189">
        <f t="shared" si="386"/>
        <v>211108</v>
      </c>
      <c r="E62" s="107">
        <f>SUM(,W62,AE62,AM62,AT62,BJ62,BR62,BZ62,CP62,CW62,DD62,DK62,DR62,DY62,EF62,EM62)+SUM(ET62,FA62,FH62,FO62,FV62,GC62,GJ62,GQ62,GX62,HE62,HL62,HS62,HZ62,IG62,IN62,IU62)</f>
        <v>0</v>
      </c>
      <c r="F62" s="108">
        <f t="shared" si="437"/>
        <v>0</v>
      </c>
      <c r="G62" s="108">
        <f t="shared" si="438"/>
        <v>0</v>
      </c>
      <c r="H62" s="108">
        <f t="shared" si="439"/>
        <v>-39463</v>
      </c>
      <c r="I62" s="243">
        <f t="shared" si="423"/>
        <v>171645</v>
      </c>
      <c r="J62" s="108">
        <f t="shared" si="424"/>
        <v>650</v>
      </c>
      <c r="K62" s="108">
        <f t="shared" si="425"/>
        <v>170995</v>
      </c>
      <c r="L62" s="213">
        <f t="shared" si="388"/>
        <v>0</v>
      </c>
      <c r="M62" s="189">
        <v>211108</v>
      </c>
      <c r="N62" s="108"/>
      <c r="O62" s="108">
        <v>0</v>
      </c>
      <c r="P62" s="108">
        <v>-39463</v>
      </c>
      <c r="Q62" s="108">
        <f t="shared" si="44"/>
        <v>171645</v>
      </c>
      <c r="R62" s="108">
        <f t="shared" si="462"/>
        <v>650</v>
      </c>
      <c r="S62" s="107">
        <v>170995</v>
      </c>
      <c r="T62" s="207"/>
      <c r="U62" s="189"/>
      <c r="V62" s="107"/>
      <c r="W62" s="107"/>
      <c r="X62" s="107"/>
      <c r="Y62" s="104">
        <f t="shared" si="452"/>
        <v>0</v>
      </c>
      <c r="Z62" s="107">
        <f t="shared" si="118"/>
        <v>0</v>
      </c>
      <c r="AA62" s="107"/>
      <c r="AB62" s="207"/>
      <c r="AC62" s="189"/>
      <c r="AD62" s="107"/>
      <c r="AE62" s="107"/>
      <c r="AF62" s="107"/>
      <c r="AG62" s="104">
        <f t="shared" si="45"/>
        <v>0</v>
      </c>
      <c r="AH62" s="107">
        <f>AG62-AI62-AJ62</f>
        <v>0</v>
      </c>
      <c r="AI62" s="107"/>
      <c r="AJ62" s="207"/>
      <c r="AK62" s="177"/>
      <c r="AL62" s="107"/>
      <c r="AM62" s="107"/>
      <c r="AN62" s="107"/>
      <c r="AO62" s="107"/>
      <c r="AP62" s="107"/>
      <c r="AQ62" s="219"/>
      <c r="AR62" s="189"/>
      <c r="AS62" s="107"/>
      <c r="AT62" s="107"/>
      <c r="AU62" s="107"/>
      <c r="AV62" s="104">
        <f t="shared" si="46"/>
        <v>0</v>
      </c>
      <c r="AW62" s="107">
        <f>AV62-AX62-AY62</f>
        <v>0</v>
      </c>
      <c r="AX62" s="107"/>
      <c r="AY62" s="207"/>
      <c r="AZ62" s="189">
        <f t="shared" si="492"/>
        <v>0</v>
      </c>
      <c r="BA62" s="107">
        <f t="shared" si="492"/>
        <v>0</v>
      </c>
      <c r="BB62" s="107">
        <f t="shared" si="428"/>
        <v>0</v>
      </c>
      <c r="BC62" s="107">
        <f t="shared" si="428"/>
        <v>0</v>
      </c>
      <c r="BD62" s="107">
        <f t="shared" si="49"/>
        <v>0</v>
      </c>
      <c r="BE62" s="107">
        <f t="shared" si="493"/>
        <v>0</v>
      </c>
      <c r="BF62" s="107">
        <f t="shared" si="493"/>
        <v>0</v>
      </c>
      <c r="BG62" s="207">
        <f t="shared" si="493"/>
        <v>0</v>
      </c>
      <c r="BH62" s="189"/>
      <c r="BI62" s="107"/>
      <c r="BJ62" s="107"/>
      <c r="BK62" s="107"/>
      <c r="BL62" s="104">
        <f t="shared" si="51"/>
        <v>0</v>
      </c>
      <c r="BM62" s="107">
        <f>BL62-BN62-BO62</f>
        <v>0</v>
      </c>
      <c r="BN62" s="107"/>
      <c r="BO62" s="207"/>
      <c r="BP62" s="189"/>
      <c r="BQ62" s="107"/>
      <c r="BR62" s="107"/>
      <c r="BS62" s="107"/>
      <c r="BT62" s="104">
        <f t="shared" si="52"/>
        <v>0</v>
      </c>
      <c r="BU62" s="107">
        <f>BT62-BV62-BW62</f>
        <v>0</v>
      </c>
      <c r="BV62" s="107"/>
      <c r="BW62" s="207"/>
      <c r="BX62" s="189"/>
      <c r="BY62" s="107"/>
      <c r="BZ62" s="107"/>
      <c r="CA62" s="107"/>
      <c r="CB62" s="104">
        <f t="shared" si="53"/>
        <v>0</v>
      </c>
      <c r="CC62" s="107">
        <f>CB62-CD62-CE62</f>
        <v>0</v>
      </c>
      <c r="CD62" s="107"/>
      <c r="CE62" s="207"/>
      <c r="CF62" s="189">
        <f t="shared" si="494"/>
        <v>0</v>
      </c>
      <c r="CG62" s="107">
        <f t="shared" si="494"/>
        <v>0</v>
      </c>
      <c r="CH62" s="107">
        <f t="shared" si="494"/>
        <v>0</v>
      </c>
      <c r="CI62" s="107">
        <f t="shared" si="447"/>
        <v>0</v>
      </c>
      <c r="CJ62" s="107">
        <f t="shared" si="430"/>
        <v>0</v>
      </c>
      <c r="CK62" s="107">
        <f t="shared" si="124"/>
        <v>0</v>
      </c>
      <c r="CL62" s="107">
        <f t="shared" si="125"/>
        <v>0</v>
      </c>
      <c r="CM62" s="207">
        <f t="shared" si="126"/>
        <v>0</v>
      </c>
      <c r="CN62" s="189"/>
      <c r="CO62" s="107"/>
      <c r="CP62" s="107"/>
      <c r="CQ62" s="104">
        <f t="shared" si="55"/>
        <v>0</v>
      </c>
      <c r="CR62" s="107">
        <f>CQ62-CS62-CT62</f>
        <v>0</v>
      </c>
      <c r="CS62" s="107"/>
      <c r="CT62" s="207"/>
      <c r="CU62" s="189"/>
      <c r="CV62" s="107"/>
      <c r="CW62" s="107"/>
      <c r="CX62" s="104">
        <f t="shared" si="56"/>
        <v>0</v>
      </c>
      <c r="CY62" s="107">
        <f>CX62-CZ62-DA62</f>
        <v>0</v>
      </c>
      <c r="CZ62" s="107"/>
      <c r="DA62" s="207"/>
      <c r="DB62" s="189"/>
      <c r="DC62" s="107"/>
      <c r="DD62" s="107"/>
      <c r="DE62" s="104">
        <f t="shared" si="57"/>
        <v>0</v>
      </c>
      <c r="DF62" s="107">
        <f>DE62-DG62-DH62</f>
        <v>0</v>
      </c>
      <c r="DG62" s="107"/>
      <c r="DH62" s="207"/>
      <c r="DI62" s="189"/>
      <c r="DJ62" s="107"/>
      <c r="DK62" s="107"/>
      <c r="DL62" s="104">
        <f t="shared" si="58"/>
        <v>0</v>
      </c>
      <c r="DM62" s="107">
        <f>DL62-DN62-DO62</f>
        <v>0</v>
      </c>
      <c r="DN62" s="107"/>
      <c r="DO62" s="207"/>
      <c r="DP62" s="189"/>
      <c r="DQ62" s="107"/>
      <c r="DR62" s="107"/>
      <c r="DS62" s="104">
        <f t="shared" si="59"/>
        <v>0</v>
      </c>
      <c r="DT62" s="107">
        <f>DS62-DU62-DV62</f>
        <v>0</v>
      </c>
      <c r="DU62" s="107"/>
      <c r="DV62" s="207"/>
      <c r="DW62" s="189"/>
      <c r="DX62" s="107"/>
      <c r="DY62" s="107"/>
      <c r="DZ62" s="104">
        <f t="shared" si="60"/>
        <v>0</v>
      </c>
      <c r="EA62" s="107">
        <f>DZ62-EB62-EC62</f>
        <v>0</v>
      </c>
      <c r="EB62" s="107"/>
      <c r="EC62" s="207"/>
      <c r="ED62" s="189"/>
      <c r="EE62" s="107"/>
      <c r="EF62" s="107"/>
      <c r="EG62" s="104">
        <f t="shared" si="61"/>
        <v>0</v>
      </c>
      <c r="EH62" s="107">
        <f>EG62-EI62-EJ62</f>
        <v>0</v>
      </c>
      <c r="EI62" s="107"/>
      <c r="EJ62" s="207"/>
      <c r="EK62" s="189"/>
      <c r="EL62" s="107"/>
      <c r="EM62" s="107"/>
      <c r="EN62" s="104">
        <f t="shared" si="62"/>
        <v>0</v>
      </c>
      <c r="EO62" s="107">
        <f>EN62-EP62-EQ62</f>
        <v>0</v>
      </c>
      <c r="EP62" s="107"/>
      <c r="EQ62" s="207"/>
      <c r="ER62" s="189"/>
      <c r="ES62" s="107"/>
      <c r="ET62" s="107"/>
      <c r="EU62" s="114">
        <f t="shared" si="63"/>
        <v>0</v>
      </c>
      <c r="EV62" s="107">
        <f>EU62-EW62-EX62</f>
        <v>0</v>
      </c>
      <c r="EW62" s="107"/>
      <c r="EX62" s="207"/>
      <c r="EY62" s="189"/>
      <c r="EZ62" s="107"/>
      <c r="FA62" s="107"/>
      <c r="FB62" s="104">
        <f t="shared" si="64"/>
        <v>0</v>
      </c>
      <c r="FC62" s="107">
        <f>FB62-FD62-FE62</f>
        <v>0</v>
      </c>
      <c r="FD62" s="107"/>
      <c r="FE62" s="207"/>
      <c r="FF62" s="189"/>
      <c r="FG62" s="107"/>
      <c r="FH62" s="107"/>
      <c r="FI62" s="104">
        <f t="shared" si="65"/>
        <v>0</v>
      </c>
      <c r="FJ62" s="107">
        <f>FI62-FK62-FL62</f>
        <v>0</v>
      </c>
      <c r="FK62" s="107"/>
      <c r="FL62" s="207"/>
      <c r="FM62" s="189"/>
      <c r="FN62" s="107"/>
      <c r="FO62" s="107"/>
      <c r="FP62" s="104">
        <f t="shared" si="66"/>
        <v>0</v>
      </c>
      <c r="FQ62" s="107">
        <f>FP62-FR62-FS62</f>
        <v>0</v>
      </c>
      <c r="FR62" s="107"/>
      <c r="FS62" s="207"/>
      <c r="FT62" s="189"/>
      <c r="FU62" s="107"/>
      <c r="FV62" s="107"/>
      <c r="FW62" s="126">
        <f t="shared" si="67"/>
        <v>0</v>
      </c>
      <c r="FX62" s="107">
        <f>FW62-FY62-FZ62</f>
        <v>0</v>
      </c>
      <c r="FY62" s="107"/>
      <c r="FZ62" s="207"/>
      <c r="GA62" s="189"/>
      <c r="GB62" s="107"/>
      <c r="GC62" s="107"/>
      <c r="GD62" s="104">
        <f t="shared" si="68"/>
        <v>0</v>
      </c>
      <c r="GE62" s="107">
        <f>GD62-GF62-GG62</f>
        <v>0</v>
      </c>
      <c r="GF62" s="107"/>
      <c r="GG62" s="207"/>
      <c r="GH62" s="189"/>
      <c r="GI62" s="107"/>
      <c r="GJ62" s="107"/>
      <c r="GK62" s="104">
        <f t="shared" si="69"/>
        <v>0</v>
      </c>
      <c r="GL62" s="107">
        <f>GK62-GM62-GN62</f>
        <v>0</v>
      </c>
      <c r="GM62" s="107"/>
      <c r="GN62" s="207"/>
      <c r="GO62" s="189"/>
      <c r="GP62" s="107"/>
      <c r="GQ62" s="107"/>
      <c r="GR62" s="104">
        <f t="shared" si="70"/>
        <v>0</v>
      </c>
      <c r="GS62" s="107">
        <f>GR62-GT62-GU62</f>
        <v>0</v>
      </c>
      <c r="GT62" s="107"/>
      <c r="GU62" s="207"/>
      <c r="GV62" s="189"/>
      <c r="GW62" s="107"/>
      <c r="GX62" s="107"/>
      <c r="GY62" s="104">
        <f t="shared" si="71"/>
        <v>0</v>
      </c>
      <c r="GZ62" s="107">
        <f>GY62-HA62-HB62</f>
        <v>0</v>
      </c>
      <c r="HA62" s="107"/>
      <c r="HB62" s="207"/>
      <c r="HC62" s="189"/>
      <c r="HD62" s="107"/>
      <c r="HE62" s="107"/>
      <c r="HF62" s="104">
        <f t="shared" si="72"/>
        <v>0</v>
      </c>
      <c r="HG62" s="107">
        <f>HF62-HH62-HI62</f>
        <v>0</v>
      </c>
      <c r="HH62" s="107"/>
      <c r="HI62" s="207"/>
      <c r="HJ62" s="189"/>
      <c r="HK62" s="107"/>
      <c r="HL62" s="107"/>
      <c r="HM62" s="104">
        <f t="shared" si="73"/>
        <v>0</v>
      </c>
      <c r="HN62" s="107">
        <f>HM62-HO62-HP62</f>
        <v>0</v>
      </c>
      <c r="HO62" s="107"/>
      <c r="HP62" s="207"/>
      <c r="HQ62" s="189"/>
      <c r="HR62" s="107"/>
      <c r="HS62" s="107"/>
      <c r="HT62" s="104">
        <f t="shared" si="74"/>
        <v>0</v>
      </c>
      <c r="HU62" s="107">
        <f>HT62-HV62-HW62</f>
        <v>0</v>
      </c>
      <c r="HV62" s="107"/>
      <c r="HW62" s="207"/>
      <c r="HX62" s="189"/>
      <c r="HY62" s="107"/>
      <c r="HZ62" s="107"/>
      <c r="IA62" s="104">
        <f t="shared" si="75"/>
        <v>0</v>
      </c>
      <c r="IB62" s="107">
        <f>IA62-IC62-ID62</f>
        <v>0</v>
      </c>
      <c r="IC62" s="107"/>
      <c r="ID62" s="207"/>
      <c r="IE62" s="189"/>
      <c r="IF62" s="107"/>
      <c r="IG62" s="107"/>
      <c r="IH62" s="104">
        <f t="shared" si="76"/>
        <v>0</v>
      </c>
      <c r="II62" s="107">
        <f>IH62-IJ62-IK62</f>
        <v>0</v>
      </c>
      <c r="IJ62" s="107"/>
      <c r="IK62" s="207"/>
      <c r="IL62" s="189"/>
      <c r="IM62" s="107"/>
      <c r="IN62" s="107"/>
      <c r="IO62" s="104">
        <f t="shared" si="77"/>
        <v>0</v>
      </c>
      <c r="IP62" s="107">
        <f>IO62-IQ62-IR62</f>
        <v>0</v>
      </c>
      <c r="IQ62" s="107"/>
      <c r="IR62" s="207"/>
      <c r="IS62" s="189"/>
      <c r="IT62" s="107"/>
      <c r="IU62" s="107"/>
      <c r="IV62" s="104">
        <f t="shared" si="78"/>
        <v>0</v>
      </c>
      <c r="IW62" s="107">
        <f>IV62-IX62-IY62</f>
        <v>0</v>
      </c>
      <c r="IX62" s="107"/>
      <c r="IY62" s="207"/>
      <c r="IZ62" s="189"/>
      <c r="JA62" s="107"/>
      <c r="JB62" s="107"/>
      <c r="JC62" s="107"/>
      <c r="JD62" s="104">
        <f t="shared" si="79"/>
        <v>0</v>
      </c>
      <c r="JE62" s="107">
        <f>JD62-JF62-JG62</f>
        <v>0</v>
      </c>
      <c r="JF62" s="107"/>
      <c r="JG62" s="207"/>
    </row>
    <row r="63" spans="1:267" s="148" customFormat="1" ht="12" x14ac:dyDescent="0.2">
      <c r="A63" s="147" t="s">
        <v>94</v>
      </c>
      <c r="B63" s="339" t="s">
        <v>105</v>
      </c>
      <c r="C63" s="340"/>
      <c r="D63" s="209">
        <f t="shared" si="386"/>
        <v>5376907</v>
      </c>
      <c r="E63" s="114">
        <f>E56+E57+E58</f>
        <v>0</v>
      </c>
      <c r="F63" s="114">
        <f t="shared" si="437"/>
        <v>15093</v>
      </c>
      <c r="G63" s="114">
        <f t="shared" si="438"/>
        <v>578990</v>
      </c>
      <c r="H63" s="114">
        <f t="shared" si="439"/>
        <v>-2085745</v>
      </c>
      <c r="I63" s="244">
        <f t="shared" si="423"/>
        <v>3885245</v>
      </c>
      <c r="J63" s="245">
        <f t="shared" si="424"/>
        <v>552375</v>
      </c>
      <c r="K63" s="114">
        <f t="shared" si="425"/>
        <v>3332870</v>
      </c>
      <c r="L63" s="196">
        <f t="shared" si="388"/>
        <v>0</v>
      </c>
      <c r="M63" s="209">
        <f>+M58+M57+M56</f>
        <v>5206057</v>
      </c>
      <c r="N63" s="114">
        <f>+N58+N57+N56</f>
        <v>9888</v>
      </c>
      <c r="O63" s="114">
        <f>+O56+O57+O58</f>
        <v>390700</v>
      </c>
      <c r="P63" s="114">
        <f>+P56+P57+P58</f>
        <v>-2165881</v>
      </c>
      <c r="Q63" s="245">
        <f t="shared" si="44"/>
        <v>3440764</v>
      </c>
      <c r="R63" s="245">
        <f t="shared" si="462"/>
        <v>111524</v>
      </c>
      <c r="S63" s="114">
        <f>S56+S57+S58</f>
        <v>3329240</v>
      </c>
      <c r="T63" s="196">
        <f>T56+T57+T58</f>
        <v>0</v>
      </c>
      <c r="U63" s="209">
        <f t="shared" ref="U63:AA63" si="495">U56+U57+U58</f>
        <v>170850</v>
      </c>
      <c r="V63" s="114">
        <f t="shared" si="495"/>
        <v>0</v>
      </c>
      <c r="W63" s="114">
        <f t="shared" si="495"/>
        <v>-37901</v>
      </c>
      <c r="X63" s="114">
        <f t="shared" si="495"/>
        <v>-58212</v>
      </c>
      <c r="Y63" s="245">
        <f t="shared" si="452"/>
        <v>74737</v>
      </c>
      <c r="Z63" s="114">
        <f t="shared" si="118"/>
        <v>74737</v>
      </c>
      <c r="AA63" s="114">
        <f t="shared" si="495"/>
        <v>0</v>
      </c>
      <c r="AB63" s="196">
        <f>AB56+AB57+AB58</f>
        <v>0</v>
      </c>
      <c r="AC63" s="209">
        <f t="shared" ref="AC63:AI63" si="496">AC56+AC57+AC58</f>
        <v>0</v>
      </c>
      <c r="AD63" s="114">
        <f t="shared" si="496"/>
        <v>5175</v>
      </c>
      <c r="AE63" s="114">
        <f t="shared" si="496"/>
        <v>217229</v>
      </c>
      <c r="AF63" s="114">
        <f t="shared" si="496"/>
        <v>135201</v>
      </c>
      <c r="AG63" s="114">
        <f t="shared" si="45"/>
        <v>357605</v>
      </c>
      <c r="AH63" s="114">
        <f t="shared" si="496"/>
        <v>353975</v>
      </c>
      <c r="AI63" s="114">
        <f t="shared" si="496"/>
        <v>3630</v>
      </c>
      <c r="AJ63" s="196">
        <f>AJ56+AJ57+AJ58</f>
        <v>0</v>
      </c>
      <c r="AK63" s="180"/>
      <c r="AL63" s="114"/>
      <c r="AM63" s="114"/>
      <c r="AN63" s="114"/>
      <c r="AO63" s="114"/>
      <c r="AP63" s="114"/>
      <c r="AQ63" s="222"/>
      <c r="AR63" s="209">
        <f t="shared" ref="AR63:AX63" si="497">AR56+AR57+AR58</f>
        <v>0</v>
      </c>
      <c r="AS63" s="114">
        <f t="shared" si="497"/>
        <v>0</v>
      </c>
      <c r="AT63" s="114">
        <f t="shared" si="497"/>
        <v>782</v>
      </c>
      <c r="AU63" s="114">
        <f t="shared" si="497"/>
        <v>2614</v>
      </c>
      <c r="AV63" s="114">
        <f t="shared" si="46"/>
        <v>3396</v>
      </c>
      <c r="AW63" s="114">
        <f t="shared" si="497"/>
        <v>3396</v>
      </c>
      <c r="AX63" s="114">
        <f t="shared" si="497"/>
        <v>0</v>
      </c>
      <c r="AY63" s="196">
        <f>AY56+AY57+AY58</f>
        <v>0</v>
      </c>
      <c r="AZ63" s="209">
        <f t="shared" ref="AZ63:BN63" si="498">AZ56+AZ57+AZ58</f>
        <v>0</v>
      </c>
      <c r="BA63" s="114">
        <f t="shared" si="498"/>
        <v>0</v>
      </c>
      <c r="BB63" s="114">
        <f t="shared" si="428"/>
        <v>318</v>
      </c>
      <c r="BC63" s="114">
        <f t="shared" si="428"/>
        <v>1015</v>
      </c>
      <c r="BD63" s="114">
        <f t="shared" si="49"/>
        <v>1333</v>
      </c>
      <c r="BE63" s="114">
        <f>BE56+BE57+BE58</f>
        <v>1333</v>
      </c>
      <c r="BF63" s="114">
        <f>BF56+BF57+BF58</f>
        <v>0</v>
      </c>
      <c r="BG63" s="196">
        <f t="shared" si="498"/>
        <v>0</v>
      </c>
      <c r="BH63" s="209">
        <f t="shared" si="498"/>
        <v>0</v>
      </c>
      <c r="BI63" s="114">
        <f t="shared" si="498"/>
        <v>0</v>
      </c>
      <c r="BJ63" s="114">
        <f t="shared" si="498"/>
        <v>0</v>
      </c>
      <c r="BK63" s="114">
        <f t="shared" si="498"/>
        <v>1018</v>
      </c>
      <c r="BL63" s="114">
        <f t="shared" si="51"/>
        <v>1018</v>
      </c>
      <c r="BM63" s="114">
        <f t="shared" si="498"/>
        <v>1018</v>
      </c>
      <c r="BN63" s="114">
        <f t="shared" si="498"/>
        <v>0</v>
      </c>
      <c r="BO63" s="196">
        <f t="shared" ref="BO63:BW63" si="499">BO56+BO57+BO58</f>
        <v>0</v>
      </c>
      <c r="BP63" s="209">
        <f t="shared" si="499"/>
        <v>0</v>
      </c>
      <c r="BQ63" s="114">
        <f t="shared" si="499"/>
        <v>0</v>
      </c>
      <c r="BR63" s="114">
        <f t="shared" si="499"/>
        <v>0</v>
      </c>
      <c r="BS63" s="114">
        <f t="shared" si="499"/>
        <v>0</v>
      </c>
      <c r="BT63" s="114">
        <f t="shared" si="52"/>
        <v>0</v>
      </c>
      <c r="BU63" s="114">
        <f t="shared" si="499"/>
        <v>0</v>
      </c>
      <c r="BV63" s="114">
        <f t="shared" si="499"/>
        <v>0</v>
      </c>
      <c r="BW63" s="196">
        <f t="shared" si="499"/>
        <v>0</v>
      </c>
      <c r="BX63" s="209">
        <f t="shared" ref="BX63:CD63" si="500">BX56+BX57+BX58</f>
        <v>0</v>
      </c>
      <c r="BY63" s="114">
        <f t="shared" si="500"/>
        <v>0</v>
      </c>
      <c r="BZ63" s="114">
        <f t="shared" si="500"/>
        <v>318</v>
      </c>
      <c r="CA63" s="114">
        <f t="shared" si="500"/>
        <v>-3</v>
      </c>
      <c r="CB63" s="114">
        <f t="shared" si="53"/>
        <v>315</v>
      </c>
      <c r="CC63" s="114">
        <f t="shared" si="500"/>
        <v>315</v>
      </c>
      <c r="CD63" s="114">
        <f t="shared" si="500"/>
        <v>0</v>
      </c>
      <c r="CE63" s="196">
        <f>CE56+CE57+CE58</f>
        <v>0</v>
      </c>
      <c r="CF63" s="209">
        <f>CF56+CF57+CF58</f>
        <v>0</v>
      </c>
      <c r="CG63" s="114">
        <f>SUM(CO63,CV63,DC63,DJ63,DQ63,DX63,EE63,EL63,ES63,EZ63,FG63,FN63,FU63,GB63,GI63,GP63,GW63,HD63,HK63,HR63,HY63,IF63,IM63,IT63)+JA63</f>
        <v>30</v>
      </c>
      <c r="CH63" s="114">
        <f>SUM(CP63,CW63,DD63,DK63,DR63,DY63,EF63,EM63,ET63,FA63,FH63,FO63,FV63,GC63,GJ63,GQ63,GX63,HE63,HL63,HS63,HZ63,IG63,IN63,IU63)+JB63</f>
        <v>7862</v>
      </c>
      <c r="CI63" s="111">
        <f t="shared" si="447"/>
        <v>-482</v>
      </c>
      <c r="CJ63" s="114">
        <f t="shared" si="430"/>
        <v>7410</v>
      </c>
      <c r="CK63" s="114">
        <f t="shared" si="124"/>
        <v>7410</v>
      </c>
      <c r="CL63" s="114">
        <f t="shared" si="125"/>
        <v>0</v>
      </c>
      <c r="CM63" s="196">
        <f t="shared" si="126"/>
        <v>0</v>
      </c>
      <c r="CN63" s="209">
        <f t="shared" ref="CN63:CS63" si="501">CN56+CN57+CN58</f>
        <v>0</v>
      </c>
      <c r="CO63" s="114">
        <f t="shared" si="501"/>
        <v>0</v>
      </c>
      <c r="CP63" s="114">
        <f t="shared" si="501"/>
        <v>0</v>
      </c>
      <c r="CQ63" s="114">
        <f t="shared" si="55"/>
        <v>0</v>
      </c>
      <c r="CR63" s="114">
        <f t="shared" si="501"/>
        <v>0</v>
      </c>
      <c r="CS63" s="114">
        <f t="shared" si="501"/>
        <v>0</v>
      </c>
      <c r="CT63" s="196">
        <f>CT56+CT57+CT58</f>
        <v>0</v>
      </c>
      <c r="CU63" s="209">
        <f t="shared" ref="CU63:CZ63" si="502">CU56+CU57+CU58</f>
        <v>0</v>
      </c>
      <c r="CV63" s="114">
        <f t="shared" si="502"/>
        <v>0</v>
      </c>
      <c r="CW63" s="114">
        <f t="shared" si="502"/>
        <v>0</v>
      </c>
      <c r="CX63" s="114">
        <f t="shared" si="56"/>
        <v>0</v>
      </c>
      <c r="CY63" s="114">
        <f t="shared" si="502"/>
        <v>0</v>
      </c>
      <c r="CZ63" s="114">
        <f t="shared" si="502"/>
        <v>0</v>
      </c>
      <c r="DA63" s="196">
        <f>DA56+DA57+DA58</f>
        <v>0</v>
      </c>
      <c r="DB63" s="209">
        <f t="shared" ref="DB63:DG63" si="503">DB56+DB57+DB58</f>
        <v>0</v>
      </c>
      <c r="DC63" s="114">
        <f t="shared" si="503"/>
        <v>0</v>
      </c>
      <c r="DD63" s="114">
        <f t="shared" si="503"/>
        <v>291</v>
      </c>
      <c r="DE63" s="114">
        <f t="shared" si="57"/>
        <v>291</v>
      </c>
      <c r="DF63" s="114">
        <f t="shared" si="503"/>
        <v>291</v>
      </c>
      <c r="DG63" s="114">
        <f t="shared" si="503"/>
        <v>0</v>
      </c>
      <c r="DH63" s="196">
        <f>DH56+DH57+DH58</f>
        <v>0</v>
      </c>
      <c r="DI63" s="209">
        <f t="shared" ref="DI63:DN63" si="504">DI56+DI57+DI58</f>
        <v>0</v>
      </c>
      <c r="DJ63" s="114">
        <f t="shared" si="504"/>
        <v>0</v>
      </c>
      <c r="DK63" s="114">
        <f t="shared" si="504"/>
        <v>16</v>
      </c>
      <c r="DL63" s="114">
        <f t="shared" si="58"/>
        <v>16</v>
      </c>
      <c r="DM63" s="114">
        <f t="shared" si="504"/>
        <v>16</v>
      </c>
      <c r="DN63" s="114">
        <f t="shared" si="504"/>
        <v>0</v>
      </c>
      <c r="DO63" s="196">
        <f>DO56+DO57+DO58</f>
        <v>0</v>
      </c>
      <c r="DP63" s="209">
        <f t="shared" ref="DP63:DU63" si="505">DP56+DP57+DP58</f>
        <v>0</v>
      </c>
      <c r="DQ63" s="114">
        <f t="shared" si="505"/>
        <v>0</v>
      </c>
      <c r="DR63" s="114">
        <f t="shared" si="505"/>
        <v>0</v>
      </c>
      <c r="DS63" s="114">
        <f t="shared" si="59"/>
        <v>0</v>
      </c>
      <c r="DT63" s="114">
        <f t="shared" si="505"/>
        <v>0</v>
      </c>
      <c r="DU63" s="114">
        <f t="shared" si="505"/>
        <v>0</v>
      </c>
      <c r="DV63" s="196">
        <f>DV56+DV57+DV58</f>
        <v>0</v>
      </c>
      <c r="DW63" s="209">
        <f t="shared" ref="DW63:EB63" si="506">DW56+DW57+DW58</f>
        <v>0</v>
      </c>
      <c r="DX63" s="114">
        <f t="shared" si="506"/>
        <v>0</v>
      </c>
      <c r="DY63" s="114">
        <f t="shared" si="506"/>
        <v>0</v>
      </c>
      <c r="DZ63" s="114">
        <f t="shared" si="60"/>
        <v>0</v>
      </c>
      <c r="EA63" s="114">
        <f t="shared" si="506"/>
        <v>0</v>
      </c>
      <c r="EB63" s="114">
        <f t="shared" si="506"/>
        <v>0</v>
      </c>
      <c r="EC63" s="196">
        <f t="shared" ref="EC63:EJ63" si="507">EC56+EC57+EC58</f>
        <v>0</v>
      </c>
      <c r="ED63" s="209">
        <f t="shared" si="507"/>
        <v>0</v>
      </c>
      <c r="EE63" s="114">
        <f t="shared" si="507"/>
        <v>0</v>
      </c>
      <c r="EF63" s="114">
        <f t="shared" si="507"/>
        <v>22</v>
      </c>
      <c r="EG63" s="114">
        <f t="shared" si="61"/>
        <v>22</v>
      </c>
      <c r="EH63" s="114">
        <f t="shared" si="507"/>
        <v>22</v>
      </c>
      <c r="EI63" s="114">
        <f t="shared" si="507"/>
        <v>0</v>
      </c>
      <c r="EJ63" s="196">
        <f t="shared" si="507"/>
        <v>0</v>
      </c>
      <c r="EK63" s="209">
        <f t="shared" ref="EK63:EP63" si="508">EK56+EK57+EK58</f>
        <v>0</v>
      </c>
      <c r="EL63" s="114">
        <f t="shared" si="508"/>
        <v>0</v>
      </c>
      <c r="EM63" s="114">
        <f t="shared" si="508"/>
        <v>0</v>
      </c>
      <c r="EN63" s="114">
        <f t="shared" si="62"/>
        <v>0</v>
      </c>
      <c r="EO63" s="114">
        <f t="shared" si="508"/>
        <v>0</v>
      </c>
      <c r="EP63" s="114">
        <f t="shared" si="508"/>
        <v>0</v>
      </c>
      <c r="EQ63" s="196">
        <f>EQ56+EQ57+EQ58</f>
        <v>0</v>
      </c>
      <c r="ER63" s="209">
        <f t="shared" ref="ER63:EW63" si="509">ER56+ER57+ER58</f>
        <v>0</v>
      </c>
      <c r="ES63" s="114">
        <f t="shared" si="509"/>
        <v>0</v>
      </c>
      <c r="ET63" s="114">
        <f t="shared" si="509"/>
        <v>0</v>
      </c>
      <c r="EU63" s="114">
        <f t="shared" si="63"/>
        <v>0</v>
      </c>
      <c r="EV63" s="114">
        <f t="shared" si="509"/>
        <v>0</v>
      </c>
      <c r="EW63" s="114">
        <f t="shared" si="509"/>
        <v>0</v>
      </c>
      <c r="EX63" s="196">
        <f>EX56+EX57+EX58</f>
        <v>0</v>
      </c>
      <c r="EY63" s="209">
        <f t="shared" ref="EY63:FD63" si="510">EY56+EY57+EY58</f>
        <v>0</v>
      </c>
      <c r="EZ63" s="114">
        <f t="shared" si="510"/>
        <v>0</v>
      </c>
      <c r="FA63" s="114">
        <f t="shared" si="510"/>
        <v>0</v>
      </c>
      <c r="FB63" s="114">
        <f t="shared" si="64"/>
        <v>0</v>
      </c>
      <c r="FC63" s="114">
        <f t="shared" si="510"/>
        <v>0</v>
      </c>
      <c r="FD63" s="114">
        <f t="shared" si="510"/>
        <v>0</v>
      </c>
      <c r="FE63" s="196">
        <f>FE56+FE57+FE58</f>
        <v>0</v>
      </c>
      <c r="FF63" s="209">
        <f t="shared" ref="FF63:FK63" si="511">FF56+FF57+FF58</f>
        <v>0</v>
      </c>
      <c r="FG63" s="114">
        <f t="shared" si="511"/>
        <v>0</v>
      </c>
      <c r="FH63" s="114">
        <f t="shared" si="511"/>
        <v>0</v>
      </c>
      <c r="FI63" s="114">
        <f t="shared" si="65"/>
        <v>0</v>
      </c>
      <c r="FJ63" s="114">
        <f t="shared" si="511"/>
        <v>0</v>
      </c>
      <c r="FK63" s="114">
        <f t="shared" si="511"/>
        <v>0</v>
      </c>
      <c r="FL63" s="196">
        <f>FL56+FL57+FL58</f>
        <v>0</v>
      </c>
      <c r="FM63" s="209">
        <f t="shared" ref="FM63:FR63" si="512">FM56+FM57+FM58</f>
        <v>0</v>
      </c>
      <c r="FN63" s="114">
        <f t="shared" si="512"/>
        <v>30</v>
      </c>
      <c r="FO63" s="114">
        <f t="shared" si="512"/>
        <v>0</v>
      </c>
      <c r="FP63" s="114">
        <f>SUM(FM63:FO63)</f>
        <v>30</v>
      </c>
      <c r="FQ63" s="114">
        <f t="shared" si="512"/>
        <v>30</v>
      </c>
      <c r="FR63" s="114">
        <f t="shared" si="512"/>
        <v>0</v>
      </c>
      <c r="FS63" s="196">
        <f>FS56+FS57+FS58</f>
        <v>0</v>
      </c>
      <c r="FT63" s="209">
        <f t="shared" ref="FT63:FY63" si="513">FT56+FT57+FT58</f>
        <v>0</v>
      </c>
      <c r="FU63" s="114">
        <f t="shared" si="513"/>
        <v>0</v>
      </c>
      <c r="FV63" s="114">
        <f t="shared" si="513"/>
        <v>0</v>
      </c>
      <c r="FW63" s="114">
        <f t="shared" si="67"/>
        <v>0</v>
      </c>
      <c r="FX63" s="114">
        <f t="shared" si="513"/>
        <v>0</v>
      </c>
      <c r="FY63" s="114">
        <f t="shared" si="513"/>
        <v>0</v>
      </c>
      <c r="FZ63" s="196">
        <f>FZ56+FZ57+FZ58</f>
        <v>0</v>
      </c>
      <c r="GA63" s="209">
        <f t="shared" ref="GA63:GF63" si="514">GA56+GA57+GA58</f>
        <v>0</v>
      </c>
      <c r="GB63" s="114">
        <f t="shared" si="514"/>
        <v>0</v>
      </c>
      <c r="GC63" s="114">
        <f t="shared" si="514"/>
        <v>0</v>
      </c>
      <c r="GD63" s="114">
        <f t="shared" si="68"/>
        <v>0</v>
      </c>
      <c r="GE63" s="114">
        <f t="shared" si="514"/>
        <v>0</v>
      </c>
      <c r="GF63" s="114">
        <f t="shared" si="514"/>
        <v>0</v>
      </c>
      <c r="GG63" s="196">
        <f>GG56+GG57+GG58</f>
        <v>0</v>
      </c>
      <c r="GH63" s="209">
        <f t="shared" ref="GH63:GM63" si="515">GH56+GH57+GH58</f>
        <v>0</v>
      </c>
      <c r="GI63" s="114">
        <f t="shared" si="515"/>
        <v>0</v>
      </c>
      <c r="GJ63" s="114">
        <f t="shared" si="515"/>
        <v>0</v>
      </c>
      <c r="GK63" s="114">
        <f t="shared" si="69"/>
        <v>0</v>
      </c>
      <c r="GL63" s="114">
        <f t="shared" si="515"/>
        <v>0</v>
      </c>
      <c r="GM63" s="114">
        <f t="shared" si="515"/>
        <v>0</v>
      </c>
      <c r="GN63" s="196">
        <f t="shared" ref="GN63:GU63" si="516">GN56+GN57+GN58</f>
        <v>0</v>
      </c>
      <c r="GO63" s="209">
        <f t="shared" si="516"/>
        <v>0</v>
      </c>
      <c r="GP63" s="114">
        <f t="shared" si="516"/>
        <v>0</v>
      </c>
      <c r="GQ63" s="114">
        <f t="shared" si="516"/>
        <v>0</v>
      </c>
      <c r="GR63" s="114">
        <f t="shared" si="70"/>
        <v>0</v>
      </c>
      <c r="GS63" s="114">
        <f t="shared" si="516"/>
        <v>0</v>
      </c>
      <c r="GT63" s="114">
        <f t="shared" si="516"/>
        <v>0</v>
      </c>
      <c r="GU63" s="196">
        <f t="shared" si="516"/>
        <v>0</v>
      </c>
      <c r="GV63" s="209">
        <f t="shared" ref="GV63:HA63" si="517">GV56+GV57+GV58</f>
        <v>0</v>
      </c>
      <c r="GW63" s="114">
        <f t="shared" si="517"/>
        <v>0</v>
      </c>
      <c r="GX63" s="114">
        <f t="shared" si="517"/>
        <v>0</v>
      </c>
      <c r="GY63" s="114">
        <f t="shared" si="71"/>
        <v>0</v>
      </c>
      <c r="GZ63" s="114">
        <f t="shared" si="517"/>
        <v>0</v>
      </c>
      <c r="HA63" s="114">
        <f t="shared" si="517"/>
        <v>0</v>
      </c>
      <c r="HB63" s="196">
        <f>HB56+HB57+HB58</f>
        <v>0</v>
      </c>
      <c r="HC63" s="209">
        <f t="shared" ref="HC63:HH63" si="518">HC56+HC57+HC58</f>
        <v>0</v>
      </c>
      <c r="HD63" s="114">
        <f t="shared" si="518"/>
        <v>0</v>
      </c>
      <c r="HE63" s="114">
        <f t="shared" si="518"/>
        <v>0</v>
      </c>
      <c r="HF63" s="114">
        <f t="shared" si="72"/>
        <v>0</v>
      </c>
      <c r="HG63" s="114">
        <f t="shared" si="518"/>
        <v>0</v>
      </c>
      <c r="HH63" s="114">
        <f t="shared" si="518"/>
        <v>0</v>
      </c>
      <c r="HI63" s="196">
        <f>HI56+HI57+HI58</f>
        <v>0</v>
      </c>
      <c r="HJ63" s="209">
        <f t="shared" ref="HJ63:HO63" si="519">HJ56+HJ57+HJ58</f>
        <v>0</v>
      </c>
      <c r="HK63" s="114">
        <f t="shared" si="519"/>
        <v>0</v>
      </c>
      <c r="HL63" s="114">
        <f t="shared" si="519"/>
        <v>0</v>
      </c>
      <c r="HM63" s="114">
        <f t="shared" si="73"/>
        <v>0</v>
      </c>
      <c r="HN63" s="114">
        <f t="shared" si="519"/>
        <v>0</v>
      </c>
      <c r="HO63" s="114">
        <f t="shared" si="519"/>
        <v>0</v>
      </c>
      <c r="HP63" s="196">
        <f>HP56+HP57+HP58</f>
        <v>0</v>
      </c>
      <c r="HQ63" s="209">
        <f t="shared" ref="HQ63:HV63" si="520">HQ56+HQ57+HQ58</f>
        <v>0</v>
      </c>
      <c r="HR63" s="114">
        <f t="shared" si="520"/>
        <v>0</v>
      </c>
      <c r="HS63" s="114">
        <f t="shared" si="520"/>
        <v>0</v>
      </c>
      <c r="HT63" s="114">
        <f t="shared" si="74"/>
        <v>0</v>
      </c>
      <c r="HU63" s="114">
        <f t="shared" si="520"/>
        <v>0</v>
      </c>
      <c r="HV63" s="114">
        <f t="shared" si="520"/>
        <v>0</v>
      </c>
      <c r="HW63" s="196">
        <f>HW56+HW57+HW58</f>
        <v>0</v>
      </c>
      <c r="HX63" s="209">
        <f t="shared" ref="HX63:IC63" si="521">HX56+HX57+HX58</f>
        <v>0</v>
      </c>
      <c r="HY63" s="114">
        <f t="shared" si="521"/>
        <v>0</v>
      </c>
      <c r="HZ63" s="114">
        <f t="shared" si="521"/>
        <v>0</v>
      </c>
      <c r="IA63" s="114">
        <f t="shared" si="75"/>
        <v>0</v>
      </c>
      <c r="IB63" s="114">
        <f t="shared" si="521"/>
        <v>0</v>
      </c>
      <c r="IC63" s="114">
        <f t="shared" si="521"/>
        <v>0</v>
      </c>
      <c r="ID63" s="196">
        <f>ID56+ID57+ID58</f>
        <v>0</v>
      </c>
      <c r="IE63" s="209">
        <f t="shared" ref="IE63:IJ63" si="522">IE56+IE57+IE58</f>
        <v>0</v>
      </c>
      <c r="IF63" s="114">
        <f t="shared" si="522"/>
        <v>0</v>
      </c>
      <c r="IG63" s="114">
        <f t="shared" si="522"/>
        <v>197</v>
      </c>
      <c r="IH63" s="114">
        <f t="shared" si="76"/>
        <v>197</v>
      </c>
      <c r="II63" s="114">
        <f t="shared" si="522"/>
        <v>197</v>
      </c>
      <c r="IJ63" s="114">
        <f t="shared" si="522"/>
        <v>0</v>
      </c>
      <c r="IK63" s="196">
        <f>IK56+IK57+IK58</f>
        <v>0</v>
      </c>
      <c r="IL63" s="209">
        <f t="shared" ref="IL63:IQ63" si="523">IL56+IL57+IL58</f>
        <v>0</v>
      </c>
      <c r="IM63" s="114">
        <f t="shared" si="523"/>
        <v>0</v>
      </c>
      <c r="IN63" s="114">
        <f t="shared" si="523"/>
        <v>0</v>
      </c>
      <c r="IO63" s="114">
        <f t="shared" si="77"/>
        <v>0</v>
      </c>
      <c r="IP63" s="114">
        <f t="shared" si="523"/>
        <v>0</v>
      </c>
      <c r="IQ63" s="114">
        <f t="shared" si="523"/>
        <v>0</v>
      </c>
      <c r="IR63" s="196">
        <f>IR56+IR57+IR58</f>
        <v>0</v>
      </c>
      <c r="IS63" s="209">
        <f t="shared" ref="IS63:IX63" si="524">IS56+IS57+IS58</f>
        <v>0</v>
      </c>
      <c r="IT63" s="114">
        <f t="shared" si="524"/>
        <v>0</v>
      </c>
      <c r="IU63" s="114">
        <f t="shared" si="524"/>
        <v>0</v>
      </c>
      <c r="IV63" s="114">
        <f t="shared" si="78"/>
        <v>0</v>
      </c>
      <c r="IW63" s="114">
        <f t="shared" si="524"/>
        <v>0</v>
      </c>
      <c r="IX63" s="114">
        <f t="shared" si="524"/>
        <v>0</v>
      </c>
      <c r="IY63" s="196">
        <f>IY56+IY57+IY58</f>
        <v>0</v>
      </c>
      <c r="IZ63" s="209">
        <f>IZ56+IZ57+IZ58</f>
        <v>0</v>
      </c>
      <c r="JA63" s="114">
        <f>JA56+JA57+JA58</f>
        <v>0</v>
      </c>
      <c r="JB63" s="114">
        <f>JB56+JB57+JB58</f>
        <v>7336</v>
      </c>
      <c r="JC63" s="114">
        <f>JC56+JC57+JC58</f>
        <v>-482</v>
      </c>
      <c r="JD63" s="114">
        <f t="shared" si="79"/>
        <v>6854</v>
      </c>
      <c r="JE63" s="114">
        <f>JE56+JE57+JE58</f>
        <v>6854</v>
      </c>
      <c r="JF63" s="114">
        <f>JF56+JF57+JF58</f>
        <v>0</v>
      </c>
      <c r="JG63" s="196">
        <f>JG56+JG57+JG58</f>
        <v>0</v>
      </c>
    </row>
    <row r="64" spans="1:267" s="149" customFormat="1" ht="24" customHeight="1" x14ac:dyDescent="0.2">
      <c r="A64" s="341" t="s">
        <v>28</v>
      </c>
      <c r="B64" s="341"/>
      <c r="C64" s="342"/>
      <c r="D64" s="181">
        <f t="shared" si="386"/>
        <v>38603217</v>
      </c>
      <c r="E64" s="120">
        <f>E55+E63</f>
        <v>0</v>
      </c>
      <c r="F64" s="120">
        <f t="shared" si="437"/>
        <v>308456.19999999995</v>
      </c>
      <c r="G64" s="120">
        <f t="shared" si="438"/>
        <v>1223554</v>
      </c>
      <c r="H64" s="120">
        <f>+P64+X64+AF64+AU64+BC64+CI64+1</f>
        <v>-7035989.5999999996</v>
      </c>
      <c r="I64" s="254">
        <f t="shared" si="423"/>
        <v>33099236.600000001</v>
      </c>
      <c r="J64" s="120">
        <f>+R64+Z64+AH64+AW64+BE64+CK64</f>
        <v>21829557.600000001</v>
      </c>
      <c r="K64" s="120">
        <f t="shared" si="425"/>
        <v>11264967</v>
      </c>
      <c r="L64" s="197">
        <f t="shared" si="388"/>
        <v>4712</v>
      </c>
      <c r="M64" s="210">
        <f>+M63+M55</f>
        <v>24538654</v>
      </c>
      <c r="N64" s="120">
        <f>+N63+N55</f>
        <v>216993.19999999998</v>
      </c>
      <c r="O64" s="120">
        <f>+O63+O55</f>
        <v>598295</v>
      </c>
      <c r="P64" s="120">
        <f>+P63+P55</f>
        <v>-7852206.5999999996</v>
      </c>
      <c r="Q64" s="120">
        <f t="shared" si="44"/>
        <v>17501735.600000001</v>
      </c>
      <c r="R64" s="120">
        <f t="shared" ref="R64:R72" si="525">+Q64-S64-T64</f>
        <v>9069916.6000000015</v>
      </c>
      <c r="S64" s="120">
        <f>S55+S63</f>
        <v>8431261</v>
      </c>
      <c r="T64" s="197">
        <f>T55+T63</f>
        <v>558</v>
      </c>
      <c r="U64" s="210">
        <f t="shared" ref="U64:AA64" si="526">U55+U63</f>
        <v>3450294</v>
      </c>
      <c r="V64" s="120">
        <f t="shared" si="526"/>
        <v>-17129</v>
      </c>
      <c r="W64" s="120">
        <f t="shared" si="526"/>
        <v>110986</v>
      </c>
      <c r="X64" s="120">
        <f t="shared" si="526"/>
        <v>-11608</v>
      </c>
      <c r="Y64" s="120">
        <f t="shared" si="452"/>
        <v>3532543</v>
      </c>
      <c r="Z64" s="120">
        <f t="shared" si="118"/>
        <v>3313364</v>
      </c>
      <c r="AA64" s="120">
        <f t="shared" si="526"/>
        <v>215025</v>
      </c>
      <c r="AB64" s="197">
        <f>AB55+AB63</f>
        <v>4154</v>
      </c>
      <c r="AC64" s="210">
        <f t="shared" ref="AC64:AI64" si="527">AC55+AC63</f>
        <v>3684332</v>
      </c>
      <c r="AD64" s="120">
        <f t="shared" si="527"/>
        <v>23764</v>
      </c>
      <c r="AE64" s="120">
        <f t="shared" si="527"/>
        <v>349633</v>
      </c>
      <c r="AF64" s="120">
        <f t="shared" si="527"/>
        <v>414002</v>
      </c>
      <c r="AG64" s="120">
        <f t="shared" si="45"/>
        <v>4471731</v>
      </c>
      <c r="AH64" s="120">
        <f t="shared" si="527"/>
        <v>3449636</v>
      </c>
      <c r="AI64" s="120">
        <f t="shared" si="527"/>
        <v>1022095</v>
      </c>
      <c r="AJ64" s="197">
        <f>AJ55+AJ63</f>
        <v>0</v>
      </c>
      <c r="AK64" s="181"/>
      <c r="AL64" s="120"/>
      <c r="AM64" s="120"/>
      <c r="AN64" s="120"/>
      <c r="AO64" s="120"/>
      <c r="AP64" s="120"/>
      <c r="AQ64" s="223"/>
      <c r="AR64" s="210">
        <f t="shared" ref="AR64:AX64" si="528">AR55+AR63</f>
        <v>350126</v>
      </c>
      <c r="AS64" s="120">
        <f t="shared" si="528"/>
        <v>0</v>
      </c>
      <c r="AT64" s="120">
        <f t="shared" si="528"/>
        <v>14171</v>
      </c>
      <c r="AU64" s="120">
        <f t="shared" si="528"/>
        <v>29758</v>
      </c>
      <c r="AV64" s="120">
        <f t="shared" si="46"/>
        <v>394055</v>
      </c>
      <c r="AW64" s="120">
        <f t="shared" si="528"/>
        <v>370564</v>
      </c>
      <c r="AX64" s="120">
        <f t="shared" si="528"/>
        <v>23491</v>
      </c>
      <c r="AY64" s="197">
        <f>AY55+AY63</f>
        <v>0</v>
      </c>
      <c r="AZ64" s="210">
        <f t="shared" ref="AZ64:BN64" si="529">AZ55+AZ63</f>
        <v>3055305</v>
      </c>
      <c r="BA64" s="120">
        <f t="shared" si="529"/>
        <v>83107</v>
      </c>
      <c r="BB64" s="120">
        <f t="shared" si="428"/>
        <v>124535</v>
      </c>
      <c r="BC64" s="120">
        <f t="shared" si="428"/>
        <v>201517</v>
      </c>
      <c r="BD64" s="120">
        <f t="shared" si="49"/>
        <v>3464464</v>
      </c>
      <c r="BE64" s="120">
        <f>BE55+BE63</f>
        <v>2789977</v>
      </c>
      <c r="BF64" s="120">
        <f>BF55+BF63</f>
        <v>674487</v>
      </c>
      <c r="BG64" s="197">
        <f t="shared" si="529"/>
        <v>0</v>
      </c>
      <c r="BH64" s="210">
        <f t="shared" si="529"/>
        <v>1893672</v>
      </c>
      <c r="BI64" s="120">
        <f t="shared" si="529"/>
        <v>20148</v>
      </c>
      <c r="BJ64" s="120">
        <f t="shared" si="529"/>
        <v>51065</v>
      </c>
      <c r="BK64" s="120">
        <f t="shared" si="529"/>
        <v>129266</v>
      </c>
      <c r="BL64" s="120">
        <f t="shared" si="51"/>
        <v>2094151</v>
      </c>
      <c r="BM64" s="120">
        <f t="shared" si="529"/>
        <v>1741615</v>
      </c>
      <c r="BN64" s="120">
        <f t="shared" si="529"/>
        <v>352536</v>
      </c>
      <c r="BO64" s="197">
        <f t="shared" ref="BO64:BW64" si="530">BO55+BO63</f>
        <v>0</v>
      </c>
      <c r="BP64" s="210">
        <f t="shared" si="530"/>
        <v>385228</v>
      </c>
      <c r="BQ64" s="120">
        <f t="shared" si="530"/>
        <v>42165</v>
      </c>
      <c r="BR64" s="120">
        <f t="shared" si="530"/>
        <v>44302</v>
      </c>
      <c r="BS64" s="120">
        <f t="shared" si="530"/>
        <v>41673</v>
      </c>
      <c r="BT64" s="120">
        <f t="shared" si="52"/>
        <v>513368</v>
      </c>
      <c r="BU64" s="120">
        <f t="shared" si="530"/>
        <v>399925</v>
      </c>
      <c r="BV64" s="120">
        <f t="shared" si="530"/>
        <v>113443</v>
      </c>
      <c r="BW64" s="197">
        <f t="shared" si="530"/>
        <v>0</v>
      </c>
      <c r="BX64" s="210">
        <f t="shared" ref="BX64:CD64" si="531">BX55+BX63</f>
        <v>776405</v>
      </c>
      <c r="BY64" s="120">
        <f t="shared" si="531"/>
        <v>20794</v>
      </c>
      <c r="BZ64" s="120">
        <f t="shared" si="531"/>
        <v>29168</v>
      </c>
      <c r="CA64" s="120">
        <f t="shared" si="531"/>
        <v>30578</v>
      </c>
      <c r="CB64" s="120">
        <f t="shared" si="53"/>
        <v>856945</v>
      </c>
      <c r="CC64" s="120">
        <f t="shared" si="531"/>
        <v>648437</v>
      </c>
      <c r="CD64" s="120">
        <f t="shared" si="531"/>
        <v>208508</v>
      </c>
      <c r="CE64" s="197">
        <f>CE55+CE63</f>
        <v>0</v>
      </c>
      <c r="CF64" s="210">
        <f>CF55+CF63</f>
        <v>3524506</v>
      </c>
      <c r="CG64" s="120">
        <f>SUM(CO64,CV64,DC64,DJ64,DQ64,DX64,EE64,EL64,ES64,EZ64,FG64,FN64,FU64,GB64,GI64,GP64,GW64,HD64,HK64,HR64,HY64,IF64,IM64,IT64)+JA64</f>
        <v>1721</v>
      </c>
      <c r="CH64" s="120">
        <f>SUM(CP64,CW64,DD64,DK64,DR64,DY64,EF64,EM64,ET64,FA64,FH64,FO64,FV64,GC64,GJ64,GQ64,GX64,HE64,HL64,HS64,HZ64,IG64,IN64,IU64)+JB64</f>
        <v>25934</v>
      </c>
      <c r="CI64" s="120">
        <f>JC64</f>
        <v>182547</v>
      </c>
      <c r="CJ64" s="120">
        <f t="shared" si="430"/>
        <v>3734708</v>
      </c>
      <c r="CK64" s="120">
        <f t="shared" si="124"/>
        <v>2836100</v>
      </c>
      <c r="CL64" s="120">
        <f t="shared" si="125"/>
        <v>898608</v>
      </c>
      <c r="CM64" s="120">
        <f t="shared" si="126"/>
        <v>0</v>
      </c>
      <c r="CN64" s="210">
        <f t="shared" ref="CN64:CS64" si="532">CN55+CN63</f>
        <v>100268</v>
      </c>
      <c r="CO64" s="120">
        <f t="shared" si="532"/>
        <v>5</v>
      </c>
      <c r="CP64" s="120">
        <f t="shared" si="532"/>
        <v>-42613</v>
      </c>
      <c r="CQ64" s="120">
        <f>SUM(CN64:CP64)</f>
        <v>57660</v>
      </c>
      <c r="CR64" s="120">
        <f t="shared" si="532"/>
        <v>50982</v>
      </c>
      <c r="CS64" s="120">
        <f t="shared" si="532"/>
        <v>6678</v>
      </c>
      <c r="CT64" s="197">
        <f>CT55+CT63</f>
        <v>0</v>
      </c>
      <c r="CU64" s="210">
        <f t="shared" ref="CU64:CZ64" si="533">CU55+CU63</f>
        <v>180389</v>
      </c>
      <c r="CV64" s="120">
        <f t="shared" si="533"/>
        <v>0</v>
      </c>
      <c r="CW64" s="120">
        <f t="shared" si="533"/>
        <v>-76078</v>
      </c>
      <c r="CX64" s="120">
        <f>SUM(CU64:CW64)</f>
        <v>104311</v>
      </c>
      <c r="CY64" s="120">
        <f t="shared" si="533"/>
        <v>90280</v>
      </c>
      <c r="CZ64" s="120">
        <f t="shared" si="533"/>
        <v>14031</v>
      </c>
      <c r="DA64" s="197">
        <f>DA55+DA63</f>
        <v>0</v>
      </c>
      <c r="DB64" s="210">
        <f t="shared" ref="DB64:DG64" si="534">DB55+DB63</f>
        <v>133920</v>
      </c>
      <c r="DC64" s="120">
        <f t="shared" si="534"/>
        <v>0</v>
      </c>
      <c r="DD64" s="120">
        <f t="shared" si="534"/>
        <v>-56622</v>
      </c>
      <c r="DE64" s="120">
        <f>SUM(DB64:DD64)</f>
        <v>77298</v>
      </c>
      <c r="DF64" s="120">
        <f t="shared" si="534"/>
        <v>67398</v>
      </c>
      <c r="DG64" s="120">
        <f t="shared" si="534"/>
        <v>9900</v>
      </c>
      <c r="DH64" s="197">
        <f>DH55+DH63</f>
        <v>0</v>
      </c>
      <c r="DI64" s="210">
        <f t="shared" ref="DI64:DN64" si="535">DI55+DI63</f>
        <v>158404</v>
      </c>
      <c r="DJ64" s="120">
        <f t="shared" si="535"/>
        <v>0</v>
      </c>
      <c r="DK64" s="120">
        <f t="shared" si="535"/>
        <v>-64047</v>
      </c>
      <c r="DL64" s="120">
        <f>SUM(DI64:DK64)</f>
        <v>94357</v>
      </c>
      <c r="DM64" s="120">
        <f t="shared" si="535"/>
        <v>81071</v>
      </c>
      <c r="DN64" s="120">
        <f t="shared" si="535"/>
        <v>13286</v>
      </c>
      <c r="DO64" s="197">
        <f>DO55+DO63</f>
        <v>0</v>
      </c>
      <c r="DP64" s="210">
        <f t="shared" ref="DP64:DU64" si="536">DP55+DP63</f>
        <v>69487</v>
      </c>
      <c r="DQ64" s="120">
        <f t="shared" si="536"/>
        <v>0</v>
      </c>
      <c r="DR64" s="120">
        <f t="shared" si="536"/>
        <v>-28717</v>
      </c>
      <c r="DS64" s="120">
        <f>SUM(DP64:DR64)</f>
        <v>40770</v>
      </c>
      <c r="DT64" s="120">
        <f t="shared" si="536"/>
        <v>35345</v>
      </c>
      <c r="DU64" s="120">
        <f t="shared" si="536"/>
        <v>5425</v>
      </c>
      <c r="DV64" s="197">
        <f>DV55+DV63</f>
        <v>0</v>
      </c>
      <c r="DW64" s="210">
        <f t="shared" ref="DW64:EB64" si="537">DW55+DW63</f>
        <v>186322</v>
      </c>
      <c r="DX64" s="120">
        <f t="shared" si="537"/>
        <v>0</v>
      </c>
      <c r="DY64" s="120">
        <f t="shared" si="537"/>
        <v>-83085</v>
      </c>
      <c r="DZ64" s="120">
        <f>SUM(DW64:DY64)</f>
        <v>103237</v>
      </c>
      <c r="EA64" s="120">
        <f t="shared" si="537"/>
        <v>91811</v>
      </c>
      <c r="EB64" s="120">
        <f t="shared" si="537"/>
        <v>11426</v>
      </c>
      <c r="EC64" s="197">
        <f t="shared" ref="EC64:EJ64" si="538">EC55+EC63</f>
        <v>0</v>
      </c>
      <c r="ED64" s="210">
        <f t="shared" si="538"/>
        <v>168826</v>
      </c>
      <c r="EE64" s="120">
        <f t="shared" si="538"/>
        <v>0</v>
      </c>
      <c r="EF64" s="120">
        <f t="shared" si="538"/>
        <v>-76327</v>
      </c>
      <c r="EG64" s="120">
        <f>SUM(ED64:EF64)</f>
        <v>92499</v>
      </c>
      <c r="EH64" s="120">
        <f t="shared" si="538"/>
        <v>80228</v>
      </c>
      <c r="EI64" s="120">
        <f t="shared" si="538"/>
        <v>12271</v>
      </c>
      <c r="EJ64" s="197">
        <f t="shared" si="538"/>
        <v>0</v>
      </c>
      <c r="EK64" s="210">
        <f t="shared" ref="EK64:EP64" si="539">EK55+EK63</f>
        <v>134337</v>
      </c>
      <c r="EL64" s="120">
        <f t="shared" si="539"/>
        <v>0</v>
      </c>
      <c r="EM64" s="120">
        <f t="shared" si="539"/>
        <v>-61038</v>
      </c>
      <c r="EN64" s="120">
        <f>SUM(EK64:EM64)</f>
        <v>73299</v>
      </c>
      <c r="EO64" s="120">
        <f t="shared" si="539"/>
        <v>64367</v>
      </c>
      <c r="EP64" s="120">
        <f t="shared" si="539"/>
        <v>8932</v>
      </c>
      <c r="EQ64" s="197">
        <f>EQ55+EQ63</f>
        <v>0</v>
      </c>
      <c r="ER64" s="210">
        <f t="shared" ref="ER64:EW64" si="540">ER55+ER63</f>
        <v>146093</v>
      </c>
      <c r="ES64" s="120">
        <f t="shared" si="540"/>
        <v>0</v>
      </c>
      <c r="ET64" s="120">
        <f t="shared" si="540"/>
        <v>-57952</v>
      </c>
      <c r="EU64" s="120">
        <f>SUM(ER64:ET64)</f>
        <v>88141</v>
      </c>
      <c r="EV64" s="120">
        <f t="shared" si="540"/>
        <v>77484</v>
      </c>
      <c r="EW64" s="120">
        <f t="shared" si="540"/>
        <v>10657</v>
      </c>
      <c r="EX64" s="197">
        <f>EX55+EX63</f>
        <v>0</v>
      </c>
      <c r="EY64" s="210">
        <f t="shared" ref="EY64:FD64" si="541">EY55+EY63</f>
        <v>219505</v>
      </c>
      <c r="EZ64" s="120">
        <f t="shared" si="541"/>
        <v>0</v>
      </c>
      <c r="FA64" s="120">
        <f t="shared" si="541"/>
        <v>-90499</v>
      </c>
      <c r="FB64" s="120">
        <f>SUM(EY64:FA64)</f>
        <v>129006</v>
      </c>
      <c r="FC64" s="120">
        <f t="shared" si="541"/>
        <v>112404</v>
      </c>
      <c r="FD64" s="120">
        <f t="shared" si="541"/>
        <v>16602</v>
      </c>
      <c r="FE64" s="197">
        <f>FE55+FE63</f>
        <v>0</v>
      </c>
      <c r="FF64" s="210">
        <f t="shared" ref="FF64:FK64" si="542">FF55+FF63</f>
        <v>107900</v>
      </c>
      <c r="FG64" s="120">
        <f t="shared" si="542"/>
        <v>0</v>
      </c>
      <c r="FH64" s="120">
        <f t="shared" si="542"/>
        <v>-47156</v>
      </c>
      <c r="FI64" s="120">
        <f>SUM(FF64:FH64)</f>
        <v>60744</v>
      </c>
      <c r="FJ64" s="120">
        <f t="shared" si="542"/>
        <v>51273</v>
      </c>
      <c r="FK64" s="120">
        <f t="shared" si="542"/>
        <v>9471</v>
      </c>
      <c r="FL64" s="197">
        <f>FL55+FL63</f>
        <v>0</v>
      </c>
      <c r="FM64" s="210">
        <f t="shared" ref="FM64:FR64" si="543">FM55+FM63</f>
        <v>209960</v>
      </c>
      <c r="FN64" s="120">
        <f t="shared" si="543"/>
        <v>0</v>
      </c>
      <c r="FO64" s="120">
        <f t="shared" si="543"/>
        <v>-91614</v>
      </c>
      <c r="FP64" s="120">
        <f>SUM(FM64:FO64)</f>
        <v>118346</v>
      </c>
      <c r="FQ64" s="120">
        <f t="shared" si="543"/>
        <v>105443</v>
      </c>
      <c r="FR64" s="120">
        <f t="shared" si="543"/>
        <v>12903</v>
      </c>
      <c r="FS64" s="197">
        <f>FS55+FS63</f>
        <v>0</v>
      </c>
      <c r="FT64" s="210">
        <f t="shared" ref="FT64:FY64" si="544">FT55+FT63</f>
        <v>97839</v>
      </c>
      <c r="FU64" s="120">
        <f t="shared" si="544"/>
        <v>333</v>
      </c>
      <c r="FV64" s="120">
        <f t="shared" si="544"/>
        <v>-39837</v>
      </c>
      <c r="FW64" s="120">
        <f>SUM(FT64:FV64)</f>
        <v>58335</v>
      </c>
      <c r="FX64" s="120">
        <f t="shared" si="544"/>
        <v>51486</v>
      </c>
      <c r="FY64" s="120">
        <f t="shared" si="544"/>
        <v>6849</v>
      </c>
      <c r="FZ64" s="197">
        <f>FZ55+FZ63</f>
        <v>0</v>
      </c>
      <c r="GA64" s="210">
        <f t="shared" ref="GA64:GF64" si="545">GA55+GA63</f>
        <v>187730</v>
      </c>
      <c r="GB64" s="120">
        <f t="shared" si="545"/>
        <v>28</v>
      </c>
      <c r="GC64" s="120">
        <f t="shared" si="545"/>
        <v>-81573</v>
      </c>
      <c r="GD64" s="120">
        <f>SUM(GA64:GC64)</f>
        <v>106185</v>
      </c>
      <c r="GE64" s="120">
        <f t="shared" si="545"/>
        <v>93859</v>
      </c>
      <c r="GF64" s="120">
        <f t="shared" si="545"/>
        <v>12326</v>
      </c>
      <c r="GG64" s="197">
        <f>GG55+GG63</f>
        <v>0</v>
      </c>
      <c r="GH64" s="210">
        <f t="shared" ref="GH64:GM64" si="546">GH55+GH63</f>
        <v>110469</v>
      </c>
      <c r="GI64" s="120">
        <f t="shared" si="546"/>
        <v>0</v>
      </c>
      <c r="GJ64" s="120">
        <f t="shared" si="546"/>
        <v>-51719</v>
      </c>
      <c r="GK64" s="120">
        <f>SUM(GH64:GJ64)</f>
        <v>58750</v>
      </c>
      <c r="GL64" s="120">
        <f t="shared" si="546"/>
        <v>51994</v>
      </c>
      <c r="GM64" s="120">
        <f t="shared" si="546"/>
        <v>6756</v>
      </c>
      <c r="GN64" s="197">
        <f t="shared" ref="GN64:GU64" si="547">GN55+GN63</f>
        <v>0</v>
      </c>
      <c r="GO64" s="210">
        <f t="shared" si="547"/>
        <v>120953</v>
      </c>
      <c r="GP64" s="120">
        <f t="shared" si="547"/>
        <v>0</v>
      </c>
      <c r="GQ64" s="120">
        <f t="shared" si="547"/>
        <v>-53643</v>
      </c>
      <c r="GR64" s="120">
        <f>SUM(GO64:GQ64)</f>
        <v>67310</v>
      </c>
      <c r="GS64" s="120">
        <f t="shared" si="547"/>
        <v>58410</v>
      </c>
      <c r="GT64" s="120">
        <f t="shared" si="547"/>
        <v>8900</v>
      </c>
      <c r="GU64" s="197">
        <f t="shared" si="547"/>
        <v>0</v>
      </c>
      <c r="GV64" s="210">
        <f t="shared" ref="GV64:HA64" si="548">GV55+GV63</f>
        <v>191887</v>
      </c>
      <c r="GW64" s="120">
        <f t="shared" si="548"/>
        <v>0</v>
      </c>
      <c r="GX64" s="120">
        <f t="shared" si="548"/>
        <v>-71857</v>
      </c>
      <c r="GY64" s="120">
        <f>SUM(GV64:GX64)</f>
        <v>120030</v>
      </c>
      <c r="GZ64" s="120">
        <f t="shared" si="548"/>
        <v>108403</v>
      </c>
      <c r="HA64" s="120">
        <f t="shared" si="548"/>
        <v>11627</v>
      </c>
      <c r="HB64" s="197">
        <f>HB55+HB63</f>
        <v>0</v>
      </c>
      <c r="HC64" s="210">
        <f t="shared" ref="HC64:HH64" si="549">HC55+HC63</f>
        <v>99195</v>
      </c>
      <c r="HD64" s="120">
        <f t="shared" si="549"/>
        <v>0</v>
      </c>
      <c r="HE64" s="120">
        <f t="shared" si="549"/>
        <v>-42449</v>
      </c>
      <c r="HF64" s="120">
        <f>SUM(HC64:HE64)</f>
        <v>56746</v>
      </c>
      <c r="HG64" s="120">
        <f t="shared" si="549"/>
        <v>50432</v>
      </c>
      <c r="HH64" s="120">
        <f t="shared" si="549"/>
        <v>6314</v>
      </c>
      <c r="HI64" s="197">
        <f>HI55+HI63</f>
        <v>0</v>
      </c>
      <c r="HJ64" s="210">
        <f t="shared" ref="HJ64:HO64" si="550">HJ55+HJ63</f>
        <v>124482</v>
      </c>
      <c r="HK64" s="120">
        <f t="shared" si="550"/>
        <v>1266</v>
      </c>
      <c r="HL64" s="120">
        <f t="shared" si="550"/>
        <v>-52895</v>
      </c>
      <c r="HM64" s="120">
        <f>SUM(HJ64:HL64)</f>
        <v>72853</v>
      </c>
      <c r="HN64" s="120">
        <f t="shared" si="550"/>
        <v>63866</v>
      </c>
      <c r="HO64" s="120">
        <f t="shared" si="550"/>
        <v>8987</v>
      </c>
      <c r="HP64" s="197">
        <f>HP55+HP63</f>
        <v>0</v>
      </c>
      <c r="HQ64" s="210">
        <f t="shared" ref="HQ64:HV64" si="551">HQ55+HQ63</f>
        <v>118596</v>
      </c>
      <c r="HR64" s="120">
        <f t="shared" si="551"/>
        <v>88</v>
      </c>
      <c r="HS64" s="120">
        <f t="shared" si="551"/>
        <v>-51231</v>
      </c>
      <c r="HT64" s="120">
        <f>SUM(HQ64:HS64)</f>
        <v>67453</v>
      </c>
      <c r="HU64" s="120">
        <f t="shared" si="551"/>
        <v>60269</v>
      </c>
      <c r="HV64" s="120">
        <f t="shared" si="551"/>
        <v>7184</v>
      </c>
      <c r="HW64" s="197">
        <f>HW55+HW63</f>
        <v>0</v>
      </c>
      <c r="HX64" s="210">
        <f t="shared" ref="HX64:IC64" si="552">HX55+HX63</f>
        <v>148339</v>
      </c>
      <c r="HY64" s="120">
        <f t="shared" si="552"/>
        <v>0</v>
      </c>
      <c r="HZ64" s="120">
        <f t="shared" si="552"/>
        <v>-65330</v>
      </c>
      <c r="IA64" s="120">
        <f>SUM(HX64:HZ64)</f>
        <v>83009</v>
      </c>
      <c r="IB64" s="120">
        <f t="shared" si="552"/>
        <v>72556</v>
      </c>
      <c r="IC64" s="120">
        <f t="shared" si="552"/>
        <v>10453</v>
      </c>
      <c r="ID64" s="197">
        <f>ID55+ID63</f>
        <v>0</v>
      </c>
      <c r="IE64" s="210">
        <f t="shared" ref="IE64:IJ64" si="553">IE55+IE63</f>
        <v>120863</v>
      </c>
      <c r="IF64" s="120">
        <f t="shared" si="553"/>
        <v>0</v>
      </c>
      <c r="IG64" s="120">
        <f t="shared" si="553"/>
        <v>-50664</v>
      </c>
      <c r="IH64" s="137">
        <f>SUM(IE64:IG64)</f>
        <v>70199</v>
      </c>
      <c r="II64" s="120">
        <f t="shared" si="553"/>
        <v>61097</v>
      </c>
      <c r="IJ64" s="120">
        <f t="shared" si="553"/>
        <v>9102</v>
      </c>
      <c r="IK64" s="197">
        <f>IK55+IK63</f>
        <v>0</v>
      </c>
      <c r="IL64" s="210">
        <f t="shared" ref="IL64:IQ64" si="554">IL55+IL63</f>
        <v>191508</v>
      </c>
      <c r="IM64" s="120">
        <f t="shared" si="554"/>
        <v>0</v>
      </c>
      <c r="IN64" s="120">
        <f t="shared" si="554"/>
        <v>-80751</v>
      </c>
      <c r="IO64" s="120">
        <f>SUM(IL64:IN64)</f>
        <v>110757</v>
      </c>
      <c r="IP64" s="120">
        <f t="shared" si="554"/>
        <v>96789</v>
      </c>
      <c r="IQ64" s="120">
        <f t="shared" si="554"/>
        <v>13968</v>
      </c>
      <c r="IR64" s="197">
        <f>IR55+IR63</f>
        <v>0</v>
      </c>
      <c r="IS64" s="210">
        <f t="shared" ref="IS64:IX64" si="555">IS55+IS63</f>
        <v>197234</v>
      </c>
      <c r="IT64" s="120">
        <f t="shared" si="555"/>
        <v>1</v>
      </c>
      <c r="IU64" s="120">
        <f t="shared" si="555"/>
        <v>-80409</v>
      </c>
      <c r="IV64" s="120">
        <f>SUM(IS64:IU64)</f>
        <v>116826</v>
      </c>
      <c r="IW64" s="120">
        <f t="shared" si="555"/>
        <v>102718</v>
      </c>
      <c r="IX64" s="120">
        <f t="shared" si="555"/>
        <v>14108</v>
      </c>
      <c r="IY64" s="197">
        <f>IY55+IY63</f>
        <v>0</v>
      </c>
      <c r="IZ64" s="210">
        <f>IZ55+IZ63</f>
        <v>0</v>
      </c>
      <c r="JA64" s="120">
        <f>JA55+JA63</f>
        <v>0</v>
      </c>
      <c r="JB64" s="120">
        <f>JB55+JB63</f>
        <v>1524040</v>
      </c>
      <c r="JC64" s="120">
        <f>JC55+JC63</f>
        <v>182547</v>
      </c>
      <c r="JD64" s="120">
        <f t="shared" si="79"/>
        <v>1706587</v>
      </c>
      <c r="JE64" s="120">
        <f>JE55+JE63</f>
        <v>1056135</v>
      </c>
      <c r="JF64" s="120">
        <f>JF55+JF63</f>
        <v>650452</v>
      </c>
      <c r="JG64" s="197">
        <f>JG55+JG63</f>
        <v>0</v>
      </c>
    </row>
    <row r="65" spans="1:267" s="139" customFormat="1" ht="12.75" x14ac:dyDescent="0.2">
      <c r="A65" s="138" t="s">
        <v>93</v>
      </c>
      <c r="B65" s="79" t="s">
        <v>14</v>
      </c>
      <c r="C65" s="171"/>
      <c r="D65" s="188"/>
      <c r="E65" s="104"/>
      <c r="F65" s="104"/>
      <c r="G65" s="132"/>
      <c r="H65" s="132"/>
      <c r="I65" s="104"/>
      <c r="J65" s="104"/>
      <c r="K65" s="104"/>
      <c r="L65" s="187"/>
      <c r="M65" s="186"/>
      <c r="N65" s="104"/>
      <c r="O65" s="104"/>
      <c r="P65" s="104"/>
      <c r="Q65" s="104">
        <f t="shared" si="44"/>
        <v>0</v>
      </c>
      <c r="R65" s="108"/>
      <c r="S65" s="108"/>
      <c r="T65" s="213"/>
      <c r="U65" s="186"/>
      <c r="V65" s="104"/>
      <c r="W65" s="104"/>
      <c r="X65" s="104"/>
      <c r="Y65" s="104">
        <f t="shared" si="452"/>
        <v>0</v>
      </c>
      <c r="Z65" s="111"/>
      <c r="AA65" s="104"/>
      <c r="AB65" s="187"/>
      <c r="AC65" s="186"/>
      <c r="AD65" s="104"/>
      <c r="AE65" s="104"/>
      <c r="AF65" s="104"/>
      <c r="AG65" s="104">
        <f t="shared" si="45"/>
        <v>0</v>
      </c>
      <c r="AH65" s="104"/>
      <c r="AI65" s="104"/>
      <c r="AJ65" s="187"/>
      <c r="AK65" s="176"/>
      <c r="AL65" s="104"/>
      <c r="AM65" s="104"/>
      <c r="AN65" s="104"/>
      <c r="AO65" s="104"/>
      <c r="AP65" s="104"/>
      <c r="AQ65" s="218"/>
      <c r="AR65" s="186"/>
      <c r="AS65" s="104"/>
      <c r="AT65" s="104"/>
      <c r="AU65" s="104"/>
      <c r="AV65" s="104">
        <f t="shared" si="46"/>
        <v>0</v>
      </c>
      <c r="AW65" s="104"/>
      <c r="AX65" s="104"/>
      <c r="AY65" s="187"/>
      <c r="AZ65" s="186"/>
      <c r="BA65" s="104"/>
      <c r="BB65" s="107"/>
      <c r="BC65" s="107"/>
      <c r="BD65" s="104">
        <f t="shared" si="49"/>
        <v>0</v>
      </c>
      <c r="BE65" s="104"/>
      <c r="BF65" s="104"/>
      <c r="BG65" s="187"/>
      <c r="BH65" s="186"/>
      <c r="BI65" s="104"/>
      <c r="BJ65" s="104"/>
      <c r="BK65" s="104"/>
      <c r="BL65" s="104">
        <f t="shared" si="51"/>
        <v>0</v>
      </c>
      <c r="BM65" s="104"/>
      <c r="BN65" s="104"/>
      <c r="BO65" s="187"/>
      <c r="BP65" s="186"/>
      <c r="BQ65" s="104"/>
      <c r="BR65" s="104"/>
      <c r="BS65" s="104"/>
      <c r="BT65" s="104">
        <f t="shared" si="52"/>
        <v>0</v>
      </c>
      <c r="BU65" s="104"/>
      <c r="BV65" s="104"/>
      <c r="BW65" s="187"/>
      <c r="BX65" s="186"/>
      <c r="BY65" s="104"/>
      <c r="BZ65" s="104"/>
      <c r="CA65" s="104"/>
      <c r="CB65" s="104">
        <f t="shared" si="53"/>
        <v>0</v>
      </c>
      <c r="CC65" s="104"/>
      <c r="CD65" s="104"/>
      <c r="CE65" s="187"/>
      <c r="CF65" s="186"/>
      <c r="CG65" s="104"/>
      <c r="CH65" s="104"/>
      <c r="CI65" s="104"/>
      <c r="CJ65" s="107"/>
      <c r="CK65" s="111"/>
      <c r="CL65" s="107"/>
      <c r="CM65" s="207"/>
      <c r="CN65" s="186"/>
      <c r="CO65" s="104"/>
      <c r="CP65" s="104"/>
      <c r="CQ65" s="104"/>
      <c r="CR65" s="104"/>
      <c r="CS65" s="104"/>
      <c r="CT65" s="187"/>
      <c r="CU65" s="186"/>
      <c r="CV65" s="104"/>
      <c r="CW65" s="104"/>
      <c r="CX65" s="104"/>
      <c r="CY65" s="104"/>
      <c r="CZ65" s="104"/>
      <c r="DA65" s="187"/>
      <c r="DB65" s="186"/>
      <c r="DC65" s="104"/>
      <c r="DD65" s="104"/>
      <c r="DE65" s="104"/>
      <c r="DF65" s="104"/>
      <c r="DG65" s="104"/>
      <c r="DH65" s="187"/>
      <c r="DI65" s="186"/>
      <c r="DJ65" s="104"/>
      <c r="DK65" s="104"/>
      <c r="DL65" s="104"/>
      <c r="DM65" s="104"/>
      <c r="DN65" s="104"/>
      <c r="DO65" s="187"/>
      <c r="DP65" s="186"/>
      <c r="DQ65" s="104"/>
      <c r="DR65" s="104"/>
      <c r="DS65" s="104"/>
      <c r="DT65" s="104"/>
      <c r="DU65" s="104"/>
      <c r="DV65" s="187"/>
      <c r="DW65" s="186"/>
      <c r="DX65" s="104"/>
      <c r="DY65" s="104"/>
      <c r="DZ65" s="104"/>
      <c r="EA65" s="104"/>
      <c r="EB65" s="104"/>
      <c r="EC65" s="187"/>
      <c r="ED65" s="186"/>
      <c r="EE65" s="104"/>
      <c r="EF65" s="104"/>
      <c r="EG65" s="104"/>
      <c r="EH65" s="104"/>
      <c r="EI65" s="104"/>
      <c r="EJ65" s="187"/>
      <c r="EK65" s="186"/>
      <c r="EL65" s="104"/>
      <c r="EM65" s="104"/>
      <c r="EN65" s="104"/>
      <c r="EO65" s="104"/>
      <c r="EP65" s="104"/>
      <c r="EQ65" s="187"/>
      <c r="ER65" s="186"/>
      <c r="ES65" s="104"/>
      <c r="ET65" s="104"/>
      <c r="EU65" s="114"/>
      <c r="EV65" s="104"/>
      <c r="EW65" s="104"/>
      <c r="EX65" s="187"/>
      <c r="EY65" s="186"/>
      <c r="EZ65" s="104"/>
      <c r="FA65" s="104"/>
      <c r="FB65" s="104"/>
      <c r="FC65" s="104"/>
      <c r="FD65" s="104"/>
      <c r="FE65" s="187"/>
      <c r="FF65" s="186"/>
      <c r="FG65" s="104"/>
      <c r="FH65" s="104"/>
      <c r="FI65" s="104"/>
      <c r="FJ65" s="104"/>
      <c r="FK65" s="104"/>
      <c r="FL65" s="187"/>
      <c r="FM65" s="186"/>
      <c r="FN65" s="104"/>
      <c r="FO65" s="104"/>
      <c r="FP65" s="104"/>
      <c r="FQ65" s="104"/>
      <c r="FR65" s="104"/>
      <c r="FS65" s="187"/>
      <c r="FT65" s="186"/>
      <c r="FU65" s="104"/>
      <c r="FV65" s="104"/>
      <c r="FW65" s="126"/>
      <c r="FX65" s="104"/>
      <c r="FY65" s="104"/>
      <c r="FZ65" s="187"/>
      <c r="GA65" s="186"/>
      <c r="GB65" s="104"/>
      <c r="GC65" s="104"/>
      <c r="GD65" s="104"/>
      <c r="GE65" s="104"/>
      <c r="GF65" s="104"/>
      <c r="GG65" s="187"/>
      <c r="GH65" s="186"/>
      <c r="GI65" s="104"/>
      <c r="GJ65" s="104"/>
      <c r="GK65" s="104"/>
      <c r="GL65" s="104"/>
      <c r="GM65" s="104"/>
      <c r="GN65" s="187"/>
      <c r="GO65" s="186"/>
      <c r="GP65" s="104"/>
      <c r="GQ65" s="104"/>
      <c r="GR65" s="104"/>
      <c r="GS65" s="104"/>
      <c r="GT65" s="104"/>
      <c r="GU65" s="187"/>
      <c r="GV65" s="186"/>
      <c r="GW65" s="104"/>
      <c r="GX65" s="104"/>
      <c r="GY65" s="104"/>
      <c r="GZ65" s="104"/>
      <c r="HA65" s="104"/>
      <c r="HB65" s="187"/>
      <c r="HC65" s="186"/>
      <c r="HD65" s="104"/>
      <c r="HE65" s="104"/>
      <c r="HF65" s="104"/>
      <c r="HG65" s="104"/>
      <c r="HH65" s="104"/>
      <c r="HI65" s="187"/>
      <c r="HJ65" s="186"/>
      <c r="HK65" s="104"/>
      <c r="HL65" s="104"/>
      <c r="HM65" s="104"/>
      <c r="HN65" s="104"/>
      <c r="HO65" s="104"/>
      <c r="HP65" s="187"/>
      <c r="HQ65" s="186"/>
      <c r="HR65" s="104"/>
      <c r="HS65" s="104"/>
      <c r="HT65" s="104"/>
      <c r="HU65" s="104"/>
      <c r="HV65" s="104"/>
      <c r="HW65" s="187"/>
      <c r="HX65" s="186"/>
      <c r="HY65" s="104"/>
      <c r="HZ65" s="104"/>
      <c r="IA65" s="104"/>
      <c r="IB65" s="104"/>
      <c r="IC65" s="104"/>
      <c r="ID65" s="187"/>
      <c r="IE65" s="186"/>
      <c r="IF65" s="104"/>
      <c r="IG65" s="104"/>
      <c r="IH65" s="104"/>
      <c r="II65" s="104"/>
      <c r="IJ65" s="104"/>
      <c r="IK65" s="187"/>
      <c r="IL65" s="186"/>
      <c r="IM65" s="104"/>
      <c r="IN65" s="104"/>
      <c r="IO65" s="104"/>
      <c r="IP65" s="104"/>
      <c r="IQ65" s="104"/>
      <c r="IR65" s="187"/>
      <c r="IS65" s="186"/>
      <c r="IT65" s="104"/>
      <c r="IU65" s="104"/>
      <c r="IV65" s="104"/>
      <c r="IW65" s="104"/>
      <c r="IX65" s="104"/>
      <c r="IY65" s="187"/>
      <c r="IZ65" s="186"/>
      <c r="JA65" s="104"/>
      <c r="JB65" s="104"/>
      <c r="JC65" s="104"/>
      <c r="JD65" s="104">
        <f t="shared" si="79"/>
        <v>0</v>
      </c>
      <c r="JE65" s="104"/>
      <c r="JF65" s="104"/>
      <c r="JG65" s="187"/>
    </row>
    <row r="66" spans="1:267" s="141" customFormat="1" ht="12.75" x14ac:dyDescent="0.2">
      <c r="A66" s="140"/>
      <c r="B66" s="82" t="s">
        <v>95</v>
      </c>
      <c r="C66" s="172" t="s">
        <v>23</v>
      </c>
      <c r="D66" s="189">
        <f>+M66+U66+AC66+AR66+AZ66+CF66</f>
        <v>2000000</v>
      </c>
      <c r="E66" s="107">
        <f>SUM(,W66,AE66,AM66,AT66,BJ66,BR66,BZ66,CP66,CW66,DD66,DK66,DR66,DY66,EF66,EM66)+SUM(ET66,FA66,FH66,FO66,FV66,GC66,GJ66,GQ66,GX66,HE66,HL66,HS66,HZ66,IG66,IN66,IU66)</f>
        <v>0</v>
      </c>
      <c r="F66" s="108">
        <f t="shared" ref="F66:K69" si="556">+N66+V66+AD66+AS66+BA66+CG66</f>
        <v>0</v>
      </c>
      <c r="G66" s="108">
        <f t="shared" si="556"/>
        <v>0</v>
      </c>
      <c r="H66" s="108">
        <f t="shared" si="556"/>
        <v>0</v>
      </c>
      <c r="I66" s="243">
        <f t="shared" si="556"/>
        <v>2000000</v>
      </c>
      <c r="J66" s="108">
        <f t="shared" si="556"/>
        <v>0</v>
      </c>
      <c r="K66" s="108">
        <f t="shared" si="556"/>
        <v>2000000</v>
      </c>
      <c r="L66" s="213">
        <f>+T66+AB66</f>
        <v>0</v>
      </c>
      <c r="M66" s="189">
        <v>2000000</v>
      </c>
      <c r="N66" s="108"/>
      <c r="O66" s="108">
        <v>0</v>
      </c>
      <c r="P66" s="108"/>
      <c r="Q66" s="108">
        <f t="shared" si="44"/>
        <v>2000000</v>
      </c>
      <c r="R66" s="108">
        <f t="shared" si="525"/>
        <v>0</v>
      </c>
      <c r="S66" s="107">
        <v>2000000</v>
      </c>
      <c r="T66" s="207"/>
      <c r="U66" s="189"/>
      <c r="V66" s="107"/>
      <c r="W66" s="107"/>
      <c r="X66" s="107"/>
      <c r="Y66" s="104">
        <f t="shared" si="452"/>
        <v>0</v>
      </c>
      <c r="Z66" s="107">
        <f t="shared" si="118"/>
        <v>0</v>
      </c>
      <c r="AA66" s="107"/>
      <c r="AB66" s="207"/>
      <c r="AC66" s="189"/>
      <c r="AD66" s="107"/>
      <c r="AE66" s="107"/>
      <c r="AF66" s="107"/>
      <c r="AG66" s="104">
        <f t="shared" si="45"/>
        <v>0</v>
      </c>
      <c r="AH66" s="107">
        <f>AG66-AI66-AJ66</f>
        <v>0</v>
      </c>
      <c r="AI66" s="107"/>
      <c r="AJ66" s="207"/>
      <c r="AK66" s="177"/>
      <c r="AL66" s="107"/>
      <c r="AM66" s="107"/>
      <c r="AN66" s="107"/>
      <c r="AO66" s="107"/>
      <c r="AP66" s="107"/>
      <c r="AQ66" s="219"/>
      <c r="AR66" s="189"/>
      <c r="AS66" s="107"/>
      <c r="AT66" s="107"/>
      <c r="AU66" s="107"/>
      <c r="AV66" s="104">
        <f t="shared" si="46"/>
        <v>0</v>
      </c>
      <c r="AW66" s="107">
        <f>AV66-AX66-AY66</f>
        <v>0</v>
      </c>
      <c r="AX66" s="107"/>
      <c r="AY66" s="207"/>
      <c r="AZ66" s="189">
        <f t="shared" ref="AZ66:BC70" si="557">SUM(BP66,BX66,BH66)</f>
        <v>0</v>
      </c>
      <c r="BA66" s="107">
        <f t="shared" si="557"/>
        <v>0</v>
      </c>
      <c r="BB66" s="107">
        <f t="shared" si="557"/>
        <v>0</v>
      </c>
      <c r="BC66" s="107">
        <f t="shared" si="557"/>
        <v>0</v>
      </c>
      <c r="BD66" s="107">
        <f t="shared" si="49"/>
        <v>0</v>
      </c>
      <c r="BE66" s="107">
        <f t="shared" ref="BE66:BG70" si="558">SUM(BU66,CC66,BM66)</f>
        <v>0</v>
      </c>
      <c r="BF66" s="107">
        <f t="shared" si="558"/>
        <v>0</v>
      </c>
      <c r="BG66" s="207">
        <f t="shared" si="558"/>
        <v>0</v>
      </c>
      <c r="BH66" s="189"/>
      <c r="BI66" s="107"/>
      <c r="BJ66" s="107"/>
      <c r="BK66" s="107"/>
      <c r="BL66" s="104">
        <f t="shared" si="51"/>
        <v>0</v>
      </c>
      <c r="BM66" s="107">
        <f>BL66-BN66-BO66</f>
        <v>0</v>
      </c>
      <c r="BN66" s="107"/>
      <c r="BO66" s="207"/>
      <c r="BP66" s="189"/>
      <c r="BQ66" s="107"/>
      <c r="BR66" s="107"/>
      <c r="BS66" s="107"/>
      <c r="BT66" s="104">
        <f t="shared" si="52"/>
        <v>0</v>
      </c>
      <c r="BU66" s="107">
        <f>BT66-BV66-BW66</f>
        <v>0</v>
      </c>
      <c r="BV66" s="107"/>
      <c r="BW66" s="207"/>
      <c r="BX66" s="189"/>
      <c r="BY66" s="107"/>
      <c r="BZ66" s="107"/>
      <c r="CA66" s="107"/>
      <c r="CB66" s="104">
        <f t="shared" si="53"/>
        <v>0</v>
      </c>
      <c r="CC66" s="107">
        <f>CB66-CD66-CE66</f>
        <v>0</v>
      </c>
      <c r="CD66" s="107"/>
      <c r="CE66" s="207"/>
      <c r="CF66" s="189">
        <f t="shared" ref="CF66:CH70" si="559">SUM(CN66,CU66,DB66,DI66,DP66,DW66,ED66,EK66,ER66,EY66,FF66,FM66,FT66,GA66,GH66,GO66,GV66,HC66,HJ66,HQ66,HX66,IE66,IL66,IS66)</f>
        <v>0</v>
      </c>
      <c r="CG66" s="107">
        <f t="shared" si="559"/>
        <v>0</v>
      </c>
      <c r="CH66" s="107">
        <f t="shared" si="559"/>
        <v>0</v>
      </c>
      <c r="CI66" s="107">
        <f t="shared" ref="CI66:CI70" si="560">JC66</f>
        <v>0</v>
      </c>
      <c r="CJ66" s="107">
        <f t="shared" ref="CJ66:CJ72" si="561">SUM(CQ66,CX66,DE66,DL66,DS66,DZ66,EG66,EN66,EU66,FB66,FI66,FP66,FW66,GD66,GK66,GR66,GY66,HF66,HM66,HT66,IA66,IH66,IO66,IV66)+JD66</f>
        <v>0</v>
      </c>
      <c r="CK66" s="107">
        <f t="shared" si="124"/>
        <v>0</v>
      </c>
      <c r="CL66" s="107">
        <f t="shared" si="125"/>
        <v>0</v>
      </c>
      <c r="CM66" s="207">
        <f t="shared" si="126"/>
        <v>0</v>
      </c>
      <c r="CN66" s="189"/>
      <c r="CO66" s="107"/>
      <c r="CP66" s="107"/>
      <c r="CQ66" s="104">
        <f t="shared" si="55"/>
        <v>0</v>
      </c>
      <c r="CR66" s="107">
        <f>CQ66-CS66-CT66</f>
        <v>0</v>
      </c>
      <c r="CS66" s="107"/>
      <c r="CT66" s="207"/>
      <c r="CU66" s="189"/>
      <c r="CV66" s="107"/>
      <c r="CW66" s="107"/>
      <c r="CX66" s="104">
        <f t="shared" si="56"/>
        <v>0</v>
      </c>
      <c r="CY66" s="107">
        <f>CX66-CZ66-DA66</f>
        <v>0</v>
      </c>
      <c r="CZ66" s="107"/>
      <c r="DA66" s="207"/>
      <c r="DB66" s="189"/>
      <c r="DC66" s="107"/>
      <c r="DD66" s="107"/>
      <c r="DE66" s="104">
        <f t="shared" si="57"/>
        <v>0</v>
      </c>
      <c r="DF66" s="107">
        <f>DE66-DG66-DH66</f>
        <v>0</v>
      </c>
      <c r="DG66" s="107"/>
      <c r="DH66" s="207"/>
      <c r="DI66" s="189"/>
      <c r="DJ66" s="107"/>
      <c r="DK66" s="107"/>
      <c r="DL66" s="104">
        <f t="shared" si="58"/>
        <v>0</v>
      </c>
      <c r="DM66" s="107">
        <f>DL66-DN66-DO66</f>
        <v>0</v>
      </c>
      <c r="DN66" s="107"/>
      <c r="DO66" s="207"/>
      <c r="DP66" s="189"/>
      <c r="DQ66" s="107"/>
      <c r="DR66" s="107"/>
      <c r="DS66" s="104">
        <f t="shared" si="59"/>
        <v>0</v>
      </c>
      <c r="DT66" s="107">
        <f>DS66-DU66-DV66</f>
        <v>0</v>
      </c>
      <c r="DU66" s="107"/>
      <c r="DV66" s="207"/>
      <c r="DW66" s="189"/>
      <c r="DX66" s="107"/>
      <c r="DY66" s="107"/>
      <c r="DZ66" s="104">
        <f t="shared" si="60"/>
        <v>0</v>
      </c>
      <c r="EA66" s="107">
        <f>DZ66-EB66-EC66</f>
        <v>0</v>
      </c>
      <c r="EB66" s="107"/>
      <c r="EC66" s="207"/>
      <c r="ED66" s="189"/>
      <c r="EE66" s="107"/>
      <c r="EF66" s="107"/>
      <c r="EG66" s="104">
        <f t="shared" si="61"/>
        <v>0</v>
      </c>
      <c r="EH66" s="107">
        <f>EG66-EI66-EJ66</f>
        <v>0</v>
      </c>
      <c r="EI66" s="107"/>
      <c r="EJ66" s="207"/>
      <c r="EK66" s="189"/>
      <c r="EL66" s="107"/>
      <c r="EM66" s="107"/>
      <c r="EN66" s="104">
        <f t="shared" si="62"/>
        <v>0</v>
      </c>
      <c r="EO66" s="107">
        <f>EN66-EP66-EQ66</f>
        <v>0</v>
      </c>
      <c r="EP66" s="107"/>
      <c r="EQ66" s="207"/>
      <c r="ER66" s="189"/>
      <c r="ES66" s="107"/>
      <c r="ET66" s="107"/>
      <c r="EU66" s="114">
        <f t="shared" si="63"/>
        <v>0</v>
      </c>
      <c r="EV66" s="107">
        <f>EU66-EW66-EX66</f>
        <v>0</v>
      </c>
      <c r="EW66" s="107"/>
      <c r="EX66" s="207"/>
      <c r="EY66" s="189"/>
      <c r="EZ66" s="107"/>
      <c r="FA66" s="107"/>
      <c r="FB66" s="104">
        <f t="shared" si="64"/>
        <v>0</v>
      </c>
      <c r="FC66" s="107">
        <f>FB66-FD66-FE66</f>
        <v>0</v>
      </c>
      <c r="FD66" s="107"/>
      <c r="FE66" s="207"/>
      <c r="FF66" s="189"/>
      <c r="FG66" s="107"/>
      <c r="FH66" s="107"/>
      <c r="FI66" s="104">
        <f t="shared" si="65"/>
        <v>0</v>
      </c>
      <c r="FJ66" s="107">
        <f>FI66-FK66-FL66</f>
        <v>0</v>
      </c>
      <c r="FK66" s="107"/>
      <c r="FL66" s="207"/>
      <c r="FM66" s="189"/>
      <c r="FN66" s="107"/>
      <c r="FO66" s="107"/>
      <c r="FP66" s="104">
        <f t="shared" si="66"/>
        <v>0</v>
      </c>
      <c r="FQ66" s="107">
        <f>FP66-FR66-FS66</f>
        <v>0</v>
      </c>
      <c r="FR66" s="107"/>
      <c r="FS66" s="207"/>
      <c r="FT66" s="189"/>
      <c r="FU66" s="107"/>
      <c r="FV66" s="107"/>
      <c r="FW66" s="126">
        <f t="shared" si="67"/>
        <v>0</v>
      </c>
      <c r="FX66" s="107">
        <f>FW66-FY66-FZ66</f>
        <v>0</v>
      </c>
      <c r="FY66" s="107"/>
      <c r="FZ66" s="207"/>
      <c r="GA66" s="189"/>
      <c r="GB66" s="107"/>
      <c r="GC66" s="107"/>
      <c r="GD66" s="104">
        <f t="shared" si="68"/>
        <v>0</v>
      </c>
      <c r="GE66" s="107">
        <f>GD66-GF66-GG66</f>
        <v>0</v>
      </c>
      <c r="GF66" s="107"/>
      <c r="GG66" s="207"/>
      <c r="GH66" s="189"/>
      <c r="GI66" s="107"/>
      <c r="GJ66" s="107"/>
      <c r="GK66" s="104">
        <f t="shared" si="69"/>
        <v>0</v>
      </c>
      <c r="GL66" s="107">
        <f>GK66-GM66-GN66</f>
        <v>0</v>
      </c>
      <c r="GM66" s="107"/>
      <c r="GN66" s="207"/>
      <c r="GO66" s="189"/>
      <c r="GP66" s="107"/>
      <c r="GQ66" s="107"/>
      <c r="GR66" s="104">
        <f t="shared" si="70"/>
        <v>0</v>
      </c>
      <c r="GS66" s="107">
        <f>GR66-GT66-GU66</f>
        <v>0</v>
      </c>
      <c r="GT66" s="107"/>
      <c r="GU66" s="207"/>
      <c r="GV66" s="189"/>
      <c r="GW66" s="107"/>
      <c r="GX66" s="107"/>
      <c r="GY66" s="104">
        <f t="shared" si="71"/>
        <v>0</v>
      </c>
      <c r="GZ66" s="107">
        <f>GY66-HA66-HB66</f>
        <v>0</v>
      </c>
      <c r="HA66" s="107"/>
      <c r="HB66" s="207"/>
      <c r="HC66" s="189"/>
      <c r="HD66" s="107"/>
      <c r="HE66" s="107"/>
      <c r="HF66" s="104">
        <f t="shared" si="72"/>
        <v>0</v>
      </c>
      <c r="HG66" s="107">
        <f>HF66-HH66-HI66</f>
        <v>0</v>
      </c>
      <c r="HH66" s="107"/>
      <c r="HI66" s="207"/>
      <c r="HJ66" s="189"/>
      <c r="HK66" s="107"/>
      <c r="HL66" s="107"/>
      <c r="HM66" s="104">
        <f t="shared" si="73"/>
        <v>0</v>
      </c>
      <c r="HN66" s="107">
        <f>HM66-HO66-HP66</f>
        <v>0</v>
      </c>
      <c r="HO66" s="107"/>
      <c r="HP66" s="207"/>
      <c r="HQ66" s="189"/>
      <c r="HR66" s="107"/>
      <c r="HS66" s="107"/>
      <c r="HT66" s="104">
        <f t="shared" si="74"/>
        <v>0</v>
      </c>
      <c r="HU66" s="107">
        <f>HT66-HV66-HW66</f>
        <v>0</v>
      </c>
      <c r="HV66" s="107"/>
      <c r="HW66" s="207"/>
      <c r="HX66" s="189"/>
      <c r="HY66" s="107"/>
      <c r="HZ66" s="107"/>
      <c r="IA66" s="104">
        <f t="shared" si="75"/>
        <v>0</v>
      </c>
      <c r="IB66" s="107">
        <f>IA66-IC66-ID66</f>
        <v>0</v>
      </c>
      <c r="IC66" s="107"/>
      <c r="ID66" s="207"/>
      <c r="IE66" s="189"/>
      <c r="IF66" s="107"/>
      <c r="IG66" s="107"/>
      <c r="IH66" s="104">
        <f t="shared" si="76"/>
        <v>0</v>
      </c>
      <c r="II66" s="107">
        <f>IH66-IJ66-IK66</f>
        <v>0</v>
      </c>
      <c r="IJ66" s="107"/>
      <c r="IK66" s="207"/>
      <c r="IL66" s="189"/>
      <c r="IM66" s="107"/>
      <c r="IN66" s="107"/>
      <c r="IO66" s="104">
        <f t="shared" si="77"/>
        <v>0</v>
      </c>
      <c r="IP66" s="107">
        <f>IO66-IQ66-IR66</f>
        <v>0</v>
      </c>
      <c r="IQ66" s="107"/>
      <c r="IR66" s="207"/>
      <c r="IS66" s="189"/>
      <c r="IT66" s="107"/>
      <c r="IU66" s="107"/>
      <c r="IV66" s="104">
        <f t="shared" si="78"/>
        <v>0</v>
      </c>
      <c r="IW66" s="107">
        <f>IV66-IX66-IY66</f>
        <v>0</v>
      </c>
      <c r="IX66" s="107"/>
      <c r="IY66" s="207"/>
      <c r="IZ66" s="189"/>
      <c r="JA66" s="107"/>
      <c r="JB66" s="107"/>
      <c r="JC66" s="107"/>
      <c r="JD66" s="104">
        <f t="shared" si="79"/>
        <v>0</v>
      </c>
      <c r="JE66" s="107">
        <f>JD66-JF66-JG66</f>
        <v>0</v>
      </c>
      <c r="JF66" s="107"/>
      <c r="JG66" s="207"/>
    </row>
    <row r="67" spans="1:267" s="141" customFormat="1" ht="12.75" x14ac:dyDescent="0.2">
      <c r="A67" s="140"/>
      <c r="B67" s="82" t="s">
        <v>96</v>
      </c>
      <c r="C67" s="172" t="s">
        <v>24</v>
      </c>
      <c r="D67" s="189">
        <f>+M67+U67+AC67+AR67+AZ67+CF67</f>
        <v>0</v>
      </c>
      <c r="E67" s="107">
        <f>SUM(,W67,AE67,AM67,AT67,BJ67,BR67,BZ67,CP67,CW67,DD67,DK67,DR67,DY67,EF67,EM67)+SUM(ET67,FA67,FH67,FO67,FV67,GC67,GJ67,GQ67,GX67,HE67,HL67,HS67,HZ67,IG67,IN67,IU67)</f>
        <v>0</v>
      </c>
      <c r="F67" s="108">
        <f t="shared" si="556"/>
        <v>0</v>
      </c>
      <c r="G67" s="108">
        <f t="shared" si="556"/>
        <v>0</v>
      </c>
      <c r="H67" s="108">
        <f t="shared" si="556"/>
        <v>0</v>
      </c>
      <c r="I67" s="243">
        <f t="shared" si="556"/>
        <v>0</v>
      </c>
      <c r="J67" s="108">
        <f t="shared" si="556"/>
        <v>0</v>
      </c>
      <c r="K67" s="108">
        <f t="shared" si="556"/>
        <v>0</v>
      </c>
      <c r="L67" s="213">
        <f>+T67+AB67</f>
        <v>0</v>
      </c>
      <c r="M67" s="189"/>
      <c r="N67" s="108"/>
      <c r="O67" s="108"/>
      <c r="P67" s="108"/>
      <c r="Q67" s="108">
        <f t="shared" si="44"/>
        <v>0</v>
      </c>
      <c r="R67" s="108">
        <f t="shared" si="525"/>
        <v>0</v>
      </c>
      <c r="S67" s="107"/>
      <c r="T67" s="207"/>
      <c r="U67" s="189"/>
      <c r="V67" s="107"/>
      <c r="W67" s="107"/>
      <c r="X67" s="107"/>
      <c r="Y67" s="104">
        <f t="shared" si="452"/>
        <v>0</v>
      </c>
      <c r="Z67" s="107">
        <f t="shared" si="118"/>
        <v>0</v>
      </c>
      <c r="AA67" s="107"/>
      <c r="AB67" s="207"/>
      <c r="AC67" s="189"/>
      <c r="AD67" s="107"/>
      <c r="AE67" s="107"/>
      <c r="AF67" s="107"/>
      <c r="AG67" s="104">
        <f t="shared" si="45"/>
        <v>0</v>
      </c>
      <c r="AH67" s="107"/>
      <c r="AI67" s="107"/>
      <c r="AJ67" s="207"/>
      <c r="AK67" s="177"/>
      <c r="AL67" s="107"/>
      <c r="AM67" s="107"/>
      <c r="AN67" s="107"/>
      <c r="AO67" s="107"/>
      <c r="AP67" s="107"/>
      <c r="AQ67" s="219"/>
      <c r="AR67" s="189"/>
      <c r="AS67" s="107"/>
      <c r="AT67" s="107"/>
      <c r="AU67" s="107"/>
      <c r="AV67" s="104">
        <f t="shared" si="46"/>
        <v>0</v>
      </c>
      <c r="AW67" s="107"/>
      <c r="AX67" s="107"/>
      <c r="AY67" s="207"/>
      <c r="AZ67" s="189">
        <f t="shared" si="557"/>
        <v>0</v>
      </c>
      <c r="BA67" s="107">
        <f t="shared" si="557"/>
        <v>0</v>
      </c>
      <c r="BB67" s="107">
        <f t="shared" si="557"/>
        <v>0</v>
      </c>
      <c r="BC67" s="107">
        <f t="shared" si="557"/>
        <v>0</v>
      </c>
      <c r="BD67" s="107">
        <f t="shared" si="49"/>
        <v>0</v>
      </c>
      <c r="BE67" s="107">
        <f t="shared" si="558"/>
        <v>0</v>
      </c>
      <c r="BF67" s="107">
        <f t="shared" si="558"/>
        <v>0</v>
      </c>
      <c r="BG67" s="207">
        <f t="shared" si="558"/>
        <v>0</v>
      </c>
      <c r="BH67" s="189"/>
      <c r="BI67" s="107"/>
      <c r="BJ67" s="107"/>
      <c r="BK67" s="107"/>
      <c r="BL67" s="104">
        <f t="shared" si="51"/>
        <v>0</v>
      </c>
      <c r="BM67" s="107"/>
      <c r="BN67" s="107"/>
      <c r="BO67" s="207"/>
      <c r="BP67" s="189"/>
      <c r="BQ67" s="107"/>
      <c r="BR67" s="107"/>
      <c r="BS67" s="107"/>
      <c r="BT67" s="104">
        <f t="shared" si="52"/>
        <v>0</v>
      </c>
      <c r="BU67" s="107"/>
      <c r="BV67" s="107"/>
      <c r="BW67" s="207"/>
      <c r="BX67" s="189"/>
      <c r="BY67" s="107"/>
      <c r="BZ67" s="107"/>
      <c r="CA67" s="107"/>
      <c r="CB67" s="104">
        <f t="shared" si="53"/>
        <v>0</v>
      </c>
      <c r="CC67" s="107"/>
      <c r="CD67" s="107"/>
      <c r="CE67" s="207"/>
      <c r="CF67" s="189">
        <f t="shared" si="559"/>
        <v>0</v>
      </c>
      <c r="CG67" s="107">
        <f t="shared" si="559"/>
        <v>0</v>
      </c>
      <c r="CH67" s="107">
        <f t="shared" si="559"/>
        <v>0</v>
      </c>
      <c r="CI67" s="107">
        <f t="shared" si="560"/>
        <v>0</v>
      </c>
      <c r="CJ67" s="107">
        <f t="shared" si="561"/>
        <v>0</v>
      </c>
      <c r="CK67" s="107">
        <f t="shared" si="124"/>
        <v>0</v>
      </c>
      <c r="CL67" s="107">
        <f t="shared" si="125"/>
        <v>0</v>
      </c>
      <c r="CM67" s="207">
        <f t="shared" si="126"/>
        <v>0</v>
      </c>
      <c r="CN67" s="189"/>
      <c r="CO67" s="107"/>
      <c r="CP67" s="107"/>
      <c r="CQ67" s="104">
        <f t="shared" si="55"/>
        <v>0</v>
      </c>
      <c r="CR67" s="107"/>
      <c r="CS67" s="107"/>
      <c r="CT67" s="207"/>
      <c r="CU67" s="189"/>
      <c r="CV67" s="107"/>
      <c r="CW67" s="107"/>
      <c r="CX67" s="104">
        <f t="shared" si="56"/>
        <v>0</v>
      </c>
      <c r="CY67" s="107"/>
      <c r="CZ67" s="107"/>
      <c r="DA67" s="207"/>
      <c r="DB67" s="189"/>
      <c r="DC67" s="107"/>
      <c r="DD67" s="107"/>
      <c r="DE67" s="104">
        <f t="shared" si="57"/>
        <v>0</v>
      </c>
      <c r="DF67" s="107"/>
      <c r="DG67" s="107"/>
      <c r="DH67" s="207"/>
      <c r="DI67" s="189"/>
      <c r="DJ67" s="107"/>
      <c r="DK67" s="107"/>
      <c r="DL67" s="104">
        <f t="shared" si="58"/>
        <v>0</v>
      </c>
      <c r="DM67" s="107"/>
      <c r="DN67" s="107"/>
      <c r="DO67" s="207"/>
      <c r="DP67" s="189"/>
      <c r="DQ67" s="107"/>
      <c r="DR67" s="107"/>
      <c r="DS67" s="104">
        <f t="shared" si="59"/>
        <v>0</v>
      </c>
      <c r="DT67" s="107"/>
      <c r="DU67" s="107"/>
      <c r="DV67" s="207"/>
      <c r="DW67" s="189"/>
      <c r="DX67" s="107"/>
      <c r="DY67" s="107"/>
      <c r="DZ67" s="104">
        <f t="shared" si="60"/>
        <v>0</v>
      </c>
      <c r="EA67" s="107"/>
      <c r="EB67" s="107"/>
      <c r="EC67" s="207"/>
      <c r="ED67" s="189"/>
      <c r="EE67" s="107"/>
      <c r="EF67" s="107"/>
      <c r="EG67" s="104">
        <f t="shared" si="61"/>
        <v>0</v>
      </c>
      <c r="EH67" s="107"/>
      <c r="EI67" s="107"/>
      <c r="EJ67" s="207"/>
      <c r="EK67" s="189"/>
      <c r="EL67" s="107"/>
      <c r="EM67" s="107"/>
      <c r="EN67" s="104">
        <f t="shared" si="62"/>
        <v>0</v>
      </c>
      <c r="EO67" s="107"/>
      <c r="EP67" s="107"/>
      <c r="EQ67" s="207"/>
      <c r="ER67" s="189"/>
      <c r="ES67" s="107"/>
      <c r="ET67" s="107"/>
      <c r="EU67" s="114">
        <f t="shared" si="63"/>
        <v>0</v>
      </c>
      <c r="EV67" s="107"/>
      <c r="EW67" s="107"/>
      <c r="EX67" s="207"/>
      <c r="EY67" s="189"/>
      <c r="EZ67" s="107"/>
      <c r="FA67" s="107"/>
      <c r="FB67" s="104">
        <f t="shared" si="64"/>
        <v>0</v>
      </c>
      <c r="FC67" s="107"/>
      <c r="FD67" s="107"/>
      <c r="FE67" s="207"/>
      <c r="FF67" s="189"/>
      <c r="FG67" s="107"/>
      <c r="FH67" s="107"/>
      <c r="FI67" s="104">
        <f t="shared" si="65"/>
        <v>0</v>
      </c>
      <c r="FJ67" s="107"/>
      <c r="FK67" s="107"/>
      <c r="FL67" s="207"/>
      <c r="FM67" s="189"/>
      <c r="FN67" s="107"/>
      <c r="FO67" s="107"/>
      <c r="FP67" s="104">
        <f t="shared" si="66"/>
        <v>0</v>
      </c>
      <c r="FQ67" s="107"/>
      <c r="FR67" s="107"/>
      <c r="FS67" s="207"/>
      <c r="FT67" s="189"/>
      <c r="FU67" s="107"/>
      <c r="FV67" s="107"/>
      <c r="FW67" s="126">
        <f t="shared" si="67"/>
        <v>0</v>
      </c>
      <c r="FX67" s="107"/>
      <c r="FY67" s="107"/>
      <c r="FZ67" s="207"/>
      <c r="GA67" s="189"/>
      <c r="GB67" s="107"/>
      <c r="GC67" s="107"/>
      <c r="GD67" s="104">
        <f t="shared" si="68"/>
        <v>0</v>
      </c>
      <c r="GE67" s="107"/>
      <c r="GF67" s="107"/>
      <c r="GG67" s="207"/>
      <c r="GH67" s="189"/>
      <c r="GI67" s="107"/>
      <c r="GJ67" s="107"/>
      <c r="GK67" s="104">
        <f t="shared" si="69"/>
        <v>0</v>
      </c>
      <c r="GL67" s="107"/>
      <c r="GM67" s="107"/>
      <c r="GN67" s="207"/>
      <c r="GO67" s="189"/>
      <c r="GP67" s="107"/>
      <c r="GQ67" s="107"/>
      <c r="GR67" s="104">
        <f t="shared" si="70"/>
        <v>0</v>
      </c>
      <c r="GS67" s="107"/>
      <c r="GT67" s="107"/>
      <c r="GU67" s="207"/>
      <c r="GV67" s="189"/>
      <c r="GW67" s="107"/>
      <c r="GX67" s="107"/>
      <c r="GY67" s="104">
        <f t="shared" si="71"/>
        <v>0</v>
      </c>
      <c r="GZ67" s="107"/>
      <c r="HA67" s="107"/>
      <c r="HB67" s="207"/>
      <c r="HC67" s="189"/>
      <c r="HD67" s="107"/>
      <c r="HE67" s="107"/>
      <c r="HF67" s="104">
        <f t="shared" si="72"/>
        <v>0</v>
      </c>
      <c r="HG67" s="107"/>
      <c r="HH67" s="107"/>
      <c r="HI67" s="207"/>
      <c r="HJ67" s="189"/>
      <c r="HK67" s="107"/>
      <c r="HL67" s="107"/>
      <c r="HM67" s="104">
        <f t="shared" si="73"/>
        <v>0</v>
      </c>
      <c r="HN67" s="107"/>
      <c r="HO67" s="107"/>
      <c r="HP67" s="207"/>
      <c r="HQ67" s="189"/>
      <c r="HR67" s="107"/>
      <c r="HS67" s="107"/>
      <c r="HT67" s="104">
        <f t="shared" si="74"/>
        <v>0</v>
      </c>
      <c r="HU67" s="107"/>
      <c r="HV67" s="107"/>
      <c r="HW67" s="207"/>
      <c r="HX67" s="189"/>
      <c r="HY67" s="107"/>
      <c r="HZ67" s="107"/>
      <c r="IA67" s="104">
        <f t="shared" si="75"/>
        <v>0</v>
      </c>
      <c r="IB67" s="107"/>
      <c r="IC67" s="107"/>
      <c r="ID67" s="207"/>
      <c r="IE67" s="189"/>
      <c r="IF67" s="107"/>
      <c r="IG67" s="107"/>
      <c r="IH67" s="104">
        <f t="shared" si="76"/>
        <v>0</v>
      </c>
      <c r="II67" s="107"/>
      <c r="IJ67" s="107"/>
      <c r="IK67" s="207"/>
      <c r="IL67" s="189"/>
      <c r="IM67" s="107"/>
      <c r="IN67" s="107"/>
      <c r="IO67" s="104">
        <f t="shared" si="77"/>
        <v>0</v>
      </c>
      <c r="IP67" s="107"/>
      <c r="IQ67" s="107"/>
      <c r="IR67" s="207"/>
      <c r="IS67" s="189"/>
      <c r="IT67" s="107"/>
      <c r="IU67" s="107"/>
      <c r="IV67" s="104">
        <f t="shared" si="78"/>
        <v>0</v>
      </c>
      <c r="IW67" s="107"/>
      <c r="IX67" s="107"/>
      <c r="IY67" s="207"/>
      <c r="IZ67" s="189"/>
      <c r="JA67" s="107"/>
      <c r="JB67" s="107"/>
      <c r="JC67" s="107"/>
      <c r="JD67" s="104">
        <f t="shared" si="79"/>
        <v>0</v>
      </c>
      <c r="JE67" s="107"/>
      <c r="JF67" s="107"/>
      <c r="JG67" s="207"/>
    </row>
    <row r="68" spans="1:267" s="141" customFormat="1" ht="12.75" x14ac:dyDescent="0.2">
      <c r="A68" s="140"/>
      <c r="B68" s="82" t="s">
        <v>97</v>
      </c>
      <c r="C68" s="172" t="s">
        <v>34</v>
      </c>
      <c r="D68" s="189">
        <f>+M68+U68+AC68+AR68+AZ68+CF68</f>
        <v>197440</v>
      </c>
      <c r="E68" s="107">
        <f>SUM(,W68,AE68,AM68,AT68,BJ68,BR68,BZ68,CP68,CW68,DD68,DK68,DR68,DY68,EF68,EM68)+SUM(ET68,FA68,FH68,FO68,FV68,GC68,GJ68,GQ68,GX68,HE68,HL68,HS68,HZ68,IG68,IN68,IU68)</f>
        <v>0</v>
      </c>
      <c r="F68" s="108">
        <f t="shared" si="556"/>
        <v>0</v>
      </c>
      <c r="G68" s="108">
        <f t="shared" si="556"/>
        <v>46005</v>
      </c>
      <c r="H68" s="108">
        <f t="shared" si="556"/>
        <v>0</v>
      </c>
      <c r="I68" s="243">
        <f t="shared" si="556"/>
        <v>243445</v>
      </c>
      <c r="J68" s="108">
        <f t="shared" si="556"/>
        <v>243445</v>
      </c>
      <c r="K68" s="108">
        <f t="shared" si="556"/>
        <v>0</v>
      </c>
      <c r="L68" s="213">
        <f>+T68+AB68</f>
        <v>0</v>
      </c>
      <c r="M68" s="189">
        <v>197440</v>
      </c>
      <c r="N68" s="108"/>
      <c r="O68" s="108">
        <v>46005</v>
      </c>
      <c r="P68" s="108"/>
      <c r="Q68" s="108">
        <f t="shared" si="44"/>
        <v>243445</v>
      </c>
      <c r="R68" s="108">
        <f t="shared" si="525"/>
        <v>243445</v>
      </c>
      <c r="S68" s="107"/>
      <c r="T68" s="207"/>
      <c r="U68" s="189"/>
      <c r="V68" s="107"/>
      <c r="W68" s="107"/>
      <c r="X68" s="107"/>
      <c r="Y68" s="104">
        <f t="shared" si="452"/>
        <v>0</v>
      </c>
      <c r="Z68" s="107">
        <f t="shared" si="118"/>
        <v>0</v>
      </c>
      <c r="AA68" s="107"/>
      <c r="AB68" s="207"/>
      <c r="AC68" s="189"/>
      <c r="AD68" s="107"/>
      <c r="AE68" s="107"/>
      <c r="AF68" s="107"/>
      <c r="AG68" s="104">
        <f t="shared" si="45"/>
        <v>0</v>
      </c>
      <c r="AH68" s="107">
        <f>AG68-AI68-AJ68</f>
        <v>0</v>
      </c>
      <c r="AI68" s="107"/>
      <c r="AJ68" s="207"/>
      <c r="AK68" s="177"/>
      <c r="AL68" s="107"/>
      <c r="AM68" s="107"/>
      <c r="AN68" s="107"/>
      <c r="AO68" s="107"/>
      <c r="AP68" s="107"/>
      <c r="AQ68" s="219"/>
      <c r="AR68" s="189"/>
      <c r="AS68" s="107"/>
      <c r="AT68" s="107"/>
      <c r="AU68" s="107"/>
      <c r="AV68" s="104">
        <f t="shared" si="46"/>
        <v>0</v>
      </c>
      <c r="AW68" s="107">
        <f>AV68-AX68-AY68</f>
        <v>0</v>
      </c>
      <c r="AX68" s="107"/>
      <c r="AY68" s="207"/>
      <c r="AZ68" s="189">
        <f t="shared" si="557"/>
        <v>0</v>
      </c>
      <c r="BA68" s="107">
        <f t="shared" si="557"/>
        <v>0</v>
      </c>
      <c r="BB68" s="107">
        <f t="shared" si="557"/>
        <v>0</v>
      </c>
      <c r="BC68" s="107">
        <f t="shared" si="557"/>
        <v>0</v>
      </c>
      <c r="BD68" s="107">
        <f t="shared" si="49"/>
        <v>0</v>
      </c>
      <c r="BE68" s="107">
        <f t="shared" si="558"/>
        <v>0</v>
      </c>
      <c r="BF68" s="107">
        <f t="shared" si="558"/>
        <v>0</v>
      </c>
      <c r="BG68" s="207">
        <f t="shared" si="558"/>
        <v>0</v>
      </c>
      <c r="BH68" s="189"/>
      <c r="BI68" s="107"/>
      <c r="BJ68" s="107"/>
      <c r="BK68" s="107"/>
      <c r="BL68" s="104">
        <f t="shared" si="51"/>
        <v>0</v>
      </c>
      <c r="BM68" s="107">
        <f>BL68-BN68-BO68</f>
        <v>0</v>
      </c>
      <c r="BN68" s="107"/>
      <c r="BO68" s="207"/>
      <c r="BP68" s="189"/>
      <c r="BQ68" s="107"/>
      <c r="BR68" s="107"/>
      <c r="BS68" s="107"/>
      <c r="BT68" s="104">
        <f t="shared" si="52"/>
        <v>0</v>
      </c>
      <c r="BU68" s="107">
        <f>BT68-BV68-BW68</f>
        <v>0</v>
      </c>
      <c r="BV68" s="107"/>
      <c r="BW68" s="207"/>
      <c r="BX68" s="189"/>
      <c r="BY68" s="107"/>
      <c r="BZ68" s="107"/>
      <c r="CA68" s="107"/>
      <c r="CB68" s="104">
        <f t="shared" si="53"/>
        <v>0</v>
      </c>
      <c r="CC68" s="107">
        <f>CB68-CD68-CE68</f>
        <v>0</v>
      </c>
      <c r="CD68" s="107"/>
      <c r="CE68" s="207"/>
      <c r="CF68" s="189">
        <f t="shared" si="559"/>
        <v>0</v>
      </c>
      <c r="CG68" s="107">
        <f t="shared" si="559"/>
        <v>0</v>
      </c>
      <c r="CH68" s="107">
        <f t="shared" si="559"/>
        <v>0</v>
      </c>
      <c r="CI68" s="107">
        <f t="shared" si="560"/>
        <v>0</v>
      </c>
      <c r="CJ68" s="107">
        <f t="shared" si="561"/>
        <v>0</v>
      </c>
      <c r="CK68" s="107">
        <f t="shared" si="124"/>
        <v>0</v>
      </c>
      <c r="CL68" s="107">
        <f t="shared" si="125"/>
        <v>0</v>
      </c>
      <c r="CM68" s="207">
        <f t="shared" si="126"/>
        <v>0</v>
      </c>
      <c r="CN68" s="189"/>
      <c r="CO68" s="107"/>
      <c r="CP68" s="107"/>
      <c r="CQ68" s="104">
        <f t="shared" si="55"/>
        <v>0</v>
      </c>
      <c r="CR68" s="107">
        <f>CQ68-CS68-CT68</f>
        <v>0</v>
      </c>
      <c r="CS68" s="107"/>
      <c r="CT68" s="207"/>
      <c r="CU68" s="189"/>
      <c r="CV68" s="107"/>
      <c r="CW68" s="107"/>
      <c r="CX68" s="104">
        <f t="shared" si="56"/>
        <v>0</v>
      </c>
      <c r="CY68" s="107">
        <f>CX68-CZ68-DA68</f>
        <v>0</v>
      </c>
      <c r="CZ68" s="107"/>
      <c r="DA68" s="207"/>
      <c r="DB68" s="189"/>
      <c r="DC68" s="107"/>
      <c r="DD68" s="107"/>
      <c r="DE68" s="104">
        <f t="shared" si="57"/>
        <v>0</v>
      </c>
      <c r="DF68" s="107">
        <f>DE68-DG68-DH68</f>
        <v>0</v>
      </c>
      <c r="DG68" s="107"/>
      <c r="DH68" s="207"/>
      <c r="DI68" s="189"/>
      <c r="DJ68" s="107"/>
      <c r="DK68" s="107"/>
      <c r="DL68" s="104">
        <f t="shared" si="58"/>
        <v>0</v>
      </c>
      <c r="DM68" s="107">
        <f>DL68-DN68-DO68</f>
        <v>0</v>
      </c>
      <c r="DN68" s="107"/>
      <c r="DO68" s="207"/>
      <c r="DP68" s="189"/>
      <c r="DQ68" s="107"/>
      <c r="DR68" s="107"/>
      <c r="DS68" s="104">
        <f t="shared" si="59"/>
        <v>0</v>
      </c>
      <c r="DT68" s="107">
        <f>DS68-DU68-DV68</f>
        <v>0</v>
      </c>
      <c r="DU68" s="107"/>
      <c r="DV68" s="207"/>
      <c r="DW68" s="189"/>
      <c r="DX68" s="107"/>
      <c r="DY68" s="107"/>
      <c r="DZ68" s="104">
        <f t="shared" si="60"/>
        <v>0</v>
      </c>
      <c r="EA68" s="107">
        <f>DZ68-EB68-EC68</f>
        <v>0</v>
      </c>
      <c r="EB68" s="107"/>
      <c r="EC68" s="207"/>
      <c r="ED68" s="189"/>
      <c r="EE68" s="107"/>
      <c r="EF68" s="107"/>
      <c r="EG68" s="104">
        <f t="shared" si="61"/>
        <v>0</v>
      </c>
      <c r="EH68" s="107">
        <f>EG68-EI68-EJ68</f>
        <v>0</v>
      </c>
      <c r="EI68" s="107"/>
      <c r="EJ68" s="207"/>
      <c r="EK68" s="189"/>
      <c r="EL68" s="107"/>
      <c r="EM68" s="107"/>
      <c r="EN68" s="104">
        <f t="shared" si="62"/>
        <v>0</v>
      </c>
      <c r="EO68" s="107">
        <f>EN68-EP68-EQ68</f>
        <v>0</v>
      </c>
      <c r="EP68" s="107"/>
      <c r="EQ68" s="207"/>
      <c r="ER68" s="189"/>
      <c r="ES68" s="107"/>
      <c r="ET68" s="107"/>
      <c r="EU68" s="114">
        <f t="shared" si="63"/>
        <v>0</v>
      </c>
      <c r="EV68" s="107">
        <f>EU68-EW68-EX68</f>
        <v>0</v>
      </c>
      <c r="EW68" s="107"/>
      <c r="EX68" s="207"/>
      <c r="EY68" s="189"/>
      <c r="EZ68" s="107"/>
      <c r="FA68" s="107"/>
      <c r="FB68" s="104">
        <f t="shared" si="64"/>
        <v>0</v>
      </c>
      <c r="FC68" s="107">
        <f>FB68-FD68-FE68</f>
        <v>0</v>
      </c>
      <c r="FD68" s="107"/>
      <c r="FE68" s="207"/>
      <c r="FF68" s="189"/>
      <c r="FG68" s="107"/>
      <c r="FH68" s="107"/>
      <c r="FI68" s="104">
        <f t="shared" si="65"/>
        <v>0</v>
      </c>
      <c r="FJ68" s="107">
        <f>FI68-FK68-FL68</f>
        <v>0</v>
      </c>
      <c r="FK68" s="107"/>
      <c r="FL68" s="207"/>
      <c r="FM68" s="189"/>
      <c r="FN68" s="107"/>
      <c r="FO68" s="107"/>
      <c r="FP68" s="104">
        <f t="shared" si="66"/>
        <v>0</v>
      </c>
      <c r="FQ68" s="107">
        <f>FP68-FR68-FS68</f>
        <v>0</v>
      </c>
      <c r="FR68" s="107"/>
      <c r="FS68" s="207"/>
      <c r="FT68" s="189"/>
      <c r="FU68" s="107"/>
      <c r="FV68" s="107"/>
      <c r="FW68" s="126">
        <f t="shared" si="67"/>
        <v>0</v>
      </c>
      <c r="FX68" s="107">
        <f>FW68-FY68-FZ68</f>
        <v>0</v>
      </c>
      <c r="FY68" s="107"/>
      <c r="FZ68" s="207"/>
      <c r="GA68" s="189"/>
      <c r="GB68" s="107"/>
      <c r="GC68" s="107"/>
      <c r="GD68" s="104">
        <f t="shared" si="68"/>
        <v>0</v>
      </c>
      <c r="GE68" s="107">
        <f>GD68-GF68-GG68</f>
        <v>0</v>
      </c>
      <c r="GF68" s="107"/>
      <c r="GG68" s="207"/>
      <c r="GH68" s="189"/>
      <c r="GI68" s="107"/>
      <c r="GJ68" s="107"/>
      <c r="GK68" s="104">
        <f t="shared" si="69"/>
        <v>0</v>
      </c>
      <c r="GL68" s="107">
        <f>GK68-GM68-GN68</f>
        <v>0</v>
      </c>
      <c r="GM68" s="107"/>
      <c r="GN68" s="207"/>
      <c r="GO68" s="189"/>
      <c r="GP68" s="107"/>
      <c r="GQ68" s="107"/>
      <c r="GR68" s="104">
        <f t="shared" si="70"/>
        <v>0</v>
      </c>
      <c r="GS68" s="107">
        <f>GR68-GT68-GU68</f>
        <v>0</v>
      </c>
      <c r="GT68" s="107"/>
      <c r="GU68" s="207"/>
      <c r="GV68" s="189"/>
      <c r="GW68" s="107"/>
      <c r="GX68" s="107"/>
      <c r="GY68" s="104">
        <f t="shared" si="71"/>
        <v>0</v>
      </c>
      <c r="GZ68" s="107">
        <f>GY68-HA68-HB68</f>
        <v>0</v>
      </c>
      <c r="HA68" s="107"/>
      <c r="HB68" s="207"/>
      <c r="HC68" s="189"/>
      <c r="HD68" s="107"/>
      <c r="HE68" s="107"/>
      <c r="HF68" s="104">
        <f t="shared" si="72"/>
        <v>0</v>
      </c>
      <c r="HG68" s="107">
        <f>HF68-HH68-HI68</f>
        <v>0</v>
      </c>
      <c r="HH68" s="107"/>
      <c r="HI68" s="207"/>
      <c r="HJ68" s="189"/>
      <c r="HK68" s="107"/>
      <c r="HL68" s="107"/>
      <c r="HM68" s="104">
        <f t="shared" si="73"/>
        <v>0</v>
      </c>
      <c r="HN68" s="107">
        <f>HM68-HO68-HP68</f>
        <v>0</v>
      </c>
      <c r="HO68" s="107"/>
      <c r="HP68" s="207"/>
      <c r="HQ68" s="189"/>
      <c r="HR68" s="107"/>
      <c r="HS68" s="107"/>
      <c r="HT68" s="104">
        <f t="shared" si="74"/>
        <v>0</v>
      </c>
      <c r="HU68" s="107">
        <f>HT68-HV68-HW68</f>
        <v>0</v>
      </c>
      <c r="HV68" s="107"/>
      <c r="HW68" s="207"/>
      <c r="HX68" s="189"/>
      <c r="HY68" s="107"/>
      <c r="HZ68" s="107"/>
      <c r="IA68" s="104">
        <f t="shared" si="75"/>
        <v>0</v>
      </c>
      <c r="IB68" s="107">
        <f>IA68-IC68-ID68</f>
        <v>0</v>
      </c>
      <c r="IC68" s="107"/>
      <c r="ID68" s="207"/>
      <c r="IE68" s="189"/>
      <c r="IF68" s="107"/>
      <c r="IG68" s="107"/>
      <c r="IH68" s="104">
        <f t="shared" si="76"/>
        <v>0</v>
      </c>
      <c r="II68" s="107">
        <f>IH68-IJ68-IK68</f>
        <v>0</v>
      </c>
      <c r="IJ68" s="107"/>
      <c r="IK68" s="207"/>
      <c r="IL68" s="189"/>
      <c r="IM68" s="107"/>
      <c r="IN68" s="107"/>
      <c r="IO68" s="104">
        <f t="shared" si="77"/>
        <v>0</v>
      </c>
      <c r="IP68" s="107">
        <f>IO68-IQ68-IR68</f>
        <v>0</v>
      </c>
      <c r="IQ68" s="107"/>
      <c r="IR68" s="207"/>
      <c r="IS68" s="189"/>
      <c r="IT68" s="107"/>
      <c r="IU68" s="107"/>
      <c r="IV68" s="104">
        <f t="shared" si="78"/>
        <v>0</v>
      </c>
      <c r="IW68" s="107">
        <f>IV68-IX68-IY68</f>
        <v>0</v>
      </c>
      <c r="IX68" s="107"/>
      <c r="IY68" s="207"/>
      <c r="IZ68" s="189"/>
      <c r="JA68" s="107"/>
      <c r="JB68" s="107"/>
      <c r="JC68" s="107"/>
      <c r="JD68" s="104">
        <f t="shared" si="79"/>
        <v>0</v>
      </c>
      <c r="JE68" s="107">
        <f>JD68-JF68-JG68</f>
        <v>0</v>
      </c>
      <c r="JF68" s="107"/>
      <c r="JG68" s="207"/>
    </row>
    <row r="69" spans="1:267" s="141" customFormat="1" ht="12.75" x14ac:dyDescent="0.2">
      <c r="A69" s="140"/>
      <c r="B69" s="82" t="s">
        <v>98</v>
      </c>
      <c r="C69" s="172" t="s">
        <v>25</v>
      </c>
      <c r="D69" s="189">
        <f>+M69+U69+AC69+AR69+AZ69+CF69</f>
        <v>0</v>
      </c>
      <c r="E69" s="107">
        <f>SUM(,W69,AE69,AM69,AT69,BJ69,BR69,BZ69,CP69,CW69,DD69,DK69,DR69,DY69,EF69,EM69)+SUM(ET69,FA69,FH69,FO69,FV69,GC69,GJ69,GQ69,GX69,HE69,HL69,HS69,HZ69,IG69,IN69,IU69)</f>
        <v>0</v>
      </c>
      <c r="F69" s="108">
        <f t="shared" si="556"/>
        <v>0</v>
      </c>
      <c r="G69" s="108">
        <f t="shared" si="556"/>
        <v>0</v>
      </c>
      <c r="H69" s="108">
        <f t="shared" si="556"/>
        <v>0</v>
      </c>
      <c r="I69" s="243">
        <f t="shared" si="556"/>
        <v>0</v>
      </c>
      <c r="J69" s="108">
        <f t="shared" si="556"/>
        <v>0</v>
      </c>
      <c r="K69" s="108">
        <f t="shared" si="556"/>
        <v>0</v>
      </c>
      <c r="L69" s="213">
        <f>+T69+AB69</f>
        <v>0</v>
      </c>
      <c r="M69" s="189"/>
      <c r="N69" s="108"/>
      <c r="O69" s="108"/>
      <c r="P69" s="108"/>
      <c r="Q69" s="108">
        <f t="shared" si="44"/>
        <v>0</v>
      </c>
      <c r="R69" s="108">
        <f t="shared" si="525"/>
        <v>0</v>
      </c>
      <c r="S69" s="107"/>
      <c r="T69" s="207"/>
      <c r="U69" s="189"/>
      <c r="V69" s="107"/>
      <c r="W69" s="107"/>
      <c r="X69" s="107"/>
      <c r="Y69" s="104">
        <f t="shared" si="452"/>
        <v>0</v>
      </c>
      <c r="Z69" s="107">
        <f t="shared" si="118"/>
        <v>0</v>
      </c>
      <c r="AA69" s="107"/>
      <c r="AB69" s="207"/>
      <c r="AC69" s="189"/>
      <c r="AD69" s="107"/>
      <c r="AE69" s="107"/>
      <c r="AF69" s="107"/>
      <c r="AG69" s="104">
        <f t="shared" si="45"/>
        <v>0</v>
      </c>
      <c r="AH69" s="107"/>
      <c r="AI69" s="107"/>
      <c r="AJ69" s="207"/>
      <c r="AK69" s="177"/>
      <c r="AL69" s="107"/>
      <c r="AM69" s="107"/>
      <c r="AN69" s="107"/>
      <c r="AO69" s="107"/>
      <c r="AP69" s="107"/>
      <c r="AQ69" s="219"/>
      <c r="AR69" s="189"/>
      <c r="AS69" s="107"/>
      <c r="AT69" s="107"/>
      <c r="AU69" s="107"/>
      <c r="AV69" s="104">
        <f t="shared" si="46"/>
        <v>0</v>
      </c>
      <c r="AW69" s="107"/>
      <c r="AX69" s="107"/>
      <c r="AY69" s="207"/>
      <c r="AZ69" s="189">
        <f t="shared" si="557"/>
        <v>0</v>
      </c>
      <c r="BA69" s="107">
        <f t="shared" si="557"/>
        <v>0</v>
      </c>
      <c r="BB69" s="107">
        <f t="shared" si="557"/>
        <v>0</v>
      </c>
      <c r="BC69" s="107">
        <f t="shared" si="557"/>
        <v>0</v>
      </c>
      <c r="BD69" s="107">
        <f t="shared" si="49"/>
        <v>0</v>
      </c>
      <c r="BE69" s="107">
        <f t="shared" si="558"/>
        <v>0</v>
      </c>
      <c r="BF69" s="107">
        <f t="shared" si="558"/>
        <v>0</v>
      </c>
      <c r="BG69" s="207">
        <f t="shared" si="558"/>
        <v>0</v>
      </c>
      <c r="BH69" s="189"/>
      <c r="BI69" s="107"/>
      <c r="BJ69" s="107"/>
      <c r="BK69" s="107"/>
      <c r="BL69" s="104">
        <f t="shared" si="51"/>
        <v>0</v>
      </c>
      <c r="BM69" s="107"/>
      <c r="BN69" s="107"/>
      <c r="BO69" s="207"/>
      <c r="BP69" s="189"/>
      <c r="BQ69" s="107"/>
      <c r="BR69" s="107"/>
      <c r="BS69" s="107"/>
      <c r="BT69" s="104">
        <f t="shared" si="52"/>
        <v>0</v>
      </c>
      <c r="BU69" s="107"/>
      <c r="BV69" s="107"/>
      <c r="BW69" s="207"/>
      <c r="BX69" s="189"/>
      <c r="BY69" s="107"/>
      <c r="BZ69" s="107"/>
      <c r="CA69" s="107"/>
      <c r="CB69" s="104">
        <f t="shared" si="53"/>
        <v>0</v>
      </c>
      <c r="CC69" s="107"/>
      <c r="CD69" s="107"/>
      <c r="CE69" s="207"/>
      <c r="CF69" s="189">
        <f t="shared" si="559"/>
        <v>0</v>
      </c>
      <c r="CG69" s="107">
        <f t="shared" si="559"/>
        <v>0</v>
      </c>
      <c r="CH69" s="107">
        <f t="shared" si="559"/>
        <v>0</v>
      </c>
      <c r="CI69" s="107">
        <f t="shared" si="560"/>
        <v>0</v>
      </c>
      <c r="CJ69" s="107">
        <f t="shared" si="561"/>
        <v>0</v>
      </c>
      <c r="CK69" s="107">
        <f t="shared" si="124"/>
        <v>0</v>
      </c>
      <c r="CL69" s="107">
        <f t="shared" si="125"/>
        <v>0</v>
      </c>
      <c r="CM69" s="207">
        <f t="shared" si="126"/>
        <v>0</v>
      </c>
      <c r="CN69" s="189"/>
      <c r="CO69" s="107"/>
      <c r="CP69" s="107"/>
      <c r="CQ69" s="104">
        <f t="shared" si="55"/>
        <v>0</v>
      </c>
      <c r="CR69" s="107"/>
      <c r="CS69" s="107"/>
      <c r="CT69" s="207"/>
      <c r="CU69" s="189"/>
      <c r="CV69" s="107"/>
      <c r="CW69" s="107"/>
      <c r="CX69" s="104">
        <f t="shared" si="56"/>
        <v>0</v>
      </c>
      <c r="CY69" s="107"/>
      <c r="CZ69" s="107"/>
      <c r="DA69" s="207"/>
      <c r="DB69" s="189"/>
      <c r="DC69" s="107"/>
      <c r="DD69" s="107"/>
      <c r="DE69" s="104">
        <f t="shared" si="57"/>
        <v>0</v>
      </c>
      <c r="DF69" s="107"/>
      <c r="DG69" s="107"/>
      <c r="DH69" s="207"/>
      <c r="DI69" s="189"/>
      <c r="DJ69" s="107"/>
      <c r="DK69" s="107"/>
      <c r="DL69" s="104">
        <f t="shared" si="58"/>
        <v>0</v>
      </c>
      <c r="DM69" s="107"/>
      <c r="DN69" s="107"/>
      <c r="DO69" s="207"/>
      <c r="DP69" s="189"/>
      <c r="DQ69" s="107"/>
      <c r="DR69" s="107"/>
      <c r="DS69" s="104">
        <f t="shared" si="59"/>
        <v>0</v>
      </c>
      <c r="DT69" s="107"/>
      <c r="DU69" s="107"/>
      <c r="DV69" s="207"/>
      <c r="DW69" s="189"/>
      <c r="DX69" s="107"/>
      <c r="DY69" s="107"/>
      <c r="DZ69" s="104">
        <f t="shared" si="60"/>
        <v>0</v>
      </c>
      <c r="EA69" s="107"/>
      <c r="EB69" s="107"/>
      <c r="EC69" s="207"/>
      <c r="ED69" s="189"/>
      <c r="EE69" s="107"/>
      <c r="EF69" s="107"/>
      <c r="EG69" s="104">
        <f t="shared" si="61"/>
        <v>0</v>
      </c>
      <c r="EH69" s="107"/>
      <c r="EI69" s="107"/>
      <c r="EJ69" s="207"/>
      <c r="EK69" s="189"/>
      <c r="EL69" s="107"/>
      <c r="EM69" s="107"/>
      <c r="EN69" s="104">
        <f t="shared" si="62"/>
        <v>0</v>
      </c>
      <c r="EO69" s="107"/>
      <c r="EP69" s="107"/>
      <c r="EQ69" s="207"/>
      <c r="ER69" s="189"/>
      <c r="ES69" s="107"/>
      <c r="ET69" s="107"/>
      <c r="EU69" s="114">
        <f t="shared" si="63"/>
        <v>0</v>
      </c>
      <c r="EV69" s="107"/>
      <c r="EW69" s="107"/>
      <c r="EX69" s="207"/>
      <c r="EY69" s="189"/>
      <c r="EZ69" s="107"/>
      <c r="FA69" s="107"/>
      <c r="FB69" s="104">
        <f t="shared" si="64"/>
        <v>0</v>
      </c>
      <c r="FC69" s="107"/>
      <c r="FD69" s="107"/>
      <c r="FE69" s="207"/>
      <c r="FF69" s="189"/>
      <c r="FG69" s="107"/>
      <c r="FH69" s="107"/>
      <c r="FI69" s="104">
        <f t="shared" si="65"/>
        <v>0</v>
      </c>
      <c r="FJ69" s="107"/>
      <c r="FK69" s="107"/>
      <c r="FL69" s="207"/>
      <c r="FM69" s="189"/>
      <c r="FN69" s="107"/>
      <c r="FO69" s="107"/>
      <c r="FP69" s="104">
        <f t="shared" si="66"/>
        <v>0</v>
      </c>
      <c r="FQ69" s="107"/>
      <c r="FR69" s="107"/>
      <c r="FS69" s="207"/>
      <c r="FT69" s="189"/>
      <c r="FU69" s="107"/>
      <c r="FV69" s="107"/>
      <c r="FW69" s="126">
        <f t="shared" si="67"/>
        <v>0</v>
      </c>
      <c r="FX69" s="107"/>
      <c r="FY69" s="107"/>
      <c r="FZ69" s="207"/>
      <c r="GA69" s="189"/>
      <c r="GB69" s="107"/>
      <c r="GC69" s="107"/>
      <c r="GD69" s="104">
        <f t="shared" si="68"/>
        <v>0</v>
      </c>
      <c r="GE69" s="107"/>
      <c r="GF69" s="107"/>
      <c r="GG69" s="207"/>
      <c r="GH69" s="189"/>
      <c r="GI69" s="107"/>
      <c r="GJ69" s="107"/>
      <c r="GK69" s="104">
        <f t="shared" si="69"/>
        <v>0</v>
      </c>
      <c r="GL69" s="107"/>
      <c r="GM69" s="107"/>
      <c r="GN69" s="207"/>
      <c r="GO69" s="189"/>
      <c r="GP69" s="107"/>
      <c r="GQ69" s="107"/>
      <c r="GR69" s="104">
        <f t="shared" si="70"/>
        <v>0</v>
      </c>
      <c r="GS69" s="107"/>
      <c r="GT69" s="107"/>
      <c r="GU69" s="207"/>
      <c r="GV69" s="189"/>
      <c r="GW69" s="107"/>
      <c r="GX69" s="107"/>
      <c r="GY69" s="104">
        <f t="shared" si="71"/>
        <v>0</v>
      </c>
      <c r="GZ69" s="107"/>
      <c r="HA69" s="107"/>
      <c r="HB69" s="207"/>
      <c r="HC69" s="189"/>
      <c r="HD69" s="107"/>
      <c r="HE69" s="107"/>
      <c r="HF69" s="104">
        <f t="shared" si="72"/>
        <v>0</v>
      </c>
      <c r="HG69" s="107"/>
      <c r="HH69" s="107"/>
      <c r="HI69" s="207"/>
      <c r="HJ69" s="189"/>
      <c r="HK69" s="107"/>
      <c r="HL69" s="107"/>
      <c r="HM69" s="104">
        <f t="shared" si="73"/>
        <v>0</v>
      </c>
      <c r="HN69" s="107"/>
      <c r="HO69" s="107"/>
      <c r="HP69" s="207"/>
      <c r="HQ69" s="189"/>
      <c r="HR69" s="107"/>
      <c r="HS69" s="107"/>
      <c r="HT69" s="104">
        <f t="shared" si="74"/>
        <v>0</v>
      </c>
      <c r="HU69" s="107"/>
      <c r="HV69" s="107"/>
      <c r="HW69" s="207"/>
      <c r="HX69" s="189"/>
      <c r="HY69" s="107"/>
      <c r="HZ69" s="107"/>
      <c r="IA69" s="104">
        <f t="shared" si="75"/>
        <v>0</v>
      </c>
      <c r="IB69" s="107"/>
      <c r="IC69" s="107"/>
      <c r="ID69" s="207"/>
      <c r="IE69" s="189"/>
      <c r="IF69" s="107"/>
      <c r="IG69" s="107"/>
      <c r="IH69" s="104">
        <f t="shared" si="76"/>
        <v>0</v>
      </c>
      <c r="II69" s="107"/>
      <c r="IJ69" s="107"/>
      <c r="IK69" s="207"/>
      <c r="IL69" s="189"/>
      <c r="IM69" s="107"/>
      <c r="IN69" s="107"/>
      <c r="IO69" s="104">
        <f t="shared" si="77"/>
        <v>0</v>
      </c>
      <c r="IP69" s="107"/>
      <c r="IQ69" s="107"/>
      <c r="IR69" s="207"/>
      <c r="IS69" s="189"/>
      <c r="IT69" s="107"/>
      <c r="IU69" s="107"/>
      <c r="IV69" s="104">
        <f t="shared" si="78"/>
        <v>0</v>
      </c>
      <c r="IW69" s="107"/>
      <c r="IX69" s="107"/>
      <c r="IY69" s="207"/>
      <c r="IZ69" s="189"/>
      <c r="JA69" s="107"/>
      <c r="JB69" s="107"/>
      <c r="JC69" s="107"/>
      <c r="JD69" s="104">
        <f t="shared" si="79"/>
        <v>0</v>
      </c>
      <c r="JE69" s="107"/>
      <c r="JF69" s="107"/>
      <c r="JG69" s="207"/>
    </row>
    <row r="70" spans="1:267" s="141" customFormat="1" ht="12.75" x14ac:dyDescent="0.2">
      <c r="A70" s="140"/>
      <c r="B70" s="82" t="s">
        <v>99</v>
      </c>
      <c r="C70" s="172" t="s">
        <v>38</v>
      </c>
      <c r="D70" s="189">
        <f>+M70+U70+AC70+AR70+AZ70+CF70</f>
        <v>10048528</v>
      </c>
      <c r="E70" s="107"/>
      <c r="F70" s="108">
        <f>+N70+V70+AD70+AS70+BA70+CG70</f>
        <v>91462.399999999994</v>
      </c>
      <c r="G70" s="108">
        <f>+O70+W70+AE70+AT70+BB70+CH70</f>
        <v>241022</v>
      </c>
      <c r="H70" s="108">
        <f>+P70+X70+AF70+AU70+BC70+CI70</f>
        <v>759498</v>
      </c>
      <c r="I70" s="243">
        <f>+Q70+Y70+AG70+AV70+BD70+CJ70</f>
        <v>11140510.4</v>
      </c>
      <c r="J70" s="108">
        <f>+R70+Z70+AH70+AW70+BE70+CK70</f>
        <v>9772620.4000000004</v>
      </c>
      <c r="K70" s="108"/>
      <c r="L70" s="213"/>
      <c r="M70" s="189">
        <v>10048528</v>
      </c>
      <c r="N70" s="108">
        <v>91462.399999999994</v>
      </c>
      <c r="O70" s="108">
        <f>225670+15352</f>
        <v>241022</v>
      </c>
      <c r="P70" s="108">
        <v>759498</v>
      </c>
      <c r="Q70" s="108">
        <f t="shared" si="44"/>
        <v>11140510.4</v>
      </c>
      <c r="R70" s="108">
        <f>+Q70-S70-T70</f>
        <v>9772620.4000000004</v>
      </c>
      <c r="S70" s="107">
        <v>1367890</v>
      </c>
      <c r="T70" s="207"/>
      <c r="U70" s="189"/>
      <c r="V70" s="107"/>
      <c r="W70" s="107"/>
      <c r="X70" s="107"/>
      <c r="Y70" s="104">
        <f t="shared" si="452"/>
        <v>0</v>
      </c>
      <c r="Z70" s="107">
        <f t="shared" si="118"/>
        <v>0</v>
      </c>
      <c r="AA70" s="107"/>
      <c r="AB70" s="207"/>
      <c r="AC70" s="189"/>
      <c r="AD70" s="107"/>
      <c r="AE70" s="107"/>
      <c r="AF70" s="107"/>
      <c r="AG70" s="104">
        <f t="shared" si="45"/>
        <v>0</v>
      </c>
      <c r="AH70" s="107">
        <f>AG70-AI70-AJ70</f>
        <v>0</v>
      </c>
      <c r="AI70" s="107"/>
      <c r="AJ70" s="207"/>
      <c r="AK70" s="177"/>
      <c r="AL70" s="107"/>
      <c r="AM70" s="107"/>
      <c r="AN70" s="107"/>
      <c r="AO70" s="107"/>
      <c r="AP70" s="107"/>
      <c r="AQ70" s="219"/>
      <c r="AR70" s="189"/>
      <c r="AS70" s="107"/>
      <c r="AT70" s="107"/>
      <c r="AU70" s="107"/>
      <c r="AV70" s="104">
        <f t="shared" si="46"/>
        <v>0</v>
      </c>
      <c r="AW70" s="107">
        <f>AV70-AX70-AY70</f>
        <v>0</v>
      </c>
      <c r="AX70" s="107"/>
      <c r="AY70" s="207"/>
      <c r="AZ70" s="189">
        <f t="shared" si="557"/>
        <v>0</v>
      </c>
      <c r="BA70" s="107">
        <f t="shared" si="557"/>
        <v>0</v>
      </c>
      <c r="BB70" s="107">
        <f t="shared" si="557"/>
        <v>0</v>
      </c>
      <c r="BC70" s="107">
        <f t="shared" si="557"/>
        <v>0</v>
      </c>
      <c r="BD70" s="107">
        <f t="shared" si="49"/>
        <v>0</v>
      </c>
      <c r="BE70" s="107">
        <f t="shared" si="558"/>
        <v>0</v>
      </c>
      <c r="BF70" s="107">
        <f t="shared" si="558"/>
        <v>0</v>
      </c>
      <c r="BG70" s="207">
        <f t="shared" si="558"/>
        <v>0</v>
      </c>
      <c r="BH70" s="189"/>
      <c r="BI70" s="107"/>
      <c r="BJ70" s="107"/>
      <c r="BK70" s="107"/>
      <c r="BL70" s="104">
        <f t="shared" si="51"/>
        <v>0</v>
      </c>
      <c r="BM70" s="107">
        <f>BL70-BN70-BO70</f>
        <v>0</v>
      </c>
      <c r="BN70" s="107"/>
      <c r="BO70" s="207"/>
      <c r="BP70" s="189"/>
      <c r="BQ70" s="107"/>
      <c r="BR70" s="107"/>
      <c r="BS70" s="107"/>
      <c r="BT70" s="104">
        <f t="shared" si="52"/>
        <v>0</v>
      </c>
      <c r="BU70" s="107">
        <f>BT70-BV70-BW70</f>
        <v>0</v>
      </c>
      <c r="BV70" s="107"/>
      <c r="BW70" s="207"/>
      <c r="BX70" s="189"/>
      <c r="BY70" s="107"/>
      <c r="BZ70" s="107"/>
      <c r="CA70" s="107"/>
      <c r="CB70" s="104">
        <f t="shared" si="53"/>
        <v>0</v>
      </c>
      <c r="CC70" s="107">
        <f>CB70-CD70-CE70</f>
        <v>0</v>
      </c>
      <c r="CD70" s="107"/>
      <c r="CE70" s="207"/>
      <c r="CF70" s="189">
        <f t="shared" si="559"/>
        <v>0</v>
      </c>
      <c r="CG70" s="107">
        <f t="shared" si="559"/>
        <v>0</v>
      </c>
      <c r="CH70" s="107">
        <f t="shared" si="559"/>
        <v>0</v>
      </c>
      <c r="CI70" s="107">
        <f t="shared" si="560"/>
        <v>0</v>
      </c>
      <c r="CJ70" s="107">
        <f t="shared" si="561"/>
        <v>0</v>
      </c>
      <c r="CK70" s="107">
        <f t="shared" si="124"/>
        <v>0</v>
      </c>
      <c r="CL70" s="107">
        <f t="shared" si="125"/>
        <v>0</v>
      </c>
      <c r="CM70" s="207">
        <f t="shared" si="126"/>
        <v>0</v>
      </c>
      <c r="CN70" s="189"/>
      <c r="CO70" s="107"/>
      <c r="CP70" s="107"/>
      <c r="CQ70" s="104">
        <f t="shared" si="55"/>
        <v>0</v>
      </c>
      <c r="CR70" s="107">
        <f>CQ70-CS70-CT70</f>
        <v>0</v>
      </c>
      <c r="CS70" s="107"/>
      <c r="CT70" s="207"/>
      <c r="CU70" s="189"/>
      <c r="CV70" s="107"/>
      <c r="CW70" s="107"/>
      <c r="CX70" s="104">
        <f t="shared" si="56"/>
        <v>0</v>
      </c>
      <c r="CY70" s="107">
        <f>CX70-CZ70-DA70</f>
        <v>0</v>
      </c>
      <c r="CZ70" s="107"/>
      <c r="DA70" s="207"/>
      <c r="DB70" s="189"/>
      <c r="DC70" s="107"/>
      <c r="DD70" s="107"/>
      <c r="DE70" s="104">
        <f t="shared" si="57"/>
        <v>0</v>
      </c>
      <c r="DF70" s="107">
        <f>DE70-DG70-DH70</f>
        <v>0</v>
      </c>
      <c r="DG70" s="107"/>
      <c r="DH70" s="207"/>
      <c r="DI70" s="189"/>
      <c r="DJ70" s="107"/>
      <c r="DK70" s="107"/>
      <c r="DL70" s="104">
        <f t="shared" si="58"/>
        <v>0</v>
      </c>
      <c r="DM70" s="107">
        <f>DL70-DN70-DO70</f>
        <v>0</v>
      </c>
      <c r="DN70" s="107"/>
      <c r="DO70" s="207"/>
      <c r="DP70" s="189"/>
      <c r="DQ70" s="107"/>
      <c r="DR70" s="107"/>
      <c r="DS70" s="104">
        <f t="shared" si="59"/>
        <v>0</v>
      </c>
      <c r="DT70" s="107">
        <f>DS70-DU70-DV70</f>
        <v>0</v>
      </c>
      <c r="DU70" s="107"/>
      <c r="DV70" s="207"/>
      <c r="DW70" s="189"/>
      <c r="DX70" s="107"/>
      <c r="DY70" s="107"/>
      <c r="DZ70" s="104">
        <f t="shared" si="60"/>
        <v>0</v>
      </c>
      <c r="EA70" s="107">
        <f>DZ70-EB70-EC70</f>
        <v>0</v>
      </c>
      <c r="EB70" s="107"/>
      <c r="EC70" s="207"/>
      <c r="ED70" s="189"/>
      <c r="EE70" s="107"/>
      <c r="EF70" s="107"/>
      <c r="EG70" s="104">
        <f t="shared" si="61"/>
        <v>0</v>
      </c>
      <c r="EH70" s="107">
        <f>EG70-EI70-EJ70</f>
        <v>0</v>
      </c>
      <c r="EI70" s="107"/>
      <c r="EJ70" s="207"/>
      <c r="EK70" s="189"/>
      <c r="EL70" s="107"/>
      <c r="EM70" s="107"/>
      <c r="EN70" s="104">
        <f t="shared" si="62"/>
        <v>0</v>
      </c>
      <c r="EO70" s="107">
        <f>EN70-EP70-EQ70</f>
        <v>0</v>
      </c>
      <c r="EP70" s="107"/>
      <c r="EQ70" s="207"/>
      <c r="ER70" s="189"/>
      <c r="ES70" s="107"/>
      <c r="ET70" s="107"/>
      <c r="EU70" s="114">
        <f t="shared" si="63"/>
        <v>0</v>
      </c>
      <c r="EV70" s="107">
        <f>EU70-EW70-EX70</f>
        <v>0</v>
      </c>
      <c r="EW70" s="107"/>
      <c r="EX70" s="207"/>
      <c r="EY70" s="189"/>
      <c r="EZ70" s="107"/>
      <c r="FA70" s="107"/>
      <c r="FB70" s="104">
        <f t="shared" si="64"/>
        <v>0</v>
      </c>
      <c r="FC70" s="107">
        <f>FB70-FD70-FE70</f>
        <v>0</v>
      </c>
      <c r="FD70" s="107"/>
      <c r="FE70" s="207"/>
      <c r="FF70" s="189"/>
      <c r="FG70" s="107"/>
      <c r="FH70" s="107"/>
      <c r="FI70" s="104">
        <f t="shared" si="65"/>
        <v>0</v>
      </c>
      <c r="FJ70" s="107">
        <f>FI70-FK70-FL70</f>
        <v>0</v>
      </c>
      <c r="FK70" s="107"/>
      <c r="FL70" s="207"/>
      <c r="FM70" s="189"/>
      <c r="FN70" s="107"/>
      <c r="FO70" s="107"/>
      <c r="FP70" s="104">
        <f t="shared" si="66"/>
        <v>0</v>
      </c>
      <c r="FQ70" s="107">
        <f>FP70-FR70-FS70</f>
        <v>0</v>
      </c>
      <c r="FR70" s="107"/>
      <c r="FS70" s="207"/>
      <c r="FT70" s="189"/>
      <c r="FU70" s="107"/>
      <c r="FV70" s="107"/>
      <c r="FW70" s="126">
        <f t="shared" si="67"/>
        <v>0</v>
      </c>
      <c r="FX70" s="107">
        <f>FW70-FY70-FZ70</f>
        <v>0</v>
      </c>
      <c r="FY70" s="107"/>
      <c r="FZ70" s="207"/>
      <c r="GA70" s="189"/>
      <c r="GB70" s="107"/>
      <c r="GC70" s="107"/>
      <c r="GD70" s="104">
        <f t="shared" si="68"/>
        <v>0</v>
      </c>
      <c r="GE70" s="107">
        <f>GD70-GF70-GG70</f>
        <v>0</v>
      </c>
      <c r="GF70" s="107"/>
      <c r="GG70" s="207"/>
      <c r="GH70" s="189"/>
      <c r="GI70" s="107"/>
      <c r="GJ70" s="107"/>
      <c r="GK70" s="104">
        <f t="shared" si="69"/>
        <v>0</v>
      </c>
      <c r="GL70" s="107">
        <f>GK70-GM70-GN70</f>
        <v>0</v>
      </c>
      <c r="GM70" s="107"/>
      <c r="GN70" s="207"/>
      <c r="GO70" s="189"/>
      <c r="GP70" s="107"/>
      <c r="GQ70" s="107"/>
      <c r="GR70" s="104">
        <f t="shared" si="70"/>
        <v>0</v>
      </c>
      <c r="GS70" s="107">
        <f>GR70-GT70-GU70</f>
        <v>0</v>
      </c>
      <c r="GT70" s="107"/>
      <c r="GU70" s="207"/>
      <c r="GV70" s="189"/>
      <c r="GW70" s="107"/>
      <c r="GX70" s="107"/>
      <c r="GY70" s="104">
        <f t="shared" si="71"/>
        <v>0</v>
      </c>
      <c r="GZ70" s="107">
        <f>GY70-HA70-HB70</f>
        <v>0</v>
      </c>
      <c r="HA70" s="107"/>
      <c r="HB70" s="207"/>
      <c r="HC70" s="189"/>
      <c r="HD70" s="107"/>
      <c r="HE70" s="107"/>
      <c r="HF70" s="104">
        <f t="shared" si="72"/>
        <v>0</v>
      </c>
      <c r="HG70" s="107">
        <f>HF70-HH70-HI70</f>
        <v>0</v>
      </c>
      <c r="HH70" s="107"/>
      <c r="HI70" s="207"/>
      <c r="HJ70" s="189"/>
      <c r="HK70" s="107"/>
      <c r="HL70" s="107"/>
      <c r="HM70" s="104">
        <f t="shared" si="73"/>
        <v>0</v>
      </c>
      <c r="HN70" s="107">
        <f>HM70-HO70-HP70</f>
        <v>0</v>
      </c>
      <c r="HO70" s="107"/>
      <c r="HP70" s="207"/>
      <c r="HQ70" s="189"/>
      <c r="HR70" s="107"/>
      <c r="HS70" s="107"/>
      <c r="HT70" s="104">
        <f t="shared" si="74"/>
        <v>0</v>
      </c>
      <c r="HU70" s="107">
        <f>HT70-HV70-HW70</f>
        <v>0</v>
      </c>
      <c r="HV70" s="107"/>
      <c r="HW70" s="207"/>
      <c r="HX70" s="189"/>
      <c r="HY70" s="107"/>
      <c r="HZ70" s="107"/>
      <c r="IA70" s="104">
        <f t="shared" si="75"/>
        <v>0</v>
      </c>
      <c r="IB70" s="107">
        <f>IA70-IC70-ID70</f>
        <v>0</v>
      </c>
      <c r="IC70" s="107"/>
      <c r="ID70" s="207"/>
      <c r="IE70" s="189"/>
      <c r="IF70" s="107"/>
      <c r="IG70" s="107"/>
      <c r="IH70" s="104">
        <f t="shared" si="76"/>
        <v>0</v>
      </c>
      <c r="II70" s="107">
        <f>IH70-IJ70-IK70</f>
        <v>0</v>
      </c>
      <c r="IJ70" s="107"/>
      <c r="IK70" s="207"/>
      <c r="IL70" s="189"/>
      <c r="IM70" s="107"/>
      <c r="IN70" s="107"/>
      <c r="IO70" s="104">
        <f t="shared" si="77"/>
        <v>0</v>
      </c>
      <c r="IP70" s="107">
        <f>IO70-IQ70-IR70</f>
        <v>0</v>
      </c>
      <c r="IQ70" s="107"/>
      <c r="IR70" s="207"/>
      <c r="IS70" s="189"/>
      <c r="IT70" s="107"/>
      <c r="IU70" s="107"/>
      <c r="IV70" s="104">
        <f t="shared" si="78"/>
        <v>0</v>
      </c>
      <c r="IW70" s="107">
        <f>IV70-IX70-IY70</f>
        <v>0</v>
      </c>
      <c r="IX70" s="107"/>
      <c r="IY70" s="207"/>
      <c r="IZ70" s="189"/>
      <c r="JA70" s="107"/>
      <c r="JB70" s="107"/>
      <c r="JC70" s="107"/>
      <c r="JD70" s="104">
        <f t="shared" si="79"/>
        <v>0</v>
      </c>
      <c r="JE70" s="107">
        <f>JD70-JF70-JG70</f>
        <v>0</v>
      </c>
      <c r="JF70" s="107"/>
      <c r="JG70" s="207"/>
    </row>
    <row r="71" spans="1:267" s="149" customFormat="1" ht="20.25" customHeight="1" x14ac:dyDescent="0.2">
      <c r="A71" s="150" t="s">
        <v>29</v>
      </c>
      <c r="B71" s="240"/>
      <c r="C71" s="241"/>
      <c r="D71" s="210">
        <f>+D68+D66</f>
        <v>2197440</v>
      </c>
      <c r="E71" s="120">
        <f>SUM(E66:E70)</f>
        <v>0</v>
      </c>
      <c r="F71" s="120">
        <f>+F68+F66</f>
        <v>0</v>
      </c>
      <c r="G71" s="120">
        <f>+G68+G66</f>
        <v>46005</v>
      </c>
      <c r="H71" s="120">
        <f>+H68+H66</f>
        <v>0</v>
      </c>
      <c r="I71" s="120">
        <f>+I68+I66</f>
        <v>2243445</v>
      </c>
      <c r="J71" s="120">
        <f>+J68+J66</f>
        <v>243445</v>
      </c>
      <c r="K71" s="120">
        <f>+K66</f>
        <v>2000000</v>
      </c>
      <c r="L71" s="197">
        <v>0</v>
      </c>
      <c r="M71" s="210">
        <f>+M68+M66</f>
        <v>2197440</v>
      </c>
      <c r="N71" s="120">
        <f>+N68+N66</f>
        <v>0</v>
      </c>
      <c r="O71" s="120">
        <f>+O68</f>
        <v>46005</v>
      </c>
      <c r="P71" s="120">
        <f>+P68</f>
        <v>0</v>
      </c>
      <c r="Q71" s="120">
        <f t="shared" si="44"/>
        <v>2243445</v>
      </c>
      <c r="R71" s="254">
        <f t="shared" si="525"/>
        <v>-1124445</v>
      </c>
      <c r="S71" s="120">
        <f>SUM(S66:S70)</f>
        <v>3367890</v>
      </c>
      <c r="T71" s="197">
        <f>SUM(T66:T70)</f>
        <v>0</v>
      </c>
      <c r="U71" s="210">
        <f t="shared" ref="U71:AA71" si="562">SUM(U66:U70)</f>
        <v>0</v>
      </c>
      <c r="V71" s="120">
        <f t="shared" si="562"/>
        <v>0</v>
      </c>
      <c r="W71" s="120">
        <f t="shared" si="562"/>
        <v>0</v>
      </c>
      <c r="X71" s="120">
        <f t="shared" si="562"/>
        <v>0</v>
      </c>
      <c r="Y71" s="120">
        <f t="shared" si="452"/>
        <v>0</v>
      </c>
      <c r="Z71" s="120">
        <f t="shared" si="118"/>
        <v>0</v>
      </c>
      <c r="AA71" s="120">
        <f t="shared" si="562"/>
        <v>0</v>
      </c>
      <c r="AB71" s="197">
        <f>SUM(AB66:AB70)</f>
        <v>0</v>
      </c>
      <c r="AC71" s="210">
        <f t="shared" ref="AC71:AI71" si="563">SUM(AC66:AC70)</f>
        <v>0</v>
      </c>
      <c r="AD71" s="120">
        <f t="shared" si="563"/>
        <v>0</v>
      </c>
      <c r="AE71" s="120">
        <f t="shared" si="563"/>
        <v>0</v>
      </c>
      <c r="AF71" s="120">
        <f t="shared" si="563"/>
        <v>0</v>
      </c>
      <c r="AG71" s="120">
        <f t="shared" si="45"/>
        <v>0</v>
      </c>
      <c r="AH71" s="120">
        <f>SUM(AH66:AH70)</f>
        <v>0</v>
      </c>
      <c r="AI71" s="120">
        <f t="shared" si="563"/>
        <v>0</v>
      </c>
      <c r="AJ71" s="197">
        <f>SUM(AJ66:AJ70)</f>
        <v>0</v>
      </c>
      <c r="AK71" s="181"/>
      <c r="AL71" s="120"/>
      <c r="AM71" s="120"/>
      <c r="AN71" s="120"/>
      <c r="AO71" s="120"/>
      <c r="AP71" s="120"/>
      <c r="AQ71" s="223"/>
      <c r="AR71" s="210">
        <f t="shared" ref="AR71:AX71" si="564">SUM(AR66:AR70)</f>
        <v>0</v>
      </c>
      <c r="AS71" s="120">
        <f t="shared" si="564"/>
        <v>0</v>
      </c>
      <c r="AT71" s="120">
        <f t="shared" si="564"/>
        <v>0</v>
      </c>
      <c r="AU71" s="120">
        <f t="shared" si="564"/>
        <v>0</v>
      </c>
      <c r="AV71" s="120">
        <f t="shared" si="46"/>
        <v>0</v>
      </c>
      <c r="AW71" s="120">
        <f>SUM(AW66:AW70)</f>
        <v>0</v>
      </c>
      <c r="AX71" s="120">
        <f t="shared" si="564"/>
        <v>0</v>
      </c>
      <c r="AY71" s="197">
        <f>SUM(AY66:AY70)</f>
        <v>0</v>
      </c>
      <c r="AZ71" s="210">
        <f t="shared" ref="AZ71:BN71" si="565">SUM(AZ66:AZ70)</f>
        <v>0</v>
      </c>
      <c r="BA71" s="120">
        <f t="shared" si="565"/>
        <v>0</v>
      </c>
      <c r="BB71" s="120">
        <f>SUM(BR71,BZ71,BJ71)</f>
        <v>0</v>
      </c>
      <c r="BC71" s="120">
        <f>SUM(BS71,CA71,BK71)</f>
        <v>0</v>
      </c>
      <c r="BD71" s="120">
        <f t="shared" si="49"/>
        <v>0</v>
      </c>
      <c r="BE71" s="120">
        <f>SUM(BE66:BE70)</f>
        <v>0</v>
      </c>
      <c r="BF71" s="120">
        <f>SUM(BF66:BF70)</f>
        <v>0</v>
      </c>
      <c r="BG71" s="197">
        <f t="shared" si="565"/>
        <v>0</v>
      </c>
      <c r="BH71" s="210">
        <f t="shared" si="565"/>
        <v>0</v>
      </c>
      <c r="BI71" s="120">
        <f t="shared" si="565"/>
        <v>0</v>
      </c>
      <c r="BJ71" s="120">
        <f t="shared" si="565"/>
        <v>0</v>
      </c>
      <c r="BK71" s="120">
        <f t="shared" si="565"/>
        <v>0</v>
      </c>
      <c r="BL71" s="120">
        <f t="shared" si="51"/>
        <v>0</v>
      </c>
      <c r="BM71" s="120">
        <f>SUM(BM66:BM70)</f>
        <v>0</v>
      </c>
      <c r="BN71" s="120">
        <f t="shared" si="565"/>
        <v>0</v>
      </c>
      <c r="BO71" s="197">
        <f>SUM(BO66:BO70)</f>
        <v>0</v>
      </c>
      <c r="BP71" s="210">
        <f t="shared" ref="BP71:BV71" si="566">SUM(BP66:BP70)</f>
        <v>0</v>
      </c>
      <c r="BQ71" s="120">
        <f t="shared" si="566"/>
        <v>0</v>
      </c>
      <c r="BR71" s="120">
        <f t="shared" si="566"/>
        <v>0</v>
      </c>
      <c r="BS71" s="120">
        <f t="shared" si="566"/>
        <v>0</v>
      </c>
      <c r="BT71" s="120">
        <f t="shared" si="52"/>
        <v>0</v>
      </c>
      <c r="BU71" s="120">
        <f>SUM(BU66:BU70)</f>
        <v>0</v>
      </c>
      <c r="BV71" s="120">
        <f t="shared" si="566"/>
        <v>0</v>
      </c>
      <c r="BW71" s="197">
        <f>SUM(BW66:BW70)</f>
        <v>0</v>
      </c>
      <c r="BX71" s="210">
        <f t="shared" ref="BX71:CD71" si="567">SUM(BX66:BX70)</f>
        <v>0</v>
      </c>
      <c r="BY71" s="120">
        <f t="shared" si="567"/>
        <v>0</v>
      </c>
      <c r="BZ71" s="120">
        <f t="shared" si="567"/>
        <v>0</v>
      </c>
      <c r="CA71" s="120">
        <f t="shared" si="567"/>
        <v>0</v>
      </c>
      <c r="CB71" s="120">
        <f t="shared" si="53"/>
        <v>0</v>
      </c>
      <c r="CC71" s="120">
        <f>SUM(CC66:CC70)</f>
        <v>0</v>
      </c>
      <c r="CD71" s="120">
        <f t="shared" si="567"/>
        <v>0</v>
      </c>
      <c r="CE71" s="197">
        <f>SUM(CE66:CE70)</f>
        <v>0</v>
      </c>
      <c r="CF71" s="210">
        <f>SUM(CF66:CF70)</f>
        <v>0</v>
      </c>
      <c r="CG71" s="120">
        <f>SUM(CG66:CG70)</f>
        <v>0</v>
      </c>
      <c r="CH71" s="120">
        <f>SUM(CH66:CH70)</f>
        <v>0</v>
      </c>
      <c r="CI71" s="120">
        <f>SUM(CI66:CI70)</f>
        <v>0</v>
      </c>
      <c r="CJ71" s="120">
        <f t="shared" si="561"/>
        <v>0</v>
      </c>
      <c r="CK71" s="120">
        <f t="shared" si="124"/>
        <v>0</v>
      </c>
      <c r="CL71" s="120">
        <f t="shared" si="125"/>
        <v>0</v>
      </c>
      <c r="CM71" s="120">
        <f t="shared" si="126"/>
        <v>0</v>
      </c>
      <c r="CN71" s="210">
        <f t="shared" ref="CN71:CS71" si="568">SUM(CN66:CN70)</f>
        <v>0</v>
      </c>
      <c r="CO71" s="120">
        <f t="shared" si="568"/>
        <v>0</v>
      </c>
      <c r="CP71" s="120">
        <f t="shared" si="568"/>
        <v>0</v>
      </c>
      <c r="CQ71" s="120">
        <f>SUM(CN71:CO71)</f>
        <v>0</v>
      </c>
      <c r="CR71" s="120">
        <f>SUM(CR66:CR70)</f>
        <v>0</v>
      </c>
      <c r="CS71" s="120">
        <f t="shared" si="568"/>
        <v>0</v>
      </c>
      <c r="CT71" s="197">
        <f t="shared" ref="CT71:DA71" si="569">SUM(CT66:CT70)</f>
        <v>0</v>
      </c>
      <c r="CU71" s="210">
        <f t="shared" si="569"/>
        <v>0</v>
      </c>
      <c r="CV71" s="120">
        <f t="shared" si="569"/>
        <v>0</v>
      </c>
      <c r="CW71" s="120">
        <f t="shared" si="569"/>
        <v>0</v>
      </c>
      <c r="CX71" s="120">
        <f t="shared" si="56"/>
        <v>0</v>
      </c>
      <c r="CY71" s="120">
        <f>SUM(CY66:CY70)</f>
        <v>0</v>
      </c>
      <c r="CZ71" s="120">
        <f t="shared" si="569"/>
        <v>0</v>
      </c>
      <c r="DA71" s="197">
        <f t="shared" si="569"/>
        <v>0</v>
      </c>
      <c r="DB71" s="210">
        <f t="shared" ref="DB71:DG71" si="570">SUM(DB66:DB70)</f>
        <v>0</v>
      </c>
      <c r="DC71" s="120">
        <f t="shared" si="570"/>
        <v>0</v>
      </c>
      <c r="DD71" s="120">
        <f t="shared" si="570"/>
        <v>0</v>
      </c>
      <c r="DE71" s="120">
        <f t="shared" si="57"/>
        <v>0</v>
      </c>
      <c r="DF71" s="120">
        <f>SUM(DF66:DF70)</f>
        <v>0</v>
      </c>
      <c r="DG71" s="120">
        <f t="shared" si="570"/>
        <v>0</v>
      </c>
      <c r="DH71" s="197">
        <f>SUM(DH66:DH70)</f>
        <v>0</v>
      </c>
      <c r="DI71" s="210">
        <f t="shared" ref="DI71:DN71" si="571">SUM(DI66:DI70)</f>
        <v>0</v>
      </c>
      <c r="DJ71" s="120">
        <f t="shared" si="571"/>
        <v>0</v>
      </c>
      <c r="DK71" s="120">
        <f t="shared" si="571"/>
        <v>0</v>
      </c>
      <c r="DL71" s="120">
        <f t="shared" si="58"/>
        <v>0</v>
      </c>
      <c r="DM71" s="120">
        <f>SUM(DM66:DM70)</f>
        <v>0</v>
      </c>
      <c r="DN71" s="120">
        <f t="shared" si="571"/>
        <v>0</v>
      </c>
      <c r="DO71" s="197">
        <f t="shared" ref="DO71:DV71" si="572">SUM(DO66:DO70)</f>
        <v>0</v>
      </c>
      <c r="DP71" s="210">
        <f t="shared" si="572"/>
        <v>0</v>
      </c>
      <c r="DQ71" s="120">
        <f t="shared" si="572"/>
        <v>0</v>
      </c>
      <c r="DR71" s="120">
        <f t="shared" si="572"/>
        <v>0</v>
      </c>
      <c r="DS71" s="120">
        <f t="shared" si="59"/>
        <v>0</v>
      </c>
      <c r="DT71" s="120">
        <f>SUM(DT66:DT70)</f>
        <v>0</v>
      </c>
      <c r="DU71" s="120">
        <f t="shared" si="572"/>
        <v>0</v>
      </c>
      <c r="DV71" s="197">
        <f t="shared" si="572"/>
        <v>0</v>
      </c>
      <c r="DW71" s="210">
        <f t="shared" ref="DW71:EB71" si="573">SUM(DW66:DW70)</f>
        <v>0</v>
      </c>
      <c r="DX71" s="120">
        <f t="shared" si="573"/>
        <v>0</v>
      </c>
      <c r="DY71" s="120">
        <f t="shared" si="573"/>
        <v>0</v>
      </c>
      <c r="DZ71" s="120">
        <f t="shared" si="60"/>
        <v>0</v>
      </c>
      <c r="EA71" s="120">
        <f>SUM(EA66:EA70)</f>
        <v>0</v>
      </c>
      <c r="EB71" s="120">
        <f t="shared" si="573"/>
        <v>0</v>
      </c>
      <c r="EC71" s="197">
        <f>SUM(EC66:EC70)</f>
        <v>0</v>
      </c>
      <c r="ED71" s="210">
        <f t="shared" ref="ED71:EI71" si="574">SUM(ED66:ED70)</f>
        <v>0</v>
      </c>
      <c r="EE71" s="120">
        <f t="shared" si="574"/>
        <v>0</v>
      </c>
      <c r="EF71" s="120">
        <f t="shared" si="574"/>
        <v>0</v>
      </c>
      <c r="EG71" s="120">
        <f t="shared" si="61"/>
        <v>0</v>
      </c>
      <c r="EH71" s="120">
        <f>SUM(EH66:EH70)</f>
        <v>0</v>
      </c>
      <c r="EI71" s="120">
        <f t="shared" si="574"/>
        <v>0</v>
      </c>
      <c r="EJ71" s="197">
        <f>SUM(EJ66:EJ70)</f>
        <v>0</v>
      </c>
      <c r="EK71" s="210">
        <f t="shared" ref="EK71:EP71" si="575">SUM(EK66:EK70)</f>
        <v>0</v>
      </c>
      <c r="EL71" s="120">
        <f t="shared" si="575"/>
        <v>0</v>
      </c>
      <c r="EM71" s="120">
        <f t="shared" si="575"/>
        <v>0</v>
      </c>
      <c r="EN71" s="120">
        <f t="shared" si="62"/>
        <v>0</v>
      </c>
      <c r="EO71" s="120">
        <f>SUM(EO66:EO70)</f>
        <v>0</v>
      </c>
      <c r="EP71" s="120">
        <f t="shared" si="575"/>
        <v>0</v>
      </c>
      <c r="EQ71" s="197">
        <f>SUM(EQ66:EQ70)</f>
        <v>0</v>
      </c>
      <c r="ER71" s="210">
        <f t="shared" ref="ER71:EW71" si="576">SUM(ER66:ER70)</f>
        <v>0</v>
      </c>
      <c r="ES71" s="120">
        <f t="shared" si="576"/>
        <v>0</v>
      </c>
      <c r="ET71" s="120">
        <f t="shared" si="576"/>
        <v>0</v>
      </c>
      <c r="EU71" s="120">
        <f t="shared" si="63"/>
        <v>0</v>
      </c>
      <c r="EV71" s="120">
        <f>SUM(EV66:EV70)</f>
        <v>0</v>
      </c>
      <c r="EW71" s="120">
        <f t="shared" si="576"/>
        <v>0</v>
      </c>
      <c r="EX71" s="197">
        <f>SUM(EX66:EX70)</f>
        <v>0</v>
      </c>
      <c r="EY71" s="210">
        <f t="shared" ref="EY71:FD71" si="577">SUM(EY66:EY70)</f>
        <v>0</v>
      </c>
      <c r="EZ71" s="120">
        <f t="shared" si="577"/>
        <v>0</v>
      </c>
      <c r="FA71" s="120">
        <f t="shared" si="577"/>
        <v>0</v>
      </c>
      <c r="FB71" s="120">
        <f t="shared" si="64"/>
        <v>0</v>
      </c>
      <c r="FC71" s="120">
        <f>SUM(FC66:FC70)</f>
        <v>0</v>
      </c>
      <c r="FD71" s="120">
        <f t="shared" si="577"/>
        <v>0</v>
      </c>
      <c r="FE71" s="197">
        <f>SUM(FE66:FE70)</f>
        <v>0</v>
      </c>
      <c r="FF71" s="210">
        <f t="shared" ref="FF71:FK71" si="578">SUM(FF66:FF70)</f>
        <v>0</v>
      </c>
      <c r="FG71" s="120">
        <f t="shared" si="578"/>
        <v>0</v>
      </c>
      <c r="FH71" s="120">
        <f t="shared" si="578"/>
        <v>0</v>
      </c>
      <c r="FI71" s="120">
        <f t="shared" si="65"/>
        <v>0</v>
      </c>
      <c r="FJ71" s="120">
        <f>SUM(FJ66:FJ70)</f>
        <v>0</v>
      </c>
      <c r="FK71" s="120">
        <f t="shared" si="578"/>
        <v>0</v>
      </c>
      <c r="FL71" s="197">
        <f>SUM(FL66:FL70)</f>
        <v>0</v>
      </c>
      <c r="FM71" s="210">
        <f t="shared" ref="FM71:FR71" si="579">SUM(FM66:FM70)</f>
        <v>0</v>
      </c>
      <c r="FN71" s="120">
        <f t="shared" si="579"/>
        <v>0</v>
      </c>
      <c r="FO71" s="120">
        <f t="shared" si="579"/>
        <v>0</v>
      </c>
      <c r="FP71" s="120">
        <f t="shared" si="66"/>
        <v>0</v>
      </c>
      <c r="FQ71" s="120">
        <f>SUM(FQ66:FQ70)</f>
        <v>0</v>
      </c>
      <c r="FR71" s="120">
        <f t="shared" si="579"/>
        <v>0</v>
      </c>
      <c r="FS71" s="197">
        <f>SUM(FS66:FS70)</f>
        <v>0</v>
      </c>
      <c r="FT71" s="210">
        <f t="shared" ref="FT71:FY71" si="580">SUM(FT66:FT70)</f>
        <v>0</v>
      </c>
      <c r="FU71" s="120">
        <f t="shared" si="580"/>
        <v>0</v>
      </c>
      <c r="FV71" s="120">
        <f t="shared" si="580"/>
        <v>0</v>
      </c>
      <c r="FW71" s="120">
        <f t="shared" si="67"/>
        <v>0</v>
      </c>
      <c r="FX71" s="120">
        <f>SUM(FX66:FX70)</f>
        <v>0</v>
      </c>
      <c r="FY71" s="120">
        <f t="shared" si="580"/>
        <v>0</v>
      </c>
      <c r="FZ71" s="197">
        <f>SUM(FZ66:FZ70)</f>
        <v>0</v>
      </c>
      <c r="GA71" s="210">
        <f t="shared" ref="GA71:GF71" si="581">SUM(GA66:GA70)</f>
        <v>0</v>
      </c>
      <c r="GB71" s="120">
        <f t="shared" si="581"/>
        <v>0</v>
      </c>
      <c r="GC71" s="120">
        <f t="shared" si="581"/>
        <v>0</v>
      </c>
      <c r="GD71" s="120">
        <f t="shared" si="68"/>
        <v>0</v>
      </c>
      <c r="GE71" s="120">
        <f>SUM(GE66:GE70)</f>
        <v>0</v>
      </c>
      <c r="GF71" s="120">
        <f t="shared" si="581"/>
        <v>0</v>
      </c>
      <c r="GG71" s="197">
        <f>SUM(GG66:GG70)</f>
        <v>0</v>
      </c>
      <c r="GH71" s="210">
        <f>SUM(GH66:GH70)</f>
        <v>0</v>
      </c>
      <c r="GI71" s="120">
        <f t="shared" ref="GI71:GN71" si="582">SUM(GI66:GI70)</f>
        <v>0</v>
      </c>
      <c r="GJ71" s="120">
        <f t="shared" si="582"/>
        <v>0</v>
      </c>
      <c r="GK71" s="120">
        <f t="shared" si="69"/>
        <v>0</v>
      </c>
      <c r="GL71" s="120">
        <f>SUM(GL66:GL70)</f>
        <v>0</v>
      </c>
      <c r="GM71" s="120">
        <f t="shared" si="582"/>
        <v>0</v>
      </c>
      <c r="GN71" s="197">
        <f t="shared" si="582"/>
        <v>0</v>
      </c>
      <c r="GO71" s="210">
        <f t="shared" ref="GO71:GT71" si="583">SUM(GO66:GO70)</f>
        <v>0</v>
      </c>
      <c r="GP71" s="120">
        <f t="shared" si="583"/>
        <v>0</v>
      </c>
      <c r="GQ71" s="120">
        <f t="shared" si="583"/>
        <v>0</v>
      </c>
      <c r="GR71" s="120">
        <f t="shared" si="70"/>
        <v>0</v>
      </c>
      <c r="GS71" s="120">
        <f>SUM(GS66:GS70)</f>
        <v>0</v>
      </c>
      <c r="GT71" s="120">
        <f t="shared" si="583"/>
        <v>0</v>
      </c>
      <c r="GU71" s="197">
        <f>SUM(GU66:GU70)</f>
        <v>0</v>
      </c>
      <c r="GV71" s="210">
        <f t="shared" ref="GV71:HA71" si="584">SUM(GV66:GV70)</f>
        <v>0</v>
      </c>
      <c r="GW71" s="120">
        <f t="shared" si="584"/>
        <v>0</v>
      </c>
      <c r="GX71" s="120">
        <f t="shared" si="584"/>
        <v>0</v>
      </c>
      <c r="GY71" s="120">
        <f t="shared" si="71"/>
        <v>0</v>
      </c>
      <c r="GZ71" s="120">
        <f>SUM(GZ66:GZ70)</f>
        <v>0</v>
      </c>
      <c r="HA71" s="120">
        <f t="shared" si="584"/>
        <v>0</v>
      </c>
      <c r="HB71" s="197">
        <f>SUM(HB66:HB70)</f>
        <v>0</v>
      </c>
      <c r="HC71" s="210">
        <f t="shared" ref="HC71:HH71" si="585">SUM(HC66:HC70)</f>
        <v>0</v>
      </c>
      <c r="HD71" s="120">
        <f t="shared" si="585"/>
        <v>0</v>
      </c>
      <c r="HE71" s="120">
        <f t="shared" si="585"/>
        <v>0</v>
      </c>
      <c r="HF71" s="120">
        <f t="shared" si="72"/>
        <v>0</v>
      </c>
      <c r="HG71" s="120">
        <f>SUM(HG66:HG70)</f>
        <v>0</v>
      </c>
      <c r="HH71" s="120">
        <f t="shared" si="585"/>
        <v>0</v>
      </c>
      <c r="HI71" s="197">
        <f>SUM(HI66:HI70)</f>
        <v>0</v>
      </c>
      <c r="HJ71" s="210">
        <f t="shared" ref="HJ71:HO71" si="586">SUM(HJ66:HJ70)</f>
        <v>0</v>
      </c>
      <c r="HK71" s="120">
        <f t="shared" si="586"/>
        <v>0</v>
      </c>
      <c r="HL71" s="120">
        <f t="shared" si="586"/>
        <v>0</v>
      </c>
      <c r="HM71" s="120">
        <f t="shared" si="73"/>
        <v>0</v>
      </c>
      <c r="HN71" s="120">
        <f>SUM(HN66:HN70)</f>
        <v>0</v>
      </c>
      <c r="HO71" s="120">
        <f t="shared" si="586"/>
        <v>0</v>
      </c>
      <c r="HP71" s="197">
        <f>SUM(HP66:HP70)</f>
        <v>0</v>
      </c>
      <c r="HQ71" s="210">
        <f t="shared" ref="HQ71:HV71" si="587">SUM(HQ66:HQ70)</f>
        <v>0</v>
      </c>
      <c r="HR71" s="120">
        <f t="shared" si="587"/>
        <v>0</v>
      </c>
      <c r="HS71" s="120">
        <f t="shared" si="587"/>
        <v>0</v>
      </c>
      <c r="HT71" s="120">
        <f t="shared" si="74"/>
        <v>0</v>
      </c>
      <c r="HU71" s="120">
        <f>SUM(HU66:HU70)</f>
        <v>0</v>
      </c>
      <c r="HV71" s="120">
        <f t="shared" si="587"/>
        <v>0</v>
      </c>
      <c r="HW71" s="197">
        <f>SUM(HW66:HW70)</f>
        <v>0</v>
      </c>
      <c r="HX71" s="210">
        <f t="shared" ref="HX71:IC71" si="588">SUM(HX66:HX70)</f>
        <v>0</v>
      </c>
      <c r="HY71" s="120">
        <f t="shared" si="588"/>
        <v>0</v>
      </c>
      <c r="HZ71" s="120">
        <f t="shared" si="588"/>
        <v>0</v>
      </c>
      <c r="IA71" s="120">
        <f t="shared" si="75"/>
        <v>0</v>
      </c>
      <c r="IB71" s="120">
        <f>SUM(IB66:IB70)</f>
        <v>0</v>
      </c>
      <c r="IC71" s="120">
        <f t="shared" si="588"/>
        <v>0</v>
      </c>
      <c r="ID71" s="197">
        <f>SUM(ID66:ID70)</f>
        <v>0</v>
      </c>
      <c r="IE71" s="210">
        <f t="shared" ref="IE71:IJ71" si="589">SUM(IE66:IE70)</f>
        <v>0</v>
      </c>
      <c r="IF71" s="120">
        <f t="shared" si="589"/>
        <v>0</v>
      </c>
      <c r="IG71" s="120">
        <f t="shared" si="589"/>
        <v>0</v>
      </c>
      <c r="IH71" s="120">
        <f t="shared" si="76"/>
        <v>0</v>
      </c>
      <c r="II71" s="120">
        <f>SUM(II66:II70)</f>
        <v>0</v>
      </c>
      <c r="IJ71" s="120">
        <f t="shared" si="589"/>
        <v>0</v>
      </c>
      <c r="IK71" s="197">
        <f>SUM(IK66:IK70)</f>
        <v>0</v>
      </c>
      <c r="IL71" s="210">
        <f t="shared" ref="IL71:IQ71" si="590">SUM(IL66:IL70)</f>
        <v>0</v>
      </c>
      <c r="IM71" s="120">
        <f t="shared" si="590"/>
        <v>0</v>
      </c>
      <c r="IN71" s="120">
        <f t="shared" si="590"/>
        <v>0</v>
      </c>
      <c r="IO71" s="120">
        <f t="shared" si="77"/>
        <v>0</v>
      </c>
      <c r="IP71" s="120">
        <f>SUM(IP66:IP70)</f>
        <v>0</v>
      </c>
      <c r="IQ71" s="120">
        <f t="shared" si="590"/>
        <v>0</v>
      </c>
      <c r="IR71" s="197">
        <f>SUM(IR66:IR70)</f>
        <v>0</v>
      </c>
      <c r="IS71" s="210">
        <f t="shared" ref="IS71:IX71" si="591">SUM(IS66:IS70)</f>
        <v>0</v>
      </c>
      <c r="IT71" s="120">
        <f t="shared" si="591"/>
        <v>0</v>
      </c>
      <c r="IU71" s="120">
        <f t="shared" si="591"/>
        <v>0</v>
      </c>
      <c r="IV71" s="120">
        <f t="shared" si="78"/>
        <v>0</v>
      </c>
      <c r="IW71" s="120">
        <f>SUM(IW66:IW70)</f>
        <v>0</v>
      </c>
      <c r="IX71" s="120">
        <f t="shared" si="591"/>
        <v>0</v>
      </c>
      <c r="IY71" s="197">
        <f>SUM(IY66:JG70)</f>
        <v>0</v>
      </c>
      <c r="IZ71" s="210">
        <f>SUM(IZ66:IZ70)</f>
        <v>0</v>
      </c>
      <c r="JA71" s="120">
        <f>SUM(JA66:JA70)</f>
        <v>0</v>
      </c>
      <c r="JB71" s="120">
        <f>SUM(JB66:JB70)</f>
        <v>0</v>
      </c>
      <c r="JC71" s="120">
        <f>SUM(JC66:JC70)</f>
        <v>0</v>
      </c>
      <c r="JD71" s="120">
        <f t="shared" si="79"/>
        <v>0</v>
      </c>
      <c r="JE71" s="120">
        <f>SUM(JE66:JE70)</f>
        <v>0</v>
      </c>
      <c r="JF71" s="120">
        <f>SUM(JF66:JF70)</f>
        <v>0</v>
      </c>
      <c r="JG71" s="197"/>
    </row>
    <row r="72" spans="1:267" s="151" customFormat="1" ht="37.5" customHeight="1" thickBot="1" x14ac:dyDescent="0.25">
      <c r="A72" s="242" t="s">
        <v>6</v>
      </c>
      <c r="B72" s="198"/>
      <c r="C72" s="199"/>
      <c r="D72" s="192">
        <f>+D71+D64</f>
        <v>40800657</v>
      </c>
      <c r="E72" s="200">
        <f>E64+E71</f>
        <v>0</v>
      </c>
      <c r="F72" s="200">
        <f t="shared" ref="F72:K72" si="592">+F71+F64</f>
        <v>308456.19999999995</v>
      </c>
      <c r="G72" s="200">
        <f t="shared" si="592"/>
        <v>1269559</v>
      </c>
      <c r="H72" s="200">
        <f t="shared" si="592"/>
        <v>-7035989.5999999996</v>
      </c>
      <c r="I72" s="257">
        <f>+I71+I64</f>
        <v>35342681.600000001</v>
      </c>
      <c r="J72" s="200">
        <f t="shared" si="592"/>
        <v>22073002.600000001</v>
      </c>
      <c r="K72" s="200">
        <f t="shared" si="592"/>
        <v>13264967</v>
      </c>
      <c r="L72" s="201">
        <f>+L64</f>
        <v>4712</v>
      </c>
      <c r="M72" s="214">
        <f>+M71+M64+M70</f>
        <v>36784622</v>
      </c>
      <c r="N72" s="200">
        <f>+N71+N64+N70</f>
        <v>308455.59999999998</v>
      </c>
      <c r="O72" s="200">
        <f>+O71+O64+O70</f>
        <v>885322</v>
      </c>
      <c r="P72" s="200">
        <f>+P71+P64+P70</f>
        <v>-7092708.5999999996</v>
      </c>
      <c r="Q72" s="258">
        <f t="shared" si="44"/>
        <v>30885691</v>
      </c>
      <c r="R72" s="200">
        <f t="shared" si="525"/>
        <v>19085982</v>
      </c>
      <c r="S72" s="200">
        <f t="shared" ref="S72:X72" si="593">S64+S71</f>
        <v>11799151</v>
      </c>
      <c r="T72" s="201">
        <f t="shared" si="593"/>
        <v>558</v>
      </c>
      <c r="U72" s="214">
        <f t="shared" si="593"/>
        <v>3450294</v>
      </c>
      <c r="V72" s="200">
        <f t="shared" si="593"/>
        <v>-17129</v>
      </c>
      <c r="W72" s="200">
        <f t="shared" si="593"/>
        <v>110986</v>
      </c>
      <c r="X72" s="200">
        <f t="shared" si="593"/>
        <v>-11608</v>
      </c>
      <c r="Y72" s="200">
        <f t="shared" si="452"/>
        <v>3532543</v>
      </c>
      <c r="Z72" s="200">
        <f t="shared" si="118"/>
        <v>3313364</v>
      </c>
      <c r="AA72" s="200">
        <f>AA64+AA71</f>
        <v>215025</v>
      </c>
      <c r="AB72" s="201">
        <f>AB64+AB71</f>
        <v>4154</v>
      </c>
      <c r="AC72" s="214">
        <f>AC64+AC71</f>
        <v>3684332</v>
      </c>
      <c r="AD72" s="200">
        <f>AD64+AD71</f>
        <v>23764</v>
      </c>
      <c r="AE72" s="200">
        <f t="shared" ref="AE72:AY72" si="594">AE64+AE71</f>
        <v>349633</v>
      </c>
      <c r="AF72" s="200">
        <f t="shared" si="594"/>
        <v>414002</v>
      </c>
      <c r="AG72" s="200">
        <f t="shared" si="45"/>
        <v>4471731</v>
      </c>
      <c r="AH72" s="200">
        <f t="shared" si="594"/>
        <v>3449636</v>
      </c>
      <c r="AI72" s="200">
        <f t="shared" si="594"/>
        <v>1022095</v>
      </c>
      <c r="AJ72" s="201">
        <f t="shared" si="594"/>
        <v>0</v>
      </c>
      <c r="AK72" s="182"/>
      <c r="AL72" s="136"/>
      <c r="AM72" s="136"/>
      <c r="AN72" s="136"/>
      <c r="AO72" s="136"/>
      <c r="AP72" s="136"/>
      <c r="AQ72" s="224"/>
      <c r="AR72" s="214">
        <f t="shared" si="594"/>
        <v>350126</v>
      </c>
      <c r="AS72" s="200">
        <f t="shared" si="594"/>
        <v>0</v>
      </c>
      <c r="AT72" s="200">
        <f t="shared" si="594"/>
        <v>14171</v>
      </c>
      <c r="AU72" s="200">
        <f t="shared" si="594"/>
        <v>29758</v>
      </c>
      <c r="AV72" s="200">
        <f t="shared" si="46"/>
        <v>394055</v>
      </c>
      <c r="AW72" s="200">
        <f t="shared" si="594"/>
        <v>370564</v>
      </c>
      <c r="AX72" s="200">
        <f t="shared" si="594"/>
        <v>23491</v>
      </c>
      <c r="AY72" s="201">
        <f t="shared" si="594"/>
        <v>0</v>
      </c>
      <c r="AZ72" s="214">
        <f t="shared" ref="AZ72:BI72" si="595">AZ64+AZ71</f>
        <v>3055305</v>
      </c>
      <c r="BA72" s="200">
        <f t="shared" si="595"/>
        <v>83107</v>
      </c>
      <c r="BB72" s="200">
        <f>SUM(BR72,BZ72,BJ72)</f>
        <v>124535</v>
      </c>
      <c r="BC72" s="200">
        <f>SUM(BS72,CA72,BK72)</f>
        <v>201517</v>
      </c>
      <c r="BD72" s="200">
        <f t="shared" si="49"/>
        <v>3464464</v>
      </c>
      <c r="BE72" s="200">
        <f>BE64+BE71</f>
        <v>2789977</v>
      </c>
      <c r="BF72" s="200">
        <f>BF64+BF71</f>
        <v>674487</v>
      </c>
      <c r="BG72" s="201">
        <f t="shared" si="595"/>
        <v>0</v>
      </c>
      <c r="BH72" s="214">
        <f t="shared" si="595"/>
        <v>1893672</v>
      </c>
      <c r="BI72" s="200">
        <f t="shared" si="595"/>
        <v>20148</v>
      </c>
      <c r="BJ72" s="200">
        <f t="shared" ref="BJ72:CE72" si="596">BJ64+BJ71</f>
        <v>51065</v>
      </c>
      <c r="BK72" s="200">
        <f t="shared" si="596"/>
        <v>129266</v>
      </c>
      <c r="BL72" s="200">
        <f t="shared" si="51"/>
        <v>2094151</v>
      </c>
      <c r="BM72" s="200">
        <f t="shared" si="596"/>
        <v>1741615</v>
      </c>
      <c r="BN72" s="200">
        <f t="shared" si="596"/>
        <v>352536</v>
      </c>
      <c r="BO72" s="201">
        <f t="shared" si="596"/>
        <v>0</v>
      </c>
      <c r="BP72" s="214">
        <f t="shared" si="596"/>
        <v>385228</v>
      </c>
      <c r="BQ72" s="200">
        <f t="shared" si="596"/>
        <v>42165</v>
      </c>
      <c r="BR72" s="200">
        <f t="shared" si="596"/>
        <v>44302</v>
      </c>
      <c r="BS72" s="200">
        <f t="shared" si="596"/>
        <v>41673</v>
      </c>
      <c r="BT72" s="200">
        <f t="shared" si="52"/>
        <v>513368</v>
      </c>
      <c r="BU72" s="200">
        <f t="shared" si="596"/>
        <v>399925</v>
      </c>
      <c r="BV72" s="200">
        <f t="shared" si="596"/>
        <v>113443</v>
      </c>
      <c r="BW72" s="201">
        <f t="shared" si="596"/>
        <v>0</v>
      </c>
      <c r="BX72" s="214">
        <f t="shared" si="596"/>
        <v>776405</v>
      </c>
      <c r="BY72" s="200">
        <f t="shared" si="596"/>
        <v>20794</v>
      </c>
      <c r="BZ72" s="200">
        <f t="shared" si="596"/>
        <v>29168</v>
      </c>
      <c r="CA72" s="200">
        <f t="shared" si="596"/>
        <v>30578</v>
      </c>
      <c r="CB72" s="200">
        <f t="shared" si="53"/>
        <v>856945</v>
      </c>
      <c r="CC72" s="200">
        <f t="shared" si="596"/>
        <v>648437</v>
      </c>
      <c r="CD72" s="200">
        <f t="shared" si="596"/>
        <v>208508</v>
      </c>
      <c r="CE72" s="201">
        <f t="shared" si="596"/>
        <v>0</v>
      </c>
      <c r="CF72" s="214">
        <f>CF64+CF71</f>
        <v>3524506</v>
      </c>
      <c r="CG72" s="200">
        <f>SUM(CO72,CV72,DC72,DJ72,DQ72,DX72,EE72,EL72,ES72,EZ72,FG72,FN72,FU72,GB72,GI72,GP72,GW72,HD72,HK72,HR72,HY72,IF72,IM72,IT72)+JA72</f>
        <v>1721</v>
      </c>
      <c r="CH72" s="200">
        <f>SUM(CP72,CW72,DD72,DK72,DR72,DY72,EF72,EM72,ET72,FA72,FH72,FO72,FV72,GC72,GJ72,GQ72,GX72,HE72,HL72,HS72,HZ72,IG72,IN72,IU72)+JB72</f>
        <v>25934</v>
      </c>
      <c r="CI72" s="200">
        <f>JC72</f>
        <v>182547</v>
      </c>
      <c r="CJ72" s="200">
        <f t="shared" si="561"/>
        <v>3734708</v>
      </c>
      <c r="CK72" s="200">
        <f t="shared" si="124"/>
        <v>2836100</v>
      </c>
      <c r="CL72" s="200">
        <f t="shared" si="125"/>
        <v>898608</v>
      </c>
      <c r="CM72" s="200">
        <f t="shared" si="126"/>
        <v>0</v>
      </c>
      <c r="CN72" s="214">
        <f t="shared" ref="CN72:CT72" si="597">CN64+CN71</f>
        <v>100268</v>
      </c>
      <c r="CO72" s="200">
        <f t="shared" si="597"/>
        <v>5</v>
      </c>
      <c r="CP72" s="200">
        <f t="shared" si="597"/>
        <v>-42613</v>
      </c>
      <c r="CQ72" s="200">
        <f>SUM(CN72:CP72)</f>
        <v>57660</v>
      </c>
      <c r="CR72" s="200">
        <f t="shared" si="597"/>
        <v>50982</v>
      </c>
      <c r="CS72" s="200">
        <f t="shared" si="597"/>
        <v>6678</v>
      </c>
      <c r="CT72" s="201">
        <f t="shared" si="597"/>
        <v>0</v>
      </c>
      <c r="CU72" s="214">
        <f>CU64+CU71</f>
        <v>180389</v>
      </c>
      <c r="CV72" s="200">
        <f>CV64+CV71</f>
        <v>0</v>
      </c>
      <c r="CW72" s="200">
        <f t="shared" ref="CW72:DO72" si="598">CW64+CW71</f>
        <v>-76078</v>
      </c>
      <c r="CX72" s="200">
        <f>SUM(CU72:CW72)</f>
        <v>104311</v>
      </c>
      <c r="CY72" s="200">
        <f t="shared" si="598"/>
        <v>90280</v>
      </c>
      <c r="CZ72" s="200">
        <f t="shared" si="598"/>
        <v>14031</v>
      </c>
      <c r="DA72" s="201">
        <f t="shared" si="598"/>
        <v>0</v>
      </c>
      <c r="DB72" s="214">
        <f t="shared" si="598"/>
        <v>133920</v>
      </c>
      <c r="DC72" s="200">
        <f t="shared" si="598"/>
        <v>0</v>
      </c>
      <c r="DD72" s="200">
        <f t="shared" si="598"/>
        <v>-56622</v>
      </c>
      <c r="DE72" s="200">
        <f>SUM(DB72:DD72)</f>
        <v>77298</v>
      </c>
      <c r="DF72" s="200">
        <f t="shared" si="598"/>
        <v>67398</v>
      </c>
      <c r="DG72" s="200">
        <f t="shared" si="598"/>
        <v>9900</v>
      </c>
      <c r="DH72" s="201">
        <f t="shared" si="598"/>
        <v>0</v>
      </c>
      <c r="DI72" s="214">
        <f t="shared" si="598"/>
        <v>158404</v>
      </c>
      <c r="DJ72" s="200">
        <f t="shared" si="598"/>
        <v>0</v>
      </c>
      <c r="DK72" s="200">
        <f t="shared" si="598"/>
        <v>-64047</v>
      </c>
      <c r="DL72" s="200">
        <f>SUM(DI72:DK72)</f>
        <v>94357</v>
      </c>
      <c r="DM72" s="200">
        <f t="shared" si="598"/>
        <v>81071</v>
      </c>
      <c r="DN72" s="200">
        <f t="shared" si="598"/>
        <v>13286</v>
      </c>
      <c r="DO72" s="201">
        <f t="shared" si="598"/>
        <v>0</v>
      </c>
      <c r="DP72" s="214">
        <f>DP64+DP71</f>
        <v>69487</v>
      </c>
      <c r="DQ72" s="200">
        <f>DQ64+DQ71</f>
        <v>0</v>
      </c>
      <c r="DR72" s="200">
        <f t="shared" ref="DR72:EW72" si="599">DR64+DR71</f>
        <v>-28717</v>
      </c>
      <c r="DS72" s="200">
        <f>SUM(DP72:DR72)</f>
        <v>40770</v>
      </c>
      <c r="DT72" s="200">
        <f t="shared" si="599"/>
        <v>35345</v>
      </c>
      <c r="DU72" s="200">
        <f t="shared" si="599"/>
        <v>5425</v>
      </c>
      <c r="DV72" s="201">
        <f t="shared" si="599"/>
        <v>0</v>
      </c>
      <c r="DW72" s="214">
        <f t="shared" si="599"/>
        <v>186322</v>
      </c>
      <c r="DX72" s="200">
        <f t="shared" si="599"/>
        <v>0</v>
      </c>
      <c r="DY72" s="200">
        <f t="shared" si="599"/>
        <v>-83085</v>
      </c>
      <c r="DZ72" s="200">
        <f>SUM(DW72:DY72)</f>
        <v>103237</v>
      </c>
      <c r="EA72" s="200">
        <f t="shared" si="599"/>
        <v>91811</v>
      </c>
      <c r="EB72" s="200">
        <f t="shared" si="599"/>
        <v>11426</v>
      </c>
      <c r="EC72" s="201">
        <f t="shared" si="599"/>
        <v>0</v>
      </c>
      <c r="ED72" s="214">
        <f t="shared" si="599"/>
        <v>168826</v>
      </c>
      <c r="EE72" s="200">
        <f t="shared" si="599"/>
        <v>0</v>
      </c>
      <c r="EF72" s="200">
        <f t="shared" si="599"/>
        <v>-76327</v>
      </c>
      <c r="EG72" s="200">
        <f>SUM(ED72:EF72)</f>
        <v>92499</v>
      </c>
      <c r="EH72" s="200">
        <f t="shared" si="599"/>
        <v>80228</v>
      </c>
      <c r="EI72" s="200">
        <f t="shared" si="599"/>
        <v>12271</v>
      </c>
      <c r="EJ72" s="201">
        <f t="shared" si="599"/>
        <v>0</v>
      </c>
      <c r="EK72" s="214">
        <f t="shared" si="599"/>
        <v>134337</v>
      </c>
      <c r="EL72" s="200">
        <f t="shared" si="599"/>
        <v>0</v>
      </c>
      <c r="EM72" s="200">
        <f t="shared" si="599"/>
        <v>-61038</v>
      </c>
      <c r="EN72" s="200">
        <f>SUM(EK72:EM72)</f>
        <v>73299</v>
      </c>
      <c r="EO72" s="200">
        <f t="shared" si="599"/>
        <v>64367</v>
      </c>
      <c r="EP72" s="200">
        <f t="shared" si="599"/>
        <v>8932</v>
      </c>
      <c r="EQ72" s="201">
        <f t="shared" si="599"/>
        <v>0</v>
      </c>
      <c r="ER72" s="214">
        <f t="shared" si="599"/>
        <v>146093</v>
      </c>
      <c r="ES72" s="200">
        <f t="shared" si="599"/>
        <v>0</v>
      </c>
      <c r="ET72" s="200">
        <f t="shared" si="599"/>
        <v>-57952</v>
      </c>
      <c r="EU72" s="200">
        <f>SUM(ER72:ET72)</f>
        <v>88141</v>
      </c>
      <c r="EV72" s="200">
        <f t="shared" si="599"/>
        <v>77484</v>
      </c>
      <c r="EW72" s="200">
        <f t="shared" si="599"/>
        <v>10657</v>
      </c>
      <c r="EX72" s="201">
        <f t="shared" ref="EX72:GC72" si="600">EX64+EX71</f>
        <v>0</v>
      </c>
      <c r="EY72" s="214">
        <f t="shared" si="600"/>
        <v>219505</v>
      </c>
      <c r="EZ72" s="200">
        <f t="shared" si="600"/>
        <v>0</v>
      </c>
      <c r="FA72" s="200">
        <f t="shared" si="600"/>
        <v>-90499</v>
      </c>
      <c r="FB72" s="200">
        <f>SUM(EY72:FA72)</f>
        <v>129006</v>
      </c>
      <c r="FC72" s="200">
        <f t="shared" si="600"/>
        <v>112404</v>
      </c>
      <c r="FD72" s="200">
        <f t="shared" si="600"/>
        <v>16602</v>
      </c>
      <c r="FE72" s="201">
        <f t="shared" si="600"/>
        <v>0</v>
      </c>
      <c r="FF72" s="214">
        <f t="shared" si="600"/>
        <v>107900</v>
      </c>
      <c r="FG72" s="200">
        <f t="shared" si="600"/>
        <v>0</v>
      </c>
      <c r="FH72" s="200">
        <f t="shared" si="600"/>
        <v>-47156</v>
      </c>
      <c r="FI72" s="200">
        <f>SUM(FF72:FH72)</f>
        <v>60744</v>
      </c>
      <c r="FJ72" s="200">
        <f t="shared" si="600"/>
        <v>51273</v>
      </c>
      <c r="FK72" s="200">
        <f t="shared" si="600"/>
        <v>9471</v>
      </c>
      <c r="FL72" s="201">
        <f t="shared" si="600"/>
        <v>0</v>
      </c>
      <c r="FM72" s="214">
        <f t="shared" si="600"/>
        <v>209960</v>
      </c>
      <c r="FN72" s="200">
        <f t="shared" si="600"/>
        <v>0</v>
      </c>
      <c r="FO72" s="200">
        <f t="shared" si="600"/>
        <v>-91614</v>
      </c>
      <c r="FP72" s="200">
        <f>SUM(FM72:FO72)</f>
        <v>118346</v>
      </c>
      <c r="FQ72" s="200">
        <f t="shared" si="600"/>
        <v>105443</v>
      </c>
      <c r="FR72" s="200">
        <f t="shared" si="600"/>
        <v>12903</v>
      </c>
      <c r="FS72" s="201">
        <f t="shared" si="600"/>
        <v>0</v>
      </c>
      <c r="FT72" s="214">
        <f t="shared" si="600"/>
        <v>97839</v>
      </c>
      <c r="FU72" s="200">
        <f t="shared" si="600"/>
        <v>333</v>
      </c>
      <c r="FV72" s="200">
        <f t="shared" si="600"/>
        <v>-39837</v>
      </c>
      <c r="FW72" s="200">
        <f>SUM(FT72:FV72)</f>
        <v>58335</v>
      </c>
      <c r="FX72" s="200">
        <f t="shared" si="600"/>
        <v>51486</v>
      </c>
      <c r="FY72" s="200">
        <f t="shared" si="600"/>
        <v>6849</v>
      </c>
      <c r="FZ72" s="201">
        <f t="shared" si="600"/>
        <v>0</v>
      </c>
      <c r="GA72" s="214">
        <f t="shared" si="600"/>
        <v>187730</v>
      </c>
      <c r="GB72" s="200">
        <f t="shared" si="600"/>
        <v>28</v>
      </c>
      <c r="GC72" s="200">
        <f t="shared" si="600"/>
        <v>-81573</v>
      </c>
      <c r="GD72" s="200">
        <f>SUM(GA72:GC72)</f>
        <v>106185</v>
      </c>
      <c r="GE72" s="200">
        <f>GE64+GE71</f>
        <v>93859</v>
      </c>
      <c r="GF72" s="200">
        <f>GF64+GF71</f>
        <v>12326</v>
      </c>
      <c r="GG72" s="201">
        <f>GG64+GG71</f>
        <v>0</v>
      </c>
      <c r="GH72" s="214">
        <f>GH64+GH71</f>
        <v>110469</v>
      </c>
      <c r="GI72" s="200">
        <f t="shared" ref="GI72:HN72" si="601">GI64+GI71</f>
        <v>0</v>
      </c>
      <c r="GJ72" s="200">
        <f t="shared" si="601"/>
        <v>-51719</v>
      </c>
      <c r="GK72" s="200">
        <f>SUM(GH72:GJ72)</f>
        <v>58750</v>
      </c>
      <c r="GL72" s="200">
        <f t="shared" si="601"/>
        <v>51994</v>
      </c>
      <c r="GM72" s="200">
        <f t="shared" si="601"/>
        <v>6756</v>
      </c>
      <c r="GN72" s="201">
        <f t="shared" si="601"/>
        <v>0</v>
      </c>
      <c r="GO72" s="214">
        <f t="shared" si="601"/>
        <v>120953</v>
      </c>
      <c r="GP72" s="200">
        <f t="shared" si="601"/>
        <v>0</v>
      </c>
      <c r="GQ72" s="200">
        <f t="shared" si="601"/>
        <v>-53643</v>
      </c>
      <c r="GR72" s="200">
        <f>SUM(GO72:GQ72)</f>
        <v>67310</v>
      </c>
      <c r="GS72" s="200">
        <f t="shared" si="601"/>
        <v>58410</v>
      </c>
      <c r="GT72" s="200">
        <f t="shared" si="601"/>
        <v>8900</v>
      </c>
      <c r="GU72" s="201">
        <f t="shared" si="601"/>
        <v>0</v>
      </c>
      <c r="GV72" s="214">
        <f t="shared" si="601"/>
        <v>191887</v>
      </c>
      <c r="GW72" s="200">
        <f t="shared" si="601"/>
        <v>0</v>
      </c>
      <c r="GX72" s="200">
        <f t="shared" si="601"/>
        <v>-71857</v>
      </c>
      <c r="GY72" s="200">
        <f>SUM(GV72:GX72)</f>
        <v>120030</v>
      </c>
      <c r="GZ72" s="200">
        <f t="shared" si="601"/>
        <v>108403</v>
      </c>
      <c r="HA72" s="200">
        <f t="shared" si="601"/>
        <v>11627</v>
      </c>
      <c r="HB72" s="201">
        <f t="shared" si="601"/>
        <v>0</v>
      </c>
      <c r="HC72" s="214">
        <f t="shared" si="601"/>
        <v>99195</v>
      </c>
      <c r="HD72" s="200">
        <f t="shared" si="601"/>
        <v>0</v>
      </c>
      <c r="HE72" s="200">
        <f t="shared" si="601"/>
        <v>-42449</v>
      </c>
      <c r="HF72" s="200">
        <f>SUM(HC72:HE72)</f>
        <v>56746</v>
      </c>
      <c r="HG72" s="200">
        <f t="shared" si="601"/>
        <v>50432</v>
      </c>
      <c r="HH72" s="200">
        <f t="shared" si="601"/>
        <v>6314</v>
      </c>
      <c r="HI72" s="201">
        <f t="shared" si="601"/>
        <v>0</v>
      </c>
      <c r="HJ72" s="214">
        <f t="shared" si="601"/>
        <v>124482</v>
      </c>
      <c r="HK72" s="200">
        <f t="shared" si="601"/>
        <v>1266</v>
      </c>
      <c r="HL72" s="200">
        <f t="shared" si="601"/>
        <v>-52895</v>
      </c>
      <c r="HM72" s="200">
        <f>SUM(HJ72:HL72)</f>
        <v>72853</v>
      </c>
      <c r="HN72" s="200">
        <f t="shared" si="601"/>
        <v>63866</v>
      </c>
      <c r="HO72" s="200">
        <f t="shared" ref="HO72:IT72" si="602">HO64+HO71</f>
        <v>8987</v>
      </c>
      <c r="HP72" s="201">
        <f t="shared" si="602"/>
        <v>0</v>
      </c>
      <c r="HQ72" s="214">
        <f t="shared" si="602"/>
        <v>118596</v>
      </c>
      <c r="HR72" s="200">
        <f t="shared" si="602"/>
        <v>88</v>
      </c>
      <c r="HS72" s="200">
        <f t="shared" si="602"/>
        <v>-51231</v>
      </c>
      <c r="HT72" s="200">
        <f>SUM(HQ72:HS72)</f>
        <v>67453</v>
      </c>
      <c r="HU72" s="200">
        <f t="shared" si="602"/>
        <v>60269</v>
      </c>
      <c r="HV72" s="200">
        <f t="shared" si="602"/>
        <v>7184</v>
      </c>
      <c r="HW72" s="201">
        <f t="shared" si="602"/>
        <v>0</v>
      </c>
      <c r="HX72" s="214">
        <f t="shared" si="602"/>
        <v>148339</v>
      </c>
      <c r="HY72" s="200">
        <f t="shared" si="602"/>
        <v>0</v>
      </c>
      <c r="HZ72" s="200">
        <f t="shared" si="602"/>
        <v>-65330</v>
      </c>
      <c r="IA72" s="200">
        <f>SUM(HX72:HZ72)</f>
        <v>83009</v>
      </c>
      <c r="IB72" s="200">
        <f t="shared" si="602"/>
        <v>72556</v>
      </c>
      <c r="IC72" s="200">
        <f t="shared" si="602"/>
        <v>10453</v>
      </c>
      <c r="ID72" s="201">
        <f t="shared" si="602"/>
        <v>0</v>
      </c>
      <c r="IE72" s="214">
        <f t="shared" si="602"/>
        <v>120863</v>
      </c>
      <c r="IF72" s="200">
        <f t="shared" si="602"/>
        <v>0</v>
      </c>
      <c r="IG72" s="200">
        <f t="shared" si="602"/>
        <v>-50664</v>
      </c>
      <c r="IH72" s="136">
        <f>SUM(IE72:IG72)</f>
        <v>70199</v>
      </c>
      <c r="II72" s="200">
        <f t="shared" si="602"/>
        <v>61097</v>
      </c>
      <c r="IJ72" s="200">
        <f t="shared" si="602"/>
        <v>9102</v>
      </c>
      <c r="IK72" s="201">
        <f t="shared" si="602"/>
        <v>0</v>
      </c>
      <c r="IL72" s="214">
        <f t="shared" si="602"/>
        <v>191508</v>
      </c>
      <c r="IM72" s="200">
        <f t="shared" si="602"/>
        <v>0</v>
      </c>
      <c r="IN72" s="200">
        <f t="shared" si="602"/>
        <v>-80751</v>
      </c>
      <c r="IO72" s="136">
        <f>SUM(IL72:IN72)</f>
        <v>110757</v>
      </c>
      <c r="IP72" s="200">
        <f t="shared" si="602"/>
        <v>96789</v>
      </c>
      <c r="IQ72" s="200">
        <f t="shared" si="602"/>
        <v>13968</v>
      </c>
      <c r="IR72" s="201">
        <f t="shared" si="602"/>
        <v>0</v>
      </c>
      <c r="IS72" s="214">
        <f t="shared" si="602"/>
        <v>197234</v>
      </c>
      <c r="IT72" s="200">
        <f t="shared" si="602"/>
        <v>1</v>
      </c>
      <c r="IU72" s="200">
        <f>IU64+IU71</f>
        <v>-80409</v>
      </c>
      <c r="IV72" s="200">
        <f>SUM(IS72:IU72)</f>
        <v>116826</v>
      </c>
      <c r="IW72" s="200">
        <f t="shared" ref="IW72:JC72" si="603">IW64+IW71</f>
        <v>102718</v>
      </c>
      <c r="IX72" s="200">
        <f t="shared" si="603"/>
        <v>14108</v>
      </c>
      <c r="IY72" s="201">
        <f t="shared" si="603"/>
        <v>0</v>
      </c>
      <c r="IZ72" s="214">
        <f t="shared" si="603"/>
        <v>0</v>
      </c>
      <c r="JA72" s="200">
        <f t="shared" si="603"/>
        <v>0</v>
      </c>
      <c r="JB72" s="200">
        <f t="shared" si="603"/>
        <v>1524040</v>
      </c>
      <c r="JC72" s="200">
        <f t="shared" si="603"/>
        <v>182547</v>
      </c>
      <c r="JD72" s="200">
        <f t="shared" si="79"/>
        <v>1706587</v>
      </c>
      <c r="JE72" s="200">
        <f>JE64+JE71</f>
        <v>1056135</v>
      </c>
      <c r="JF72" s="200">
        <f>JF64+JF71</f>
        <v>650452</v>
      </c>
      <c r="JG72" s="201">
        <f>JG64+JG71</f>
        <v>0</v>
      </c>
    </row>
    <row r="73" spans="1:267" x14ac:dyDescent="0.2">
      <c r="G73" s="36"/>
      <c r="H73" s="36"/>
    </row>
    <row r="74" spans="1:267" s="47" customFormat="1" ht="12.75" x14ac:dyDescent="0.2">
      <c r="A74" s="46"/>
      <c r="C74" s="48" t="s">
        <v>80</v>
      </c>
      <c r="D74" s="49">
        <f>SUM(D75:D76)</f>
        <v>10048528</v>
      </c>
      <c r="E74" s="49">
        <f>SUM(E75:E76)</f>
        <v>6936518</v>
      </c>
      <c r="F74" s="49">
        <f>+V74+AD74+AS74+BI74+BQ74+BY74+CO74+CV74+DC74+DJ74+DQ74+DX74+EE74+EL74+ES74+EZ74+FG74+FN74+FU74+GB74+GI74+GP74+GW74+HD74+HK74+HR74+HY74+IF74+IM74+IT74</f>
        <v>1683882</v>
      </c>
      <c r="G74" s="49">
        <f>SUM(G75:G76)</f>
        <v>-1179369</v>
      </c>
      <c r="H74" s="49"/>
      <c r="I74" s="49">
        <f>SUM(I75:I76)</f>
        <v>9518739</v>
      </c>
      <c r="U74" s="50">
        <f>SUM(U75:U76)</f>
        <v>2746196</v>
      </c>
      <c r="V74" s="50">
        <f>SUM(V75:V76)</f>
        <v>-17129</v>
      </c>
      <c r="W74" s="50">
        <f>SUM(W75:W76)</f>
        <v>-213801</v>
      </c>
      <c r="X74" s="50"/>
      <c r="Y74" s="50">
        <f>SUM(Y75:Y76)</f>
        <v>2835150</v>
      </c>
      <c r="AC74" s="50">
        <f>SUM(AC75:AC76)</f>
        <v>943880</v>
      </c>
      <c r="AD74" s="50">
        <f>SUM(AD75:AD76)</f>
        <v>23764</v>
      </c>
      <c r="AE74" s="50">
        <f>SUM(AE75:AE76)</f>
        <v>303331</v>
      </c>
      <c r="AF74" s="50">
        <f>SUM(AF75:AF76)</f>
        <v>65150</v>
      </c>
      <c r="AG74" s="50">
        <f>SUM(AG75:AG76)</f>
        <v>1336125</v>
      </c>
      <c r="AK74" s="50">
        <f>SUM(AK75:AK76)</f>
        <v>0</v>
      </c>
      <c r="AL74" s="50">
        <f>SUM(AL75:AL76)</f>
        <v>0</v>
      </c>
      <c r="AM74" s="50">
        <f>SUM(AM75:AM76)</f>
        <v>0</v>
      </c>
      <c r="AN74" s="50">
        <f>SUM(AN75:AN76)</f>
        <v>0</v>
      </c>
      <c r="AR74" s="50">
        <f>SUM(AR75:AR76)</f>
        <v>325126</v>
      </c>
      <c r="AS74" s="50">
        <f>SUM(AS75:AS76)</f>
        <v>0</v>
      </c>
      <c r="AT74" s="50">
        <f>SUM(AT75:AT76)</f>
        <v>14017</v>
      </c>
      <c r="AU74" s="50"/>
      <c r="AV74" s="50">
        <f>SUM(AV75:AV76)</f>
        <v>366027</v>
      </c>
      <c r="BB74" s="50"/>
      <c r="BC74" s="50"/>
      <c r="BD74" s="50"/>
      <c r="BH74" s="50">
        <f>SUM(BH75:BH76)</f>
        <v>1679614</v>
      </c>
      <c r="BI74" s="50">
        <f>SUM(BI75:BI76)</f>
        <v>20148</v>
      </c>
      <c r="BJ74" s="50">
        <f>SUM(BJ75:BJ76)</f>
        <v>48918</v>
      </c>
      <c r="BK74" s="50"/>
      <c r="BL74" s="50">
        <f>SUM(BL75:BL76)</f>
        <v>1876495</v>
      </c>
      <c r="BP74" s="50">
        <f>SUM(BP75:BP76)</f>
        <v>385168</v>
      </c>
      <c r="BQ74" s="50">
        <f>SUM(BQ75:BQ76)</f>
        <v>449275</v>
      </c>
      <c r="BR74" s="50">
        <f>SUM(BR75:BR76)</f>
        <v>43283</v>
      </c>
      <c r="BS74" s="50"/>
      <c r="BT74" s="50">
        <f>SUM(BT75:BT76)</f>
        <v>512153</v>
      </c>
      <c r="BX74" s="50">
        <f>SUM(BX75:BX76)</f>
        <v>647526</v>
      </c>
      <c r="BY74" s="50">
        <f>SUM(BY75:BY76)</f>
        <v>675873</v>
      </c>
      <c r="BZ74" s="50">
        <f>SUM(BZ75:BZ76)</f>
        <v>28895</v>
      </c>
      <c r="CA74" s="50"/>
      <c r="CB74" s="50">
        <f>SUM(CB75:CB76)</f>
        <v>701167</v>
      </c>
      <c r="CH74" s="50"/>
      <c r="CI74" s="50"/>
      <c r="CJ74" s="50"/>
      <c r="CN74" s="50">
        <f>SUM(CN75:CN76)</f>
        <v>96736</v>
      </c>
      <c r="CO74" s="50">
        <f>SUM(CO75:CO76)</f>
        <v>5</v>
      </c>
      <c r="CP74" s="50">
        <f>SUM(CP75:CP76)</f>
        <v>-41696</v>
      </c>
      <c r="CQ74" s="50">
        <f>SUM(CQ75:CQ76)</f>
        <v>55045</v>
      </c>
      <c r="CU74" s="50">
        <f>SUM(CU75:CU76)</f>
        <v>169410</v>
      </c>
      <c r="CV74" s="50">
        <f>SUM(CV75:CV76)</f>
        <v>0</v>
      </c>
      <c r="CW74" s="50">
        <f>SUM(CW75:CW76)</f>
        <v>-68588</v>
      </c>
      <c r="CX74" s="50">
        <f>SUM(CX75:CX76)</f>
        <v>100822</v>
      </c>
      <c r="DB74" s="50">
        <f>SUM(DB75:DB76)</f>
        <v>125202</v>
      </c>
      <c r="DC74" s="50">
        <f>SUM(DC75:DC76)</f>
        <v>0</v>
      </c>
      <c r="DD74" s="50">
        <f>SUM(DD75:DD76)</f>
        <v>-51997</v>
      </c>
      <c r="DE74" s="50">
        <f>SUM(DE75:DE76)</f>
        <v>73205</v>
      </c>
      <c r="DI74" s="50">
        <f>SUM(DI75:DI76)</f>
        <v>151513</v>
      </c>
      <c r="DJ74" s="50">
        <f>SUM(DJ75:DJ76)</f>
        <v>0</v>
      </c>
      <c r="DK74" s="50">
        <f>SUM(DK75:DK76)</f>
        <v>-60592</v>
      </c>
      <c r="DL74" s="50">
        <f>SUM(DL75:DL76)</f>
        <v>90921</v>
      </c>
      <c r="DP74" s="50">
        <f>SUM(DP75:DP76)</f>
        <v>65884</v>
      </c>
      <c r="DQ74" s="50">
        <f>SUM(DQ75:DQ76)</f>
        <v>0</v>
      </c>
      <c r="DR74" s="50">
        <f>SUM(DR75:DR76)</f>
        <v>-26189</v>
      </c>
      <c r="DS74" s="50">
        <f>SUM(DS75:DS76)</f>
        <v>39695</v>
      </c>
      <c r="DW74" s="50">
        <f>SUM(DW75:DW76)</f>
        <v>172230</v>
      </c>
      <c r="DX74" s="50">
        <f>SUM(DX75:DX76)</f>
        <v>0</v>
      </c>
      <c r="DY74" s="50">
        <f>SUM(DY75:DY76)</f>
        <v>-76329</v>
      </c>
      <c r="DZ74" s="50">
        <f>SUM(DZ75:DZ76)</f>
        <v>95901</v>
      </c>
      <c r="ED74" s="50">
        <f>SUM(ED75:ED76)</f>
        <v>153616</v>
      </c>
      <c r="EE74" s="50">
        <f>SUM(EE75:EE76)</f>
        <v>179302</v>
      </c>
      <c r="EF74" s="50">
        <f>SUM(EF75:EF76)</f>
        <v>-68457</v>
      </c>
      <c r="EG74" s="50">
        <f>SUM(EG75:EG76)</f>
        <v>85159</v>
      </c>
      <c r="EK74" s="50">
        <f>SUM(EK75:EK76)</f>
        <v>125644</v>
      </c>
      <c r="EL74" s="50">
        <f>SUM(EL75:EL76)</f>
        <v>144413</v>
      </c>
      <c r="EM74" s="50">
        <f>SUM(EM75:EM76)</f>
        <v>-57397</v>
      </c>
      <c r="EN74" s="50">
        <f>SUM(EN75:EN76)</f>
        <v>68247</v>
      </c>
      <c r="ER74" s="50">
        <f>SUM(ER75:ER76)</f>
        <v>134438</v>
      </c>
      <c r="ES74" s="50">
        <f>SUM(ES75:ES76)</f>
        <v>0</v>
      </c>
      <c r="ET74" s="50">
        <f>SUM(ET75:ET76)</f>
        <v>-51462</v>
      </c>
      <c r="EU74" s="50">
        <f>SUM(EU75:EU76)</f>
        <v>82976</v>
      </c>
      <c r="EY74" s="50">
        <f>SUM(EY75:EY76)</f>
        <v>208261</v>
      </c>
      <c r="EZ74" s="50">
        <f>SUM(EZ75:EZ76)</f>
        <v>0</v>
      </c>
      <c r="FA74" s="50">
        <f>SUM(FA75:FA76)</f>
        <v>-85349</v>
      </c>
      <c r="FB74" s="50">
        <f>SUM(FB75:FB76)</f>
        <v>122912</v>
      </c>
      <c r="FF74" s="50">
        <f>SUM(FF75:FF76)</f>
        <v>101594</v>
      </c>
      <c r="FG74" s="50">
        <f>SUM(FG75:FG76)</f>
        <v>108072</v>
      </c>
      <c r="FH74" s="50">
        <f>SUM(FH75:FH76)</f>
        <v>-44903</v>
      </c>
      <c r="FI74" s="50">
        <f>SUM(FI75:FI76)</f>
        <v>56691</v>
      </c>
      <c r="FM74" s="50">
        <f>SUM(FM75:FM76)</f>
        <v>202471</v>
      </c>
      <c r="FN74" s="50">
        <f>SUM(FN75:FN76)</f>
        <v>0</v>
      </c>
      <c r="FO74" s="50">
        <f>SUM(FO75:FO76)</f>
        <v>-89272</v>
      </c>
      <c r="FP74" s="50">
        <f>SUM(FP75:FP76)</f>
        <v>113199</v>
      </c>
      <c r="FT74" s="50">
        <f>SUM(FT75:FT76)</f>
        <v>93402</v>
      </c>
      <c r="FU74" s="50">
        <f>SUM(FU75:FU76)</f>
        <v>98776</v>
      </c>
      <c r="FV74" s="50">
        <f>SUM(FV75:FV76)</f>
        <v>-38835</v>
      </c>
      <c r="FW74" s="50">
        <f>SUM(FW75:FW76)</f>
        <v>54900</v>
      </c>
      <c r="GA74" s="50">
        <f>SUM(GA75:GA76)</f>
        <v>178678</v>
      </c>
      <c r="GB74" s="50">
        <f>SUM(GB75:GB76)</f>
        <v>28</v>
      </c>
      <c r="GC74" s="50">
        <f>SUM(GC75:GC76)</f>
        <v>-78126</v>
      </c>
      <c r="GD74" s="50">
        <f>SUM(GD75:GD76)</f>
        <v>100580</v>
      </c>
      <c r="GH74" s="50">
        <f>SUM(GH75:GH76)</f>
        <v>100784</v>
      </c>
      <c r="GI74" s="50">
        <f>SUM(GI75:GI76)</f>
        <v>0</v>
      </c>
      <c r="GJ74" s="50">
        <f>SUM(GJ75:GJ76)</f>
        <v>-47215</v>
      </c>
      <c r="GK74" s="50">
        <f>SUM(GK75:GK76)</f>
        <v>53569</v>
      </c>
      <c r="GO74" s="50">
        <f>SUM(GO75:GO76)</f>
        <v>115458</v>
      </c>
      <c r="GP74" s="50">
        <f>SUM(GP75:GP76)</f>
        <v>0</v>
      </c>
      <c r="GQ74" s="50">
        <f>SUM(GQ75:GQ76)</f>
        <v>-51592</v>
      </c>
      <c r="GR74" s="50">
        <f>SUM(GR75:GR76)</f>
        <v>63866</v>
      </c>
      <c r="GV74" s="50">
        <f>SUM(GV75:GV76)</f>
        <v>182326</v>
      </c>
      <c r="GW74" s="50">
        <f>SUM(GW75:GW76)</f>
        <v>0</v>
      </c>
      <c r="GX74" s="50">
        <f>SUM(GX75:GX76)</f>
        <v>-67972</v>
      </c>
      <c r="GY74" s="50">
        <f>SUM(GY75:GY76)</f>
        <v>114354</v>
      </c>
      <c r="HC74" s="50">
        <f>SUM(HC75:HC76)</f>
        <v>95105</v>
      </c>
      <c r="HD74" s="50">
        <f>SUM(HD75:HD76)</f>
        <v>0</v>
      </c>
      <c r="HE74" s="50">
        <f>SUM(HE75:HE76)</f>
        <v>-41026</v>
      </c>
      <c r="HF74" s="50">
        <f>SUM(HF75:HF76)</f>
        <v>54079</v>
      </c>
      <c r="HJ74" s="50">
        <f>SUM(HJ75:HJ76)</f>
        <v>120992</v>
      </c>
      <c r="HK74" s="50">
        <f>SUM(HK75:HK76)</f>
        <v>1266</v>
      </c>
      <c r="HL74" s="50">
        <f>SUM(HL75:HL76)</f>
        <v>-51605</v>
      </c>
      <c r="HM74" s="50">
        <f>SUM(HM75:HM76)</f>
        <v>70653</v>
      </c>
      <c r="HQ74" s="50">
        <f>SUM(HQ75:HQ76)</f>
        <v>113646</v>
      </c>
      <c r="HR74" s="50">
        <f>SUM(HR75:HR76)</f>
        <v>88</v>
      </c>
      <c r="HS74" s="50">
        <f>SUM(HS75:HS76)</f>
        <v>-49333</v>
      </c>
      <c r="HT74" s="50">
        <f>SUM(HT75:HT76)</f>
        <v>64401</v>
      </c>
      <c r="HX74" s="50">
        <f>SUM(HX75:HX76)</f>
        <v>131343</v>
      </c>
      <c r="HY74" s="50">
        <f>SUM(HY75:HY76)</f>
        <v>0</v>
      </c>
      <c r="HZ74" s="50">
        <f>SUM(HZ75:HZ76)</f>
        <v>-57631</v>
      </c>
      <c r="IA74" s="50">
        <f>SUM(IA75:IA76)</f>
        <v>73712</v>
      </c>
      <c r="IE74" s="50">
        <f>SUM(IE75:IE76)</f>
        <v>114134</v>
      </c>
      <c r="IF74" s="50">
        <f>SUM(IF75:IF76)</f>
        <v>0</v>
      </c>
      <c r="IG74" s="50">
        <f>SUM(IG75:IG76)</f>
        <v>-47303</v>
      </c>
      <c r="IH74" s="50">
        <f>SUM(IH75:IH76)</f>
        <v>66831</v>
      </c>
      <c r="IL74" s="50">
        <f>SUM(IL75:IL76)</f>
        <v>185330</v>
      </c>
      <c r="IM74" s="50">
        <f>SUM(IM75:IM76)</f>
        <v>0</v>
      </c>
      <c r="IN74" s="50">
        <f>SUM(IN75:IN76)</f>
        <v>-78040</v>
      </c>
      <c r="IO74" s="50">
        <f>SUM(IO75:IO76)</f>
        <v>107290</v>
      </c>
      <c r="IS74" s="50">
        <f>SUM(IS75:IS76)</f>
        <v>182821</v>
      </c>
      <c r="IT74" s="50">
        <f>SUM(IT75:IT76)</f>
        <v>1</v>
      </c>
      <c r="IU74" s="50">
        <f>SUM(IU75:IU76)</f>
        <v>-73103</v>
      </c>
      <c r="IV74" s="50">
        <f>SUM(IV75:IV76)</f>
        <v>109719</v>
      </c>
    </row>
    <row r="75" spans="1:267" s="62" customFormat="1" ht="12.75" x14ac:dyDescent="0.2">
      <c r="A75" s="61"/>
      <c r="C75" s="63" t="s">
        <v>81</v>
      </c>
      <c r="D75" s="4">
        <f>SUM(U75,AC75,AK75,AR75,BH75,BP75,BX75,CN75,CU75,DB75,DI75,DP75,DW75,ED75,EK75)+SUM(ER75,EY75,FF75,FM75,FT75,GA75,GH75,GO75,GV75,HC75,HJ75,HQ75,HX75,IE75,IL75,IS75)</f>
        <v>4653791</v>
      </c>
      <c r="E75" s="4">
        <f>SUM(,W75,AE75,AM75,AT75,BJ75,BR75,BZ75,CP75,CW75,DD75,DK75,DR75,DY75,EF75,EM75)+SUM(ET75,FA75,FH75,FO75,FV75,GC75,GJ75,GQ75,GX75,HE75,HL75,HS75,HZ75,IG75,IN75,IU75)</f>
        <v>448623</v>
      </c>
      <c r="F75" s="62">
        <f>+V75+AD75+AS75+BI75+BQ75+BY75+CO75+CV75+DC75+DJ75+DQ75+DX75+EE75+EL75+ES75+EZ75+FG75+FN75+FU75+GB75+GI75+GP75+GW75+HD75+HK75+HR75+HY75+IF75+IM75+IT75</f>
        <v>3878422</v>
      </c>
      <c r="G75" s="4">
        <f>+W75+AE75+AT75+BJ75+BR75+BZ75+CP75+CW75+DD75+DK75+DR75+DY75+EF75+EM75+ET75+FA75+FH75+FO75+FV75+GC75+GJ75+GQ75+GX75+HE75+HL75+HS75+HZ75+IG75+IN75+IU75</f>
        <v>448623</v>
      </c>
      <c r="H75" s="4"/>
      <c r="I75" s="4">
        <f>+F75+G75</f>
        <v>4327045</v>
      </c>
      <c r="U75" s="62">
        <v>336911</v>
      </c>
      <c r="V75" s="62">
        <v>404509</v>
      </c>
      <c r="W75" s="62">
        <f>279595-404509+29</f>
        <v>-124885</v>
      </c>
      <c r="Y75" s="4">
        <f>+V75+W75</f>
        <v>279624</v>
      </c>
      <c r="AF75" s="4"/>
      <c r="AG75" s="4">
        <f>AD75+AE75</f>
        <v>0</v>
      </c>
      <c r="AN75" s="4"/>
      <c r="AV75" s="4">
        <f>AS75+AT75</f>
        <v>0</v>
      </c>
      <c r="BH75" s="62">
        <v>1522086</v>
      </c>
      <c r="BI75" s="62">
        <v>766103</v>
      </c>
      <c r="BJ75" s="62">
        <f>1380208-766103</f>
        <v>614105</v>
      </c>
      <c r="BL75" s="4">
        <f>+BI75+BJ75</f>
        <v>1380208</v>
      </c>
      <c r="BP75" s="62">
        <v>157275</v>
      </c>
      <c r="BQ75" s="62">
        <v>148585</v>
      </c>
      <c r="BR75" s="62">
        <f>151082-148585</f>
        <v>2497</v>
      </c>
      <c r="BT75" s="4">
        <f>BQ75+BR75</f>
        <v>151082</v>
      </c>
      <c r="BX75" s="62">
        <v>170562</v>
      </c>
      <c r="BY75" s="62">
        <v>119373</v>
      </c>
      <c r="BZ75" s="62">
        <f>166056-119373</f>
        <v>46683</v>
      </c>
      <c r="CB75" s="4">
        <f>+BY75+BZ75</f>
        <v>166056</v>
      </c>
      <c r="CN75" s="62">
        <v>71732</v>
      </c>
      <c r="CO75" s="62">
        <v>60065</v>
      </c>
      <c r="CP75" s="62">
        <f>65203-60065</f>
        <v>5138</v>
      </c>
      <c r="CQ75" s="4">
        <f>+CN75+CP75</f>
        <v>76870</v>
      </c>
      <c r="CU75" s="62">
        <v>129963</v>
      </c>
      <c r="CV75" s="62">
        <v>129664</v>
      </c>
      <c r="CW75" s="62">
        <f>126295-129664</f>
        <v>-3369</v>
      </c>
      <c r="CX75" s="4">
        <f>+CU75+CW75</f>
        <v>126594</v>
      </c>
      <c r="DB75" s="62">
        <v>108997</v>
      </c>
      <c r="DC75" s="62">
        <v>99565</v>
      </c>
      <c r="DD75" s="62">
        <f>103323-99565</f>
        <v>3758</v>
      </c>
      <c r="DE75" s="4">
        <f>+DB75+DD75</f>
        <v>112755</v>
      </c>
      <c r="DI75" s="62">
        <v>107171</v>
      </c>
      <c r="DJ75" s="62">
        <v>107075</v>
      </c>
      <c r="DK75" s="62">
        <f>100323-107075</f>
        <v>-6752</v>
      </c>
      <c r="DL75" s="4">
        <f>+DI75+DK75</f>
        <v>100419</v>
      </c>
      <c r="DP75" s="62">
        <v>47265</v>
      </c>
      <c r="DQ75" s="62">
        <v>45104</v>
      </c>
      <c r="DR75" s="62">
        <f>45724-45104</f>
        <v>620</v>
      </c>
      <c r="DS75" s="4">
        <f>+DP75+DR75</f>
        <v>47885</v>
      </c>
      <c r="DW75" s="62">
        <v>136458</v>
      </c>
      <c r="DX75" s="62">
        <v>126956</v>
      </c>
      <c r="DY75" s="62">
        <f>122761-126956</f>
        <v>-4195</v>
      </c>
      <c r="DZ75" s="4">
        <f>+DW75+DY75</f>
        <v>132263</v>
      </c>
      <c r="ED75" s="62">
        <v>125002</v>
      </c>
      <c r="EE75" s="62">
        <v>128390</v>
      </c>
      <c r="EF75" s="62">
        <f>122862-128390</f>
        <v>-5528</v>
      </c>
      <c r="EG75" s="4">
        <f>+ED75+EF75</f>
        <v>119474</v>
      </c>
      <c r="EK75" s="62">
        <v>91354</v>
      </c>
      <c r="EL75" s="62">
        <v>99883</v>
      </c>
      <c r="EM75" s="62">
        <f>84606-99883</f>
        <v>-15277</v>
      </c>
      <c r="EN75" s="4">
        <f>+EK75+EM75</f>
        <v>76077</v>
      </c>
      <c r="ER75" s="62">
        <v>107728</v>
      </c>
      <c r="ES75" s="62">
        <v>101819</v>
      </c>
      <c r="ET75" s="62">
        <f>98380-101819</f>
        <v>-3439</v>
      </c>
      <c r="EU75" s="4">
        <f>+ER75+ET75</f>
        <v>104289</v>
      </c>
      <c r="EY75" s="62">
        <v>161481</v>
      </c>
      <c r="EZ75" s="62">
        <v>158794</v>
      </c>
      <c r="FA75" s="62">
        <f>157705-158794</f>
        <v>-1089</v>
      </c>
      <c r="FB75" s="4">
        <f>+EY75+FA75</f>
        <v>160392</v>
      </c>
      <c r="FF75" s="62">
        <v>83181</v>
      </c>
      <c r="FG75" s="62">
        <v>81384</v>
      </c>
      <c r="FH75" s="62">
        <f>72226-81384</f>
        <v>-9158</v>
      </c>
      <c r="FI75" s="4">
        <f>+FF75+FH75</f>
        <v>74023</v>
      </c>
      <c r="FM75" s="62">
        <v>120984</v>
      </c>
      <c r="FN75" s="62">
        <v>129455</v>
      </c>
      <c r="FO75" s="62">
        <f>115097-129455</f>
        <v>-14358</v>
      </c>
      <c r="FP75" s="4">
        <f>+FM75+FO75</f>
        <v>106626</v>
      </c>
      <c r="FT75" s="62">
        <v>75577</v>
      </c>
      <c r="FU75" s="62">
        <v>70297</v>
      </c>
      <c r="FV75" s="62">
        <f>71962-70297</f>
        <v>1665</v>
      </c>
      <c r="FW75" s="4">
        <f>+FT75+FV75</f>
        <v>77242</v>
      </c>
      <c r="GA75" s="62">
        <v>124823</v>
      </c>
      <c r="GB75" s="62">
        <v>137431</v>
      </c>
      <c r="GC75" s="62">
        <f>127759-137431</f>
        <v>-9672</v>
      </c>
      <c r="GD75" s="4">
        <f>+GA75+GC75</f>
        <v>115151</v>
      </c>
      <c r="GH75" s="62">
        <v>59206</v>
      </c>
      <c r="GI75" s="62">
        <v>63622</v>
      </c>
      <c r="GJ75" s="62">
        <f>57795-63622</f>
        <v>-5827</v>
      </c>
      <c r="GK75" s="4">
        <f>+GH75+GJ75</f>
        <v>53379</v>
      </c>
      <c r="GO75" s="62">
        <v>85114</v>
      </c>
      <c r="GP75" s="62">
        <v>87683</v>
      </c>
      <c r="GQ75" s="62">
        <f>82362-87683</f>
        <v>-5321</v>
      </c>
      <c r="GR75" s="4">
        <f>+GO75+GQ75</f>
        <v>79793</v>
      </c>
      <c r="GV75" s="62">
        <v>148456</v>
      </c>
      <c r="GW75" s="62">
        <v>137550</v>
      </c>
      <c r="GX75" s="62">
        <f>142448-137550</f>
        <v>4898</v>
      </c>
      <c r="GY75" s="4">
        <f>+GV75+GX75</f>
        <v>153354</v>
      </c>
      <c r="HC75" s="62">
        <v>66473</v>
      </c>
      <c r="HD75" s="62">
        <v>68352</v>
      </c>
      <c r="HE75" s="62">
        <f>65621-68352</f>
        <v>-2731</v>
      </c>
      <c r="HF75" s="4">
        <f>+HC75+HE75</f>
        <v>63742</v>
      </c>
      <c r="HJ75" s="62">
        <v>81903</v>
      </c>
      <c r="HK75" s="62">
        <v>84139</v>
      </c>
      <c r="HL75" s="62">
        <f>73438-84139</f>
        <v>-10701</v>
      </c>
      <c r="HM75" s="4">
        <f>+HJ75+HL75</f>
        <v>71202</v>
      </c>
      <c r="HQ75" s="62">
        <v>88158</v>
      </c>
      <c r="HR75" s="62">
        <v>82958</v>
      </c>
      <c r="HS75" s="62">
        <f>82230-82958</f>
        <v>-728</v>
      </c>
      <c r="HT75" s="4">
        <f>+HQ75+HS75</f>
        <v>87430</v>
      </c>
      <c r="HX75" s="62">
        <v>110238</v>
      </c>
      <c r="HY75" s="62">
        <v>101092</v>
      </c>
      <c r="HZ75" s="62">
        <f>103730-101092</f>
        <v>2638</v>
      </c>
      <c r="IA75" s="4">
        <f>+HX75+HZ75</f>
        <v>112876</v>
      </c>
      <c r="IE75" s="62">
        <v>84485</v>
      </c>
      <c r="IF75" s="62">
        <v>70630</v>
      </c>
      <c r="IG75" s="62">
        <f>79391-70630</f>
        <v>8761</v>
      </c>
      <c r="IH75" s="4">
        <f>+IE75+IG75</f>
        <v>93246</v>
      </c>
      <c r="IL75" s="62">
        <v>125881</v>
      </c>
      <c r="IM75" s="62">
        <v>129663</v>
      </c>
      <c r="IN75" s="62">
        <f>119944-129663</f>
        <v>-9719</v>
      </c>
      <c r="IO75" s="4">
        <f>+IL75+IN75</f>
        <v>116162</v>
      </c>
      <c r="IS75" s="62">
        <v>125327</v>
      </c>
      <c r="IT75" s="62">
        <v>138281</v>
      </c>
      <c r="IU75" s="62">
        <f>128890-138281</f>
        <v>-9391</v>
      </c>
      <c r="IV75" s="4">
        <f>+IS75+IU75</f>
        <v>115936</v>
      </c>
    </row>
    <row r="76" spans="1:267" s="47" customFormat="1" ht="12.75" x14ac:dyDescent="0.2">
      <c r="A76" s="46"/>
      <c r="C76" s="51" t="s">
        <v>82</v>
      </c>
      <c r="D76" s="4">
        <f>SUM(U76,AC76,AK76,AR76,BH76,BP76,BX76,CN76,CU76,DB76,DI76,DP76,DW76,ED76,EK76)+SUM(ER76,EY76,FF76,FM76,FT76,GA76,GH76,GO76,GV76,HC76,HJ76,HQ76,HX76,IE76,IL76,IS76)</f>
        <v>5394737</v>
      </c>
      <c r="E76" s="4">
        <v>6487895</v>
      </c>
      <c r="F76" s="62">
        <f>+V76+AD76+AS76+BI76+BQ76+BY76+CO76+CV76+DC76+DJ76+DQ76+DX76+EE76+EL76+ES76+EZ76+FG76+FN76+FU76+GB76+GI76+GP76+GW76+HD76+HK76+HR76+HY76+IF76+IM76+IT76</f>
        <v>-2194540</v>
      </c>
      <c r="G76" s="4">
        <f>+W76+AE76+AT76+BJ76+BR76+BZ76+CP76+CW76+DD76+DK76+DR76+DY76+EF76+EM76+ET76+FA76+FH76+FO76+FV76+GC76+GJ76+GQ76+GX76+HE76+HL76+HS76+HZ76+IG76+IN76+IU76</f>
        <v>-1627992</v>
      </c>
      <c r="H76" s="4"/>
      <c r="I76" s="4">
        <f>+Y76+AG76+AV76+BL76+BT76+CB76+CQ76+CX76+DE76+DL76+DS76+DZ76+EG76+EN76+EU76+FB76+FI76+FP76+FW76+GD76+GK76+GR76+GY76+HF76+HM76+HT76+IA76+IH76+IO76+IV76</f>
        <v>5191694</v>
      </c>
      <c r="U76" s="47">
        <f>U39-U75</f>
        <v>2409285</v>
      </c>
      <c r="V76" s="47">
        <f>V39-V75</f>
        <v>-421638</v>
      </c>
      <c r="W76" s="47">
        <f>W39-W75</f>
        <v>-88916</v>
      </c>
      <c r="Y76" s="47">
        <f>Y39-Y75</f>
        <v>2555526</v>
      </c>
      <c r="AC76" s="47">
        <f>AC39-AC75</f>
        <v>943880</v>
      </c>
      <c r="AD76" s="47">
        <f>AD39-AD75</f>
        <v>23764</v>
      </c>
      <c r="AE76" s="47">
        <f>AE39-AE75</f>
        <v>303331</v>
      </c>
      <c r="AF76" s="47">
        <f>AF39-AF75</f>
        <v>65150</v>
      </c>
      <c r="AG76" s="47">
        <f>AG39-AG75</f>
        <v>1336125</v>
      </c>
      <c r="AR76" s="47">
        <f>AR39-AR75</f>
        <v>325126</v>
      </c>
      <c r="AS76" s="47">
        <f>AS39-AS75</f>
        <v>0</v>
      </c>
      <c r="AT76" s="47">
        <f>AT39-AT75</f>
        <v>14017</v>
      </c>
      <c r="AV76" s="47">
        <f>AV39-AV75</f>
        <v>366027</v>
      </c>
      <c r="BH76" s="47">
        <f>BH39-BH75</f>
        <v>157528</v>
      </c>
      <c r="BI76" s="47">
        <f>BI39-BI75</f>
        <v>-745955</v>
      </c>
      <c r="BJ76" s="47">
        <f>BJ39-BJ75</f>
        <v>-565187</v>
      </c>
      <c r="BL76" s="47">
        <f>BL39-BL75</f>
        <v>496287</v>
      </c>
      <c r="BP76" s="47">
        <f>BP39-BP75</f>
        <v>227893</v>
      </c>
      <c r="BQ76" s="47">
        <v>300690</v>
      </c>
      <c r="BR76" s="47">
        <f>BR39-BR75</f>
        <v>40786</v>
      </c>
      <c r="BT76" s="47">
        <f>BT39-BT75</f>
        <v>361071</v>
      </c>
      <c r="BX76" s="47">
        <v>476964</v>
      </c>
      <c r="BY76" s="47">
        <v>556500</v>
      </c>
      <c r="BZ76" s="47">
        <f>BZ39-BZ75</f>
        <v>-17788</v>
      </c>
      <c r="CB76" s="47">
        <f>CB39-CB75</f>
        <v>535111</v>
      </c>
      <c r="CN76" s="47">
        <f>CN39-CN75</f>
        <v>25004</v>
      </c>
      <c r="CO76" s="47">
        <f>CO39-CO75</f>
        <v>-60060</v>
      </c>
      <c r="CP76" s="47">
        <f>CP39-CP75</f>
        <v>-46834</v>
      </c>
      <c r="CQ76" s="47">
        <f>CQ39-CQ75</f>
        <v>-21825</v>
      </c>
      <c r="CU76" s="47">
        <v>39447</v>
      </c>
      <c r="CV76" s="47">
        <f>CV39-CV75</f>
        <v>-129664</v>
      </c>
      <c r="CW76" s="47">
        <f>CW39-CW75</f>
        <v>-65219</v>
      </c>
      <c r="CX76" s="47">
        <f>CX39-CX75</f>
        <v>-25772</v>
      </c>
      <c r="DB76" s="47">
        <v>16205</v>
      </c>
      <c r="DC76" s="47">
        <f>DC39-DC75</f>
        <v>-99565</v>
      </c>
      <c r="DD76" s="47">
        <f>DD39-DD75</f>
        <v>-55755</v>
      </c>
      <c r="DE76" s="47">
        <f>DE39-DE75</f>
        <v>-39550</v>
      </c>
      <c r="DI76" s="47">
        <v>44342</v>
      </c>
      <c r="DJ76" s="47">
        <f>DJ39-DJ75</f>
        <v>-107075</v>
      </c>
      <c r="DK76" s="47">
        <f>DK39-DK75</f>
        <v>-53840</v>
      </c>
      <c r="DL76" s="47">
        <f>DL39-DL75</f>
        <v>-9498</v>
      </c>
      <c r="DP76" s="47">
        <v>18619</v>
      </c>
      <c r="DQ76" s="47">
        <f>DQ39-DQ75</f>
        <v>-45104</v>
      </c>
      <c r="DR76" s="47">
        <f>DR39-DR75</f>
        <v>-26809</v>
      </c>
      <c r="DS76" s="47">
        <f>DS39-DS75</f>
        <v>-8190</v>
      </c>
      <c r="DW76" s="47">
        <f>DW39-DW75</f>
        <v>35772</v>
      </c>
      <c r="DX76" s="47">
        <f>DX39-DX75</f>
        <v>-126956</v>
      </c>
      <c r="DY76" s="47">
        <f>DY39-DY75</f>
        <v>-72134</v>
      </c>
      <c r="DZ76" s="47">
        <f>DZ39-DZ75</f>
        <v>-36362</v>
      </c>
      <c r="ED76" s="47">
        <f>ED39-ED75</f>
        <v>28614</v>
      </c>
      <c r="EE76" s="47">
        <v>50912</v>
      </c>
      <c r="EF76" s="47">
        <f>EF39-EF75</f>
        <v>-62929</v>
      </c>
      <c r="EG76" s="47">
        <f>EG39-EG75</f>
        <v>-34315</v>
      </c>
      <c r="EK76" s="47">
        <f>EK39-EK75</f>
        <v>34290</v>
      </c>
      <c r="EL76" s="47">
        <v>44530</v>
      </c>
      <c r="EM76" s="47">
        <f>EM39-EM75</f>
        <v>-42120</v>
      </c>
      <c r="EN76" s="47">
        <f>EN39-EN75</f>
        <v>-7830</v>
      </c>
      <c r="ER76" s="47">
        <f>ER39-ER75</f>
        <v>26710</v>
      </c>
      <c r="ES76" s="47">
        <f>ES39-ES75</f>
        <v>-101819</v>
      </c>
      <c r="ET76" s="47">
        <f>ET39-ET75</f>
        <v>-48023</v>
      </c>
      <c r="EU76" s="47">
        <f>EU39-EU75</f>
        <v>-21313</v>
      </c>
      <c r="EY76" s="47">
        <f>EY39-EY75</f>
        <v>46780</v>
      </c>
      <c r="EZ76" s="47">
        <f>EZ39-EZ75</f>
        <v>-158794</v>
      </c>
      <c r="FA76" s="47">
        <f>FA39-FA75</f>
        <v>-84260</v>
      </c>
      <c r="FB76" s="47">
        <f>FB39-FB75</f>
        <v>-37480</v>
      </c>
      <c r="FF76" s="47">
        <f>FF39-FF75</f>
        <v>18413</v>
      </c>
      <c r="FG76" s="47">
        <v>26688</v>
      </c>
      <c r="FH76" s="47">
        <f>FH39-FH75</f>
        <v>-35745</v>
      </c>
      <c r="FI76" s="47">
        <f>FI39-FI75</f>
        <v>-17332</v>
      </c>
      <c r="FM76" s="47">
        <f>FM39-FM75</f>
        <v>81487</v>
      </c>
      <c r="FN76" s="47">
        <f>FN39-FN75</f>
        <v>-129455</v>
      </c>
      <c r="FO76" s="47">
        <f>FO39-FO75</f>
        <v>-74914</v>
      </c>
      <c r="FP76" s="47">
        <f>FP39-FP75</f>
        <v>6573</v>
      </c>
      <c r="FT76" s="47">
        <f>FT39-FT75</f>
        <v>17825</v>
      </c>
      <c r="FU76" s="47">
        <v>28479</v>
      </c>
      <c r="FV76" s="47">
        <f>FV39-FV75</f>
        <v>-40500</v>
      </c>
      <c r="FW76" s="47">
        <f>FW39-FW75</f>
        <v>-22342</v>
      </c>
      <c r="GA76" s="47">
        <f>GA39-GA75</f>
        <v>53855</v>
      </c>
      <c r="GB76" s="47">
        <f>GB39-GB75</f>
        <v>-137403</v>
      </c>
      <c r="GC76" s="47">
        <f>GC39-GC75</f>
        <v>-68454</v>
      </c>
      <c r="GD76" s="47">
        <f>GD39-GD75</f>
        <v>-14571</v>
      </c>
      <c r="GH76" s="47">
        <f>GH39-GH75</f>
        <v>41578</v>
      </c>
      <c r="GI76" s="47">
        <f>GI39-GI75</f>
        <v>-63622</v>
      </c>
      <c r="GJ76" s="47">
        <f>GJ39-GJ75</f>
        <v>-41388</v>
      </c>
      <c r="GK76" s="47">
        <f>GK39-GK75</f>
        <v>190</v>
      </c>
      <c r="GO76" s="47">
        <f>GO39-GO75</f>
        <v>30344</v>
      </c>
      <c r="GP76" s="47">
        <f>GP39-GP75</f>
        <v>-87683</v>
      </c>
      <c r="GQ76" s="47">
        <f>GQ39-GQ75</f>
        <v>-46271</v>
      </c>
      <c r="GR76" s="47">
        <f>GR39-GR75</f>
        <v>-15927</v>
      </c>
      <c r="GV76" s="47">
        <f>GV39-GV75</f>
        <v>33870</v>
      </c>
      <c r="GW76" s="47">
        <f>GW39-GW75</f>
        <v>-137550</v>
      </c>
      <c r="GX76" s="47">
        <f>GX39-GX75</f>
        <v>-72870</v>
      </c>
      <c r="GY76" s="47">
        <f>GY39-GY75</f>
        <v>-39000</v>
      </c>
      <c r="HC76" s="47">
        <f>HC39-HC75</f>
        <v>28632</v>
      </c>
      <c r="HD76" s="47">
        <f>HD39-HD75</f>
        <v>-68352</v>
      </c>
      <c r="HE76" s="47">
        <f>HE39-HE75</f>
        <v>-38295</v>
      </c>
      <c r="HF76" s="47">
        <f>HF39-HF75</f>
        <v>-9663</v>
      </c>
      <c r="HJ76" s="47">
        <f>HJ39-HJ75</f>
        <v>39089</v>
      </c>
      <c r="HK76" s="47">
        <f>HK39-HK75</f>
        <v>-82873</v>
      </c>
      <c r="HL76" s="47">
        <f>HL39-HL75</f>
        <v>-40904</v>
      </c>
      <c r="HM76" s="47">
        <f>HM39-HM75</f>
        <v>-549</v>
      </c>
      <c r="HQ76" s="47">
        <f>HQ39-HQ75</f>
        <v>25488</v>
      </c>
      <c r="HR76" s="47">
        <f>HR39-HR75</f>
        <v>-82870</v>
      </c>
      <c r="HS76" s="47">
        <f>HS39-HS75</f>
        <v>-48605</v>
      </c>
      <c r="HT76" s="47">
        <f>HT39-HT75</f>
        <v>-23029</v>
      </c>
      <c r="HX76" s="47">
        <f>HX39-HX75</f>
        <v>21105</v>
      </c>
      <c r="HY76" s="47">
        <f>HY39-HY75</f>
        <v>-101092</v>
      </c>
      <c r="HZ76" s="47">
        <f>HZ39-HZ75</f>
        <v>-60269</v>
      </c>
      <c r="IA76" s="47">
        <f>IA39-IA75</f>
        <v>-39164</v>
      </c>
      <c r="IE76" s="47">
        <f>IE39-IE75</f>
        <v>29649</v>
      </c>
      <c r="IF76" s="47">
        <f>IF39-IF75</f>
        <v>-70630</v>
      </c>
      <c r="IG76" s="47">
        <f>IG39-IG75</f>
        <v>-56064</v>
      </c>
      <c r="IH76" s="47">
        <f>IH39-IH75</f>
        <v>-26415</v>
      </c>
      <c r="IL76" s="47">
        <f>IL39-IL75</f>
        <v>59449</v>
      </c>
      <c r="IM76" s="47">
        <f>IM39-IM75</f>
        <v>-129663</v>
      </c>
      <c r="IN76" s="47">
        <f>IN39-IN75</f>
        <v>-68321</v>
      </c>
      <c r="IO76" s="47">
        <f>IO39-IO75</f>
        <v>-8872</v>
      </c>
      <c r="IS76" s="47">
        <f>IS39-IS75</f>
        <v>57494</v>
      </c>
      <c r="IT76" s="47">
        <f>IT39-IT75</f>
        <v>-138280</v>
      </c>
      <c r="IU76" s="47">
        <f>IU39-IU75</f>
        <v>-63712</v>
      </c>
      <c r="IV76" s="47">
        <f>IV39-IV75</f>
        <v>-6217</v>
      </c>
    </row>
    <row r="77" spans="1:267" x14ac:dyDescent="0.2">
      <c r="D77" s="52"/>
      <c r="E77" s="52"/>
      <c r="F77" s="52"/>
      <c r="G77" s="52"/>
      <c r="H77" s="52"/>
      <c r="I77" s="52"/>
    </row>
    <row r="78" spans="1:267" x14ac:dyDescent="0.2">
      <c r="F78" s="37" t="s">
        <v>83</v>
      </c>
      <c r="G78" s="37"/>
      <c r="H78" s="37"/>
      <c r="I78" s="37"/>
      <c r="J78" s="36">
        <f t="shared" ref="J78:U78" si="604">J41-J72</f>
        <v>1562132.3999999985</v>
      </c>
      <c r="K78" s="36">
        <f t="shared" si="604"/>
        <v>-1576804</v>
      </c>
      <c r="L78" s="36">
        <f t="shared" si="604"/>
        <v>14671</v>
      </c>
      <c r="M78" s="36">
        <f t="shared" si="604"/>
        <v>0</v>
      </c>
      <c r="N78" s="36">
        <f t="shared" si="604"/>
        <v>0.40000000002328306</v>
      </c>
      <c r="O78" s="36">
        <f t="shared" si="604"/>
        <v>-0.5</v>
      </c>
      <c r="P78" s="36"/>
      <c r="Q78" s="36">
        <f t="shared" si="604"/>
        <v>-0.5</v>
      </c>
      <c r="R78" s="36">
        <f t="shared" si="604"/>
        <v>898956.5</v>
      </c>
      <c r="S78" s="36">
        <f t="shared" si="604"/>
        <v>-898399</v>
      </c>
      <c r="T78" s="36">
        <f t="shared" si="604"/>
        <v>-558</v>
      </c>
      <c r="U78" s="36">
        <f t="shared" si="604"/>
        <v>0</v>
      </c>
      <c r="V78" s="36">
        <f t="shared" ref="V78:CN78" si="605">V41-V72</f>
        <v>0</v>
      </c>
      <c r="W78" s="36">
        <f t="shared" si="605"/>
        <v>-0.5</v>
      </c>
      <c r="X78" s="36"/>
      <c r="Y78" s="36">
        <f>Y41-Y72</f>
        <v>-0.5</v>
      </c>
      <c r="Z78" s="36">
        <f t="shared" si="605"/>
        <v>-69381.5</v>
      </c>
      <c r="AA78" s="36">
        <f t="shared" si="605"/>
        <v>54152</v>
      </c>
      <c r="AB78" s="36">
        <f t="shared" si="605"/>
        <v>15229</v>
      </c>
      <c r="AC78" s="36">
        <f t="shared" si="605"/>
        <v>0</v>
      </c>
      <c r="AD78" s="36">
        <f t="shared" si="605"/>
        <v>0</v>
      </c>
      <c r="AE78" s="36">
        <f t="shared" si="605"/>
        <v>0</v>
      </c>
      <c r="AF78" s="36">
        <f t="shared" si="605"/>
        <v>0</v>
      </c>
      <c r="AG78" s="36">
        <f t="shared" si="605"/>
        <v>0</v>
      </c>
      <c r="AH78" s="36">
        <f t="shared" si="605"/>
        <v>0</v>
      </c>
      <c r="AI78" s="36">
        <f t="shared" si="605"/>
        <v>0</v>
      </c>
      <c r="AJ78" s="36">
        <f t="shared" si="605"/>
        <v>0</v>
      </c>
      <c r="AK78" s="36">
        <f t="shared" si="605"/>
        <v>0</v>
      </c>
      <c r="AL78" s="36">
        <f t="shared" si="605"/>
        <v>0</v>
      </c>
      <c r="AM78" s="36">
        <f t="shared" si="605"/>
        <v>0</v>
      </c>
      <c r="AN78" s="36">
        <f t="shared" si="605"/>
        <v>0</v>
      </c>
      <c r="AO78" s="36">
        <f t="shared" si="605"/>
        <v>0</v>
      </c>
      <c r="AP78" s="36">
        <f t="shared" si="605"/>
        <v>0</v>
      </c>
      <c r="AQ78" s="36">
        <f t="shared" si="605"/>
        <v>0</v>
      </c>
      <c r="AR78" s="36">
        <f t="shared" si="605"/>
        <v>0</v>
      </c>
      <c r="AS78" s="36">
        <f t="shared" si="605"/>
        <v>0</v>
      </c>
      <c r="AT78" s="36">
        <f t="shared" si="605"/>
        <v>0</v>
      </c>
      <c r="AU78" s="36"/>
      <c r="AV78" s="36">
        <f t="shared" si="605"/>
        <v>0</v>
      </c>
      <c r="AW78" s="36">
        <f t="shared" si="605"/>
        <v>0</v>
      </c>
      <c r="AX78" s="36">
        <f t="shared" si="605"/>
        <v>0</v>
      </c>
      <c r="AY78" s="36">
        <f t="shared" si="605"/>
        <v>0</v>
      </c>
      <c r="AZ78" s="36">
        <f t="shared" si="605"/>
        <v>0</v>
      </c>
      <c r="BA78" s="36">
        <f t="shared" si="605"/>
        <v>0</v>
      </c>
      <c r="BB78" s="36">
        <f t="shared" si="605"/>
        <v>0</v>
      </c>
      <c r="BC78" s="36"/>
      <c r="BD78" s="36">
        <f t="shared" si="605"/>
        <v>0</v>
      </c>
      <c r="BE78" s="36">
        <f t="shared" si="605"/>
        <v>0</v>
      </c>
      <c r="BF78" s="36">
        <f t="shared" si="605"/>
        <v>0</v>
      </c>
      <c r="BG78" s="36">
        <f t="shared" si="605"/>
        <v>0</v>
      </c>
      <c r="BH78" s="36">
        <f t="shared" si="605"/>
        <v>0</v>
      </c>
      <c r="BI78" s="36">
        <f t="shared" si="605"/>
        <v>0</v>
      </c>
      <c r="BJ78" s="36">
        <f t="shared" si="605"/>
        <v>0</v>
      </c>
      <c r="BK78" s="36"/>
      <c r="BL78" s="36">
        <f t="shared" si="605"/>
        <v>0</v>
      </c>
      <c r="BM78" s="36">
        <f t="shared" si="605"/>
        <v>0</v>
      </c>
      <c r="BN78" s="36">
        <f t="shared" si="605"/>
        <v>0</v>
      </c>
      <c r="BO78" s="36">
        <f t="shared" si="605"/>
        <v>0</v>
      </c>
      <c r="BP78" s="36">
        <f t="shared" si="605"/>
        <v>0</v>
      </c>
      <c r="BQ78" s="36">
        <f t="shared" si="605"/>
        <v>0</v>
      </c>
      <c r="BR78" s="36">
        <f t="shared" si="605"/>
        <v>0</v>
      </c>
      <c r="BS78" s="36"/>
      <c r="BT78" s="36">
        <f t="shared" si="605"/>
        <v>0</v>
      </c>
      <c r="BU78" s="36">
        <f t="shared" si="605"/>
        <v>0</v>
      </c>
      <c r="BV78" s="36">
        <f t="shared" si="605"/>
        <v>0</v>
      </c>
      <c r="BW78" s="36">
        <f t="shared" si="605"/>
        <v>0</v>
      </c>
      <c r="BX78" s="36">
        <f t="shared" si="605"/>
        <v>0</v>
      </c>
      <c r="BY78" s="36">
        <f t="shared" si="605"/>
        <v>0</v>
      </c>
      <c r="BZ78" s="36">
        <f t="shared" si="605"/>
        <v>0</v>
      </c>
      <c r="CA78" s="36"/>
      <c r="CB78" s="36">
        <f t="shared" si="605"/>
        <v>0</v>
      </c>
      <c r="CC78" s="36">
        <f t="shared" si="605"/>
        <v>0</v>
      </c>
      <c r="CD78" s="36">
        <f t="shared" si="605"/>
        <v>0</v>
      </c>
      <c r="CE78" s="36">
        <f t="shared" si="605"/>
        <v>0</v>
      </c>
      <c r="CF78" s="36">
        <f t="shared" si="605"/>
        <v>0</v>
      </c>
      <c r="CG78" s="36">
        <f t="shared" si="605"/>
        <v>0</v>
      </c>
      <c r="CH78" s="36">
        <f t="shared" si="605"/>
        <v>0</v>
      </c>
      <c r="CI78" s="36"/>
      <c r="CJ78" s="36">
        <f t="shared" si="605"/>
        <v>0</v>
      </c>
      <c r="CK78" s="36">
        <f t="shared" si="605"/>
        <v>0</v>
      </c>
      <c r="CL78" s="36">
        <f t="shared" si="605"/>
        <v>0</v>
      </c>
      <c r="CM78" s="36">
        <f t="shared" si="605"/>
        <v>10947</v>
      </c>
      <c r="CN78" s="36">
        <f t="shared" si="605"/>
        <v>0</v>
      </c>
      <c r="CO78" s="36">
        <f t="shared" ref="CO78:EZ78" si="606">CO41-CO72</f>
        <v>0</v>
      </c>
      <c r="CP78" s="36">
        <f t="shared" si="606"/>
        <v>0</v>
      </c>
      <c r="CQ78" s="36">
        <f t="shared" si="606"/>
        <v>0</v>
      </c>
      <c r="CR78" s="36">
        <f t="shared" si="606"/>
        <v>0</v>
      </c>
      <c r="CS78" s="36">
        <f t="shared" si="606"/>
        <v>0</v>
      </c>
      <c r="CT78" s="36">
        <f t="shared" si="606"/>
        <v>0</v>
      </c>
      <c r="CU78" s="36">
        <f t="shared" si="606"/>
        <v>0</v>
      </c>
      <c r="CV78" s="36">
        <f t="shared" si="606"/>
        <v>0</v>
      </c>
      <c r="CW78" s="36">
        <f t="shared" si="606"/>
        <v>0</v>
      </c>
      <c r="CX78" s="36">
        <f t="shared" si="606"/>
        <v>0</v>
      </c>
      <c r="CY78" s="36">
        <f t="shared" si="606"/>
        <v>0</v>
      </c>
      <c r="CZ78" s="36">
        <f t="shared" si="606"/>
        <v>0</v>
      </c>
      <c r="DA78" s="36">
        <f t="shared" si="606"/>
        <v>0</v>
      </c>
      <c r="DB78" s="36">
        <f t="shared" si="606"/>
        <v>0</v>
      </c>
      <c r="DC78" s="36">
        <f t="shared" si="606"/>
        <v>0</v>
      </c>
      <c r="DD78" s="36">
        <f t="shared" si="606"/>
        <v>0</v>
      </c>
      <c r="DE78" s="36">
        <f t="shared" si="606"/>
        <v>0</v>
      </c>
      <c r="DF78" s="36">
        <f t="shared" si="606"/>
        <v>0</v>
      </c>
      <c r="DG78" s="36">
        <f t="shared" si="606"/>
        <v>0</v>
      </c>
      <c r="DH78" s="36">
        <f t="shared" si="606"/>
        <v>0</v>
      </c>
      <c r="DI78" s="36">
        <f t="shared" si="606"/>
        <v>0</v>
      </c>
      <c r="DJ78" s="36">
        <f t="shared" si="606"/>
        <v>0</v>
      </c>
      <c r="DK78" s="36">
        <f t="shared" si="606"/>
        <v>0</v>
      </c>
      <c r="DL78" s="36">
        <f t="shared" si="606"/>
        <v>0</v>
      </c>
      <c r="DM78" s="36">
        <f t="shared" si="606"/>
        <v>0</v>
      </c>
      <c r="DN78" s="36">
        <f t="shared" si="606"/>
        <v>0</v>
      </c>
      <c r="DO78" s="36">
        <f t="shared" si="606"/>
        <v>0</v>
      </c>
      <c r="DP78" s="36">
        <f t="shared" si="606"/>
        <v>0</v>
      </c>
      <c r="DQ78" s="36">
        <f t="shared" si="606"/>
        <v>0</v>
      </c>
      <c r="DR78" s="36">
        <f t="shared" si="606"/>
        <v>0</v>
      </c>
      <c r="DS78" s="36">
        <f t="shared" si="606"/>
        <v>0</v>
      </c>
      <c r="DT78" s="36">
        <f t="shared" si="606"/>
        <v>0</v>
      </c>
      <c r="DU78" s="36">
        <f t="shared" si="606"/>
        <v>0</v>
      </c>
      <c r="DV78" s="36">
        <f t="shared" si="606"/>
        <v>0</v>
      </c>
      <c r="DW78" s="36">
        <f t="shared" si="606"/>
        <v>0</v>
      </c>
      <c r="DX78" s="36">
        <f t="shared" si="606"/>
        <v>0</v>
      </c>
      <c r="DY78" s="36">
        <f t="shared" si="606"/>
        <v>0</v>
      </c>
      <c r="DZ78" s="36">
        <f t="shared" si="606"/>
        <v>0</v>
      </c>
      <c r="EA78" s="36">
        <f t="shared" si="606"/>
        <v>0</v>
      </c>
      <c r="EB78" s="36">
        <f t="shared" si="606"/>
        <v>0</v>
      </c>
      <c r="EC78" s="36">
        <f t="shared" si="606"/>
        <v>0</v>
      </c>
      <c r="ED78" s="36">
        <f t="shared" si="606"/>
        <v>0</v>
      </c>
      <c r="EE78" s="36">
        <f t="shared" si="606"/>
        <v>0</v>
      </c>
      <c r="EF78" s="36">
        <f t="shared" si="606"/>
        <v>0</v>
      </c>
      <c r="EG78" s="36">
        <f t="shared" si="606"/>
        <v>0</v>
      </c>
      <c r="EH78" s="36">
        <f t="shared" si="606"/>
        <v>0</v>
      </c>
      <c r="EI78" s="36">
        <f t="shared" si="606"/>
        <v>0</v>
      </c>
      <c r="EJ78" s="36">
        <f t="shared" si="606"/>
        <v>0</v>
      </c>
      <c r="EK78" s="36">
        <f t="shared" si="606"/>
        <v>0</v>
      </c>
      <c r="EL78" s="36">
        <f t="shared" si="606"/>
        <v>0</v>
      </c>
      <c r="EM78" s="36">
        <f t="shared" si="606"/>
        <v>0</v>
      </c>
      <c r="EN78" s="36">
        <f t="shared" si="606"/>
        <v>0</v>
      </c>
      <c r="EO78" s="36">
        <f t="shared" si="606"/>
        <v>0</v>
      </c>
      <c r="EP78" s="36">
        <f t="shared" si="606"/>
        <v>0</v>
      </c>
      <c r="EQ78" s="36">
        <f t="shared" si="606"/>
        <v>0</v>
      </c>
      <c r="ER78" s="36">
        <f t="shared" si="606"/>
        <v>0</v>
      </c>
      <c r="ES78" s="36">
        <f t="shared" si="606"/>
        <v>0</v>
      </c>
      <c r="ET78" s="36">
        <f t="shared" si="606"/>
        <v>0</v>
      </c>
      <c r="EU78" s="36">
        <f t="shared" si="606"/>
        <v>0</v>
      </c>
      <c r="EV78" s="36">
        <f t="shared" si="606"/>
        <v>0</v>
      </c>
      <c r="EW78" s="36">
        <f t="shared" si="606"/>
        <v>0</v>
      </c>
      <c r="EX78" s="36">
        <f t="shared" si="606"/>
        <v>0</v>
      </c>
      <c r="EY78" s="36">
        <f t="shared" si="606"/>
        <v>0</v>
      </c>
      <c r="EZ78" s="36">
        <f t="shared" si="606"/>
        <v>0</v>
      </c>
      <c r="FA78" s="36">
        <f t="shared" ref="FA78:HL78" si="607">FA41-FA72</f>
        <v>0</v>
      </c>
      <c r="FB78" s="36">
        <f t="shared" si="607"/>
        <v>0</v>
      </c>
      <c r="FC78" s="36">
        <f t="shared" si="607"/>
        <v>0</v>
      </c>
      <c r="FD78" s="36">
        <f t="shared" si="607"/>
        <v>0</v>
      </c>
      <c r="FE78" s="36">
        <f t="shared" si="607"/>
        <v>0</v>
      </c>
      <c r="FF78" s="36">
        <f t="shared" si="607"/>
        <v>0</v>
      </c>
      <c r="FG78" s="36">
        <f t="shared" si="607"/>
        <v>0</v>
      </c>
      <c r="FH78" s="36">
        <f t="shared" si="607"/>
        <v>0</v>
      </c>
      <c r="FI78" s="36">
        <f t="shared" si="607"/>
        <v>0</v>
      </c>
      <c r="FJ78" s="36">
        <f t="shared" si="607"/>
        <v>0</v>
      </c>
      <c r="FK78" s="36">
        <f t="shared" si="607"/>
        <v>0</v>
      </c>
      <c r="FL78" s="36">
        <f t="shared" si="607"/>
        <v>0</v>
      </c>
      <c r="FM78" s="36">
        <f t="shared" si="607"/>
        <v>0</v>
      </c>
      <c r="FN78" s="36">
        <f t="shared" si="607"/>
        <v>0</v>
      </c>
      <c r="FO78" s="36">
        <f t="shared" si="607"/>
        <v>0</v>
      </c>
      <c r="FP78" s="36">
        <f t="shared" si="607"/>
        <v>0</v>
      </c>
      <c r="FQ78" s="36">
        <f t="shared" si="607"/>
        <v>0</v>
      </c>
      <c r="FR78" s="36">
        <f t="shared" si="607"/>
        <v>0</v>
      </c>
      <c r="FS78" s="36">
        <f t="shared" si="607"/>
        <v>0</v>
      </c>
      <c r="FT78" s="36">
        <f t="shared" si="607"/>
        <v>0</v>
      </c>
      <c r="FU78" s="36">
        <f t="shared" si="607"/>
        <v>0</v>
      </c>
      <c r="FV78" s="36">
        <f t="shared" si="607"/>
        <v>0</v>
      </c>
      <c r="FW78" s="36">
        <f t="shared" si="607"/>
        <v>0</v>
      </c>
      <c r="FX78" s="36">
        <f t="shared" si="607"/>
        <v>0</v>
      </c>
      <c r="FY78" s="36">
        <f t="shared" si="607"/>
        <v>0</v>
      </c>
      <c r="FZ78" s="36">
        <f t="shared" si="607"/>
        <v>0</v>
      </c>
      <c r="GA78" s="36">
        <f t="shared" si="607"/>
        <v>0</v>
      </c>
      <c r="GB78" s="36">
        <f t="shared" si="607"/>
        <v>0</v>
      </c>
      <c r="GC78" s="36">
        <f t="shared" si="607"/>
        <v>0</v>
      </c>
      <c r="GD78" s="36">
        <f t="shared" si="607"/>
        <v>0</v>
      </c>
      <c r="GE78" s="36">
        <f t="shared" si="607"/>
        <v>0</v>
      </c>
      <c r="GF78" s="36">
        <f t="shared" si="607"/>
        <v>0</v>
      </c>
      <c r="GG78" s="36">
        <f t="shared" si="607"/>
        <v>0</v>
      </c>
      <c r="GH78" s="36">
        <f t="shared" si="607"/>
        <v>0</v>
      </c>
      <c r="GI78" s="36">
        <f t="shared" si="607"/>
        <v>0</v>
      </c>
      <c r="GJ78" s="36">
        <f t="shared" si="607"/>
        <v>0</v>
      </c>
      <c r="GK78" s="36">
        <f t="shared" si="607"/>
        <v>0</v>
      </c>
      <c r="GL78" s="36">
        <f t="shared" si="607"/>
        <v>0</v>
      </c>
      <c r="GM78" s="36">
        <f t="shared" si="607"/>
        <v>0</v>
      </c>
      <c r="GN78" s="36">
        <f t="shared" si="607"/>
        <v>0</v>
      </c>
      <c r="GO78" s="36">
        <f t="shared" si="607"/>
        <v>0</v>
      </c>
      <c r="GP78" s="36">
        <f t="shared" si="607"/>
        <v>0</v>
      </c>
      <c r="GQ78" s="36">
        <f t="shared" si="607"/>
        <v>0</v>
      </c>
      <c r="GR78" s="36">
        <f t="shared" si="607"/>
        <v>0</v>
      </c>
      <c r="GS78" s="36">
        <f t="shared" si="607"/>
        <v>0</v>
      </c>
      <c r="GT78" s="36">
        <f t="shared" si="607"/>
        <v>0</v>
      </c>
      <c r="GU78" s="36">
        <f t="shared" si="607"/>
        <v>0</v>
      </c>
      <c r="GV78" s="36">
        <f t="shared" si="607"/>
        <v>0</v>
      </c>
      <c r="GW78" s="36">
        <f t="shared" si="607"/>
        <v>0</v>
      </c>
      <c r="GX78" s="36">
        <f t="shared" si="607"/>
        <v>0</v>
      </c>
      <c r="GY78" s="36">
        <f t="shared" si="607"/>
        <v>0</v>
      </c>
      <c r="GZ78" s="36">
        <f t="shared" si="607"/>
        <v>0</v>
      </c>
      <c r="HA78" s="36">
        <f t="shared" si="607"/>
        <v>0</v>
      </c>
      <c r="HB78" s="36">
        <f t="shared" si="607"/>
        <v>0</v>
      </c>
      <c r="HC78" s="36">
        <f t="shared" si="607"/>
        <v>0</v>
      </c>
      <c r="HD78" s="36">
        <f t="shared" si="607"/>
        <v>0</v>
      </c>
      <c r="HE78" s="36">
        <f t="shared" si="607"/>
        <v>0</v>
      </c>
      <c r="HF78" s="36">
        <f t="shared" si="607"/>
        <v>0</v>
      </c>
      <c r="HG78" s="36">
        <f t="shared" si="607"/>
        <v>0</v>
      </c>
      <c r="HH78" s="36">
        <f t="shared" si="607"/>
        <v>0</v>
      </c>
      <c r="HI78" s="36">
        <f t="shared" si="607"/>
        <v>0</v>
      </c>
      <c r="HJ78" s="36">
        <f t="shared" si="607"/>
        <v>0</v>
      </c>
      <c r="HK78" s="36">
        <f t="shared" si="607"/>
        <v>0</v>
      </c>
      <c r="HL78" s="36">
        <f t="shared" si="607"/>
        <v>0</v>
      </c>
      <c r="HM78" s="36">
        <f t="shared" ref="HM78:IY78" si="608">HM41-HM72</f>
        <v>0</v>
      </c>
      <c r="HN78" s="36">
        <f t="shared" si="608"/>
        <v>0</v>
      </c>
      <c r="HO78" s="36">
        <f t="shared" si="608"/>
        <v>0</v>
      </c>
      <c r="HP78" s="36">
        <f t="shared" si="608"/>
        <v>0</v>
      </c>
      <c r="HQ78" s="36">
        <f t="shared" si="608"/>
        <v>0</v>
      </c>
      <c r="HR78" s="36">
        <f t="shared" si="608"/>
        <v>0</v>
      </c>
      <c r="HS78" s="36">
        <f t="shared" si="608"/>
        <v>0</v>
      </c>
      <c r="HT78" s="36">
        <f t="shared" si="608"/>
        <v>0</v>
      </c>
      <c r="HU78" s="36">
        <f t="shared" si="608"/>
        <v>0</v>
      </c>
      <c r="HV78" s="36">
        <f t="shared" si="608"/>
        <v>0</v>
      </c>
      <c r="HW78" s="36">
        <f t="shared" si="608"/>
        <v>0</v>
      </c>
      <c r="HX78" s="36">
        <f t="shared" si="608"/>
        <v>0</v>
      </c>
      <c r="HY78" s="36">
        <f t="shared" si="608"/>
        <v>0</v>
      </c>
      <c r="HZ78" s="36">
        <f t="shared" si="608"/>
        <v>0</v>
      </c>
      <c r="IA78" s="36">
        <f t="shared" si="608"/>
        <v>0</v>
      </c>
      <c r="IB78" s="36">
        <f t="shared" si="608"/>
        <v>0</v>
      </c>
      <c r="IC78" s="36">
        <f t="shared" si="608"/>
        <v>0</v>
      </c>
      <c r="ID78" s="36">
        <f t="shared" si="608"/>
        <v>0</v>
      </c>
      <c r="IE78" s="36">
        <f t="shared" si="608"/>
        <v>0</v>
      </c>
      <c r="IF78" s="36">
        <f t="shared" si="608"/>
        <v>0</v>
      </c>
      <c r="IG78" s="36">
        <f t="shared" si="608"/>
        <v>0</v>
      </c>
      <c r="IH78" s="36">
        <f t="shared" si="608"/>
        <v>0</v>
      </c>
      <c r="II78" s="36">
        <f t="shared" si="608"/>
        <v>0</v>
      </c>
      <c r="IJ78" s="36">
        <f t="shared" si="608"/>
        <v>0</v>
      </c>
      <c r="IK78" s="36">
        <f t="shared" si="608"/>
        <v>0</v>
      </c>
      <c r="IL78" s="36">
        <f t="shared" si="608"/>
        <v>0</v>
      </c>
      <c r="IM78" s="36">
        <f t="shared" si="608"/>
        <v>0</v>
      </c>
      <c r="IN78" s="36">
        <f t="shared" si="608"/>
        <v>0</v>
      </c>
      <c r="IO78" s="36">
        <f t="shared" si="608"/>
        <v>0</v>
      </c>
      <c r="IP78" s="36">
        <f t="shared" si="608"/>
        <v>0</v>
      </c>
      <c r="IQ78" s="36">
        <f t="shared" si="608"/>
        <v>0</v>
      </c>
      <c r="IR78" s="36">
        <f t="shared" si="608"/>
        <v>0</v>
      </c>
      <c r="IS78" s="36">
        <f t="shared" si="608"/>
        <v>0</v>
      </c>
      <c r="IT78" s="36">
        <f t="shared" si="608"/>
        <v>0</v>
      </c>
      <c r="IU78" s="36">
        <f t="shared" si="608"/>
        <v>0</v>
      </c>
      <c r="IV78" s="36">
        <f t="shared" si="608"/>
        <v>0</v>
      </c>
      <c r="IW78" s="36">
        <f t="shared" si="608"/>
        <v>0</v>
      </c>
      <c r="IX78" s="36">
        <f t="shared" si="608"/>
        <v>0</v>
      </c>
      <c r="IY78" s="36">
        <f t="shared" si="608"/>
        <v>10947</v>
      </c>
    </row>
    <row r="79" spans="1:267" x14ac:dyDescent="0.2">
      <c r="G79" s="36">
        <f>+I72-I70</f>
        <v>24202171.200000003</v>
      </c>
      <c r="H79" s="36"/>
      <c r="I79" s="36"/>
    </row>
    <row r="81" spans="4:259" x14ac:dyDescent="0.2"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W81" s="36"/>
      <c r="X81" s="36"/>
      <c r="Y81" s="36"/>
      <c r="Z81" s="36"/>
      <c r="AA81" s="36"/>
      <c r="AB81" s="36"/>
      <c r="AE81" s="36"/>
      <c r="AF81" s="36"/>
      <c r="AG81" s="36"/>
      <c r="AH81" s="36"/>
      <c r="AI81" s="36"/>
      <c r="AJ81" s="36"/>
      <c r="AM81" s="36"/>
      <c r="AN81" s="36"/>
      <c r="AO81" s="36"/>
      <c r="AP81" s="36"/>
      <c r="AQ81" s="36"/>
      <c r="AT81" s="36"/>
      <c r="AU81" s="36"/>
      <c r="AV81" s="36"/>
      <c r="AW81" s="36"/>
      <c r="AX81" s="36"/>
      <c r="AY81" s="36"/>
      <c r="BB81" s="36"/>
      <c r="BC81" s="36"/>
      <c r="BD81" s="36"/>
      <c r="BE81" s="36"/>
      <c r="BF81" s="36"/>
      <c r="BG81" s="36"/>
      <c r="BJ81" s="36"/>
      <c r="BK81" s="36"/>
      <c r="BL81" s="36"/>
      <c r="BM81" s="36"/>
      <c r="BN81" s="36"/>
      <c r="BO81" s="36"/>
      <c r="BR81" s="36"/>
      <c r="BS81" s="36"/>
      <c r="BT81" s="36"/>
      <c r="BU81" s="36"/>
      <c r="BV81" s="36"/>
      <c r="BW81" s="36"/>
      <c r="BZ81" s="36"/>
      <c r="CA81" s="36"/>
      <c r="CB81" s="36"/>
      <c r="CC81" s="36"/>
      <c r="CD81" s="36"/>
      <c r="CE81" s="36"/>
      <c r="CH81" s="36"/>
      <c r="CI81" s="36"/>
      <c r="CJ81" s="36"/>
      <c r="CK81" s="36"/>
      <c r="CL81" s="36"/>
      <c r="CM81" s="36"/>
      <c r="CP81" s="36"/>
      <c r="CQ81" s="36"/>
      <c r="CR81" s="36"/>
      <c r="CS81" s="36"/>
      <c r="CT81" s="36"/>
      <c r="CW81" s="36"/>
      <c r="CX81" s="36"/>
      <c r="CY81" s="36"/>
      <c r="CZ81" s="36"/>
      <c r="DA81" s="36"/>
      <c r="DD81" s="36"/>
      <c r="DE81" s="36"/>
      <c r="DF81" s="36"/>
      <c r="DG81" s="36"/>
      <c r="DH81" s="36"/>
      <c r="DK81" s="36"/>
      <c r="DL81" s="36"/>
      <c r="DM81" s="36"/>
      <c r="DN81" s="36"/>
      <c r="DO81" s="36"/>
      <c r="DR81" s="36"/>
      <c r="DS81" s="36"/>
      <c r="DT81" s="36"/>
      <c r="DU81" s="36"/>
      <c r="DV81" s="36"/>
      <c r="DY81" s="36"/>
      <c r="DZ81" s="36"/>
      <c r="EA81" s="36"/>
      <c r="EB81" s="36"/>
      <c r="EC81" s="36"/>
      <c r="EF81" s="36"/>
      <c r="EG81" s="36"/>
      <c r="EH81" s="36"/>
      <c r="EI81" s="36"/>
      <c r="EJ81" s="36"/>
      <c r="EM81" s="36"/>
      <c r="EN81" s="36"/>
      <c r="EO81" s="36"/>
      <c r="EP81" s="36"/>
      <c r="EQ81" s="36"/>
      <c r="ET81" s="36"/>
      <c r="EU81" s="36"/>
      <c r="EV81" s="36"/>
      <c r="EW81" s="36"/>
      <c r="EX81" s="36"/>
      <c r="FA81" s="36"/>
      <c r="FB81" s="36"/>
      <c r="FC81" s="36"/>
      <c r="FD81" s="36"/>
      <c r="FE81" s="36"/>
      <c r="FH81" s="36"/>
      <c r="FI81" s="36"/>
      <c r="FJ81" s="36"/>
      <c r="FK81" s="36"/>
      <c r="FL81" s="36"/>
      <c r="FO81" s="36"/>
      <c r="FP81" s="36"/>
      <c r="FQ81" s="36"/>
      <c r="FR81" s="36"/>
      <c r="FS81" s="36"/>
      <c r="FV81" s="36"/>
      <c r="FW81" s="36"/>
      <c r="FX81" s="36"/>
      <c r="FY81" s="36"/>
      <c r="FZ81" s="36"/>
      <c r="GC81" s="36"/>
      <c r="GD81" s="36"/>
      <c r="GE81" s="36"/>
      <c r="GF81" s="36"/>
      <c r="GG81" s="36"/>
      <c r="GJ81" s="36"/>
      <c r="GK81" s="36"/>
      <c r="GL81" s="36"/>
      <c r="GM81" s="36"/>
      <c r="GN81" s="36"/>
      <c r="GQ81" s="36"/>
      <c r="GR81" s="36"/>
      <c r="GS81" s="36"/>
      <c r="GT81" s="36"/>
      <c r="GU81" s="36"/>
      <c r="GX81" s="36"/>
      <c r="GY81" s="36"/>
      <c r="GZ81" s="36"/>
      <c r="HA81" s="36"/>
      <c r="HB81" s="36"/>
      <c r="HE81" s="36"/>
      <c r="HF81" s="36"/>
      <c r="HG81" s="36"/>
      <c r="HH81" s="36"/>
      <c r="HI81" s="36"/>
      <c r="HL81" s="36"/>
      <c r="HM81" s="36"/>
      <c r="HN81" s="36"/>
      <c r="HO81" s="36"/>
      <c r="HP81" s="36"/>
      <c r="HS81" s="36"/>
      <c r="HT81" s="36"/>
      <c r="HU81" s="36"/>
      <c r="HV81" s="36"/>
      <c r="HW81" s="36"/>
      <c r="HZ81" s="36"/>
      <c r="IA81" s="36"/>
      <c r="IB81" s="36"/>
      <c r="IC81" s="36"/>
      <c r="ID81" s="36"/>
      <c r="IG81" s="36"/>
      <c r="IH81" s="36"/>
      <c r="II81" s="36"/>
      <c r="IJ81" s="36"/>
      <c r="IK81" s="36"/>
      <c r="IN81" s="36"/>
      <c r="IO81" s="36"/>
      <c r="IP81" s="36"/>
      <c r="IQ81" s="36"/>
      <c r="IR81" s="36"/>
      <c r="IU81" s="36"/>
      <c r="IV81" s="36"/>
      <c r="IW81" s="36"/>
      <c r="IX81" s="36"/>
      <c r="IY81" s="36"/>
    </row>
    <row r="82" spans="4:259" x14ac:dyDescent="0.2">
      <c r="D82" s="36">
        <f>D41-D72</f>
        <v>0</v>
      </c>
      <c r="E82" s="36"/>
      <c r="F82" s="36">
        <f t="shared" ref="F82:CB82" si="609">F41-F72</f>
        <v>-0.19999999995343387</v>
      </c>
      <c r="G82" s="36">
        <f>+G72-G41</f>
        <v>0</v>
      </c>
      <c r="H82" s="36"/>
      <c r="I82" s="36"/>
      <c r="J82" s="36"/>
      <c r="K82" s="36"/>
      <c r="L82" s="36">
        <f t="shared" si="609"/>
        <v>14671</v>
      </c>
      <c r="M82" s="36"/>
      <c r="N82" s="36">
        <f t="shared" si="609"/>
        <v>0.40000000002328306</v>
      </c>
      <c r="O82" s="36">
        <f t="shared" si="609"/>
        <v>-0.5</v>
      </c>
      <c r="P82" s="36"/>
      <c r="Q82" s="36">
        <f t="shared" si="609"/>
        <v>-0.5</v>
      </c>
      <c r="R82" s="36">
        <f t="shared" si="609"/>
        <v>898956.5</v>
      </c>
      <c r="S82" s="36">
        <f t="shared" si="609"/>
        <v>-898399</v>
      </c>
      <c r="T82" s="36">
        <f t="shared" si="609"/>
        <v>-558</v>
      </c>
      <c r="U82" s="36">
        <f t="shared" si="609"/>
        <v>0</v>
      </c>
      <c r="V82" s="36">
        <f t="shared" si="609"/>
        <v>0</v>
      </c>
      <c r="W82" s="36">
        <f t="shared" si="609"/>
        <v>-0.5</v>
      </c>
      <c r="X82" s="36"/>
      <c r="Y82" s="36">
        <f t="shared" si="609"/>
        <v>-0.5</v>
      </c>
      <c r="Z82" s="36">
        <f t="shared" si="609"/>
        <v>-69381.5</v>
      </c>
      <c r="AA82" s="36">
        <f t="shared" si="609"/>
        <v>54152</v>
      </c>
      <c r="AB82" s="36">
        <f t="shared" si="609"/>
        <v>15229</v>
      </c>
      <c r="AC82" s="36">
        <f t="shared" si="609"/>
        <v>0</v>
      </c>
      <c r="AD82" s="36">
        <f t="shared" si="609"/>
        <v>0</v>
      </c>
      <c r="AE82" s="36">
        <f t="shared" si="609"/>
        <v>0</v>
      </c>
      <c r="AF82" s="36"/>
      <c r="AG82" s="36">
        <f t="shared" si="609"/>
        <v>0</v>
      </c>
      <c r="AH82" s="36">
        <f t="shared" si="609"/>
        <v>0</v>
      </c>
      <c r="AI82" s="36">
        <f t="shared" si="609"/>
        <v>0</v>
      </c>
      <c r="AJ82" s="36">
        <f t="shared" si="609"/>
        <v>0</v>
      </c>
      <c r="AK82" s="36">
        <f t="shared" si="609"/>
        <v>0</v>
      </c>
      <c r="AL82" s="36">
        <f t="shared" si="609"/>
        <v>0</v>
      </c>
      <c r="AM82" s="36">
        <f t="shared" si="609"/>
        <v>0</v>
      </c>
      <c r="AN82" s="36">
        <f t="shared" si="609"/>
        <v>0</v>
      </c>
      <c r="AO82" s="36">
        <f t="shared" si="609"/>
        <v>0</v>
      </c>
      <c r="AP82" s="36">
        <f t="shared" si="609"/>
        <v>0</v>
      </c>
      <c r="AQ82" s="36">
        <f t="shared" si="609"/>
        <v>0</v>
      </c>
      <c r="AR82" s="36">
        <f t="shared" si="609"/>
        <v>0</v>
      </c>
      <c r="AS82" s="36">
        <f t="shared" si="609"/>
        <v>0</v>
      </c>
      <c r="AT82" s="36">
        <f t="shared" si="609"/>
        <v>0</v>
      </c>
      <c r="AU82" s="36"/>
      <c r="AV82" s="36">
        <f t="shared" si="609"/>
        <v>0</v>
      </c>
      <c r="AW82" s="36">
        <f t="shared" si="609"/>
        <v>0</v>
      </c>
      <c r="AX82" s="36">
        <f t="shared" si="609"/>
        <v>0</v>
      </c>
      <c r="AY82" s="36">
        <f t="shared" si="609"/>
        <v>0</v>
      </c>
      <c r="AZ82" s="36">
        <f t="shared" si="609"/>
        <v>0</v>
      </c>
      <c r="BA82" s="36">
        <f t="shared" si="609"/>
        <v>0</v>
      </c>
      <c r="BB82" s="36">
        <f t="shared" si="609"/>
        <v>0</v>
      </c>
      <c r="BC82" s="36"/>
      <c r="BD82" s="36">
        <f t="shared" si="609"/>
        <v>0</v>
      </c>
      <c r="BE82" s="36">
        <f t="shared" si="609"/>
        <v>0</v>
      </c>
      <c r="BF82" s="36">
        <f t="shared" si="609"/>
        <v>0</v>
      </c>
      <c r="BG82" s="36">
        <f t="shared" si="609"/>
        <v>0</v>
      </c>
      <c r="BH82" s="36">
        <f t="shared" si="609"/>
        <v>0</v>
      </c>
      <c r="BI82" s="36">
        <f t="shared" si="609"/>
        <v>0</v>
      </c>
      <c r="BJ82" s="36">
        <f t="shared" si="609"/>
        <v>0</v>
      </c>
      <c r="BK82" s="36"/>
      <c r="BL82" s="36">
        <f t="shared" si="609"/>
        <v>0</v>
      </c>
      <c r="BM82" s="36">
        <f t="shared" si="609"/>
        <v>0</v>
      </c>
      <c r="BN82" s="36">
        <f t="shared" si="609"/>
        <v>0</v>
      </c>
      <c r="BO82" s="36">
        <f t="shared" si="609"/>
        <v>0</v>
      </c>
      <c r="BP82" s="36">
        <f t="shared" si="609"/>
        <v>0</v>
      </c>
      <c r="BQ82" s="36">
        <f t="shared" si="609"/>
        <v>0</v>
      </c>
      <c r="BR82" s="36">
        <f t="shared" si="609"/>
        <v>0</v>
      </c>
      <c r="BS82" s="36"/>
      <c r="BT82" s="36">
        <f t="shared" si="609"/>
        <v>0</v>
      </c>
      <c r="BU82" s="36">
        <f t="shared" si="609"/>
        <v>0</v>
      </c>
      <c r="BV82" s="36">
        <f t="shared" si="609"/>
        <v>0</v>
      </c>
      <c r="BW82" s="36">
        <f t="shared" si="609"/>
        <v>0</v>
      </c>
      <c r="BX82" s="36">
        <f t="shared" si="609"/>
        <v>0</v>
      </c>
      <c r="BY82" s="36">
        <f t="shared" si="609"/>
        <v>0</v>
      </c>
      <c r="BZ82" s="36">
        <f t="shared" si="609"/>
        <v>0</v>
      </c>
      <c r="CA82" s="36"/>
      <c r="CB82" s="36">
        <f t="shared" si="609"/>
        <v>0</v>
      </c>
      <c r="CC82" s="36">
        <f t="shared" ref="CC82:EO82" si="610">CC41-CC72</f>
        <v>0</v>
      </c>
      <c r="CD82" s="36">
        <f t="shared" si="610"/>
        <v>0</v>
      </c>
      <c r="CE82" s="36">
        <f t="shared" si="610"/>
        <v>0</v>
      </c>
      <c r="CF82" s="36">
        <f t="shared" si="610"/>
        <v>0</v>
      </c>
      <c r="CG82" s="36">
        <f t="shared" si="610"/>
        <v>0</v>
      </c>
      <c r="CH82" s="36">
        <f t="shared" si="610"/>
        <v>0</v>
      </c>
      <c r="CI82" s="36"/>
      <c r="CJ82" s="36">
        <f t="shared" si="610"/>
        <v>0</v>
      </c>
      <c r="CK82" s="36">
        <f t="shared" si="610"/>
        <v>0</v>
      </c>
      <c r="CL82" s="36">
        <f t="shared" si="610"/>
        <v>0</v>
      </c>
      <c r="CM82" s="36">
        <f t="shared" si="610"/>
        <v>10947</v>
      </c>
      <c r="CN82" s="36">
        <f t="shared" si="610"/>
        <v>0</v>
      </c>
      <c r="CO82" s="36">
        <f t="shared" si="610"/>
        <v>0</v>
      </c>
      <c r="CP82" s="36">
        <f t="shared" si="610"/>
        <v>0</v>
      </c>
      <c r="CQ82" s="36">
        <f t="shared" si="610"/>
        <v>0</v>
      </c>
      <c r="CR82" s="36">
        <f t="shared" si="610"/>
        <v>0</v>
      </c>
      <c r="CS82" s="36">
        <f t="shared" si="610"/>
        <v>0</v>
      </c>
      <c r="CT82" s="36">
        <f t="shared" si="610"/>
        <v>0</v>
      </c>
      <c r="CU82" s="36">
        <f t="shared" si="610"/>
        <v>0</v>
      </c>
      <c r="CV82" s="36">
        <f t="shared" si="610"/>
        <v>0</v>
      </c>
      <c r="CW82" s="36">
        <f t="shared" si="610"/>
        <v>0</v>
      </c>
      <c r="CX82" s="36">
        <f t="shared" si="610"/>
        <v>0</v>
      </c>
      <c r="CY82" s="36">
        <f t="shared" si="610"/>
        <v>0</v>
      </c>
      <c r="CZ82" s="36">
        <f t="shared" si="610"/>
        <v>0</v>
      </c>
      <c r="DA82" s="36">
        <f t="shared" si="610"/>
        <v>0</v>
      </c>
      <c r="DB82" s="36">
        <f t="shared" si="610"/>
        <v>0</v>
      </c>
      <c r="DC82" s="36">
        <f t="shared" si="610"/>
        <v>0</v>
      </c>
      <c r="DD82" s="36">
        <f t="shared" si="610"/>
        <v>0</v>
      </c>
      <c r="DE82" s="36">
        <f t="shared" si="610"/>
        <v>0</v>
      </c>
      <c r="DF82" s="36">
        <f t="shared" si="610"/>
        <v>0</v>
      </c>
      <c r="DG82" s="36">
        <f t="shared" si="610"/>
        <v>0</v>
      </c>
      <c r="DH82" s="36">
        <f t="shared" si="610"/>
        <v>0</v>
      </c>
      <c r="DI82" s="36">
        <f t="shared" si="610"/>
        <v>0</v>
      </c>
      <c r="DJ82" s="36">
        <f t="shared" si="610"/>
        <v>0</v>
      </c>
      <c r="DK82" s="36">
        <f t="shared" si="610"/>
        <v>0</v>
      </c>
      <c r="DL82" s="36">
        <f t="shared" si="610"/>
        <v>0</v>
      </c>
      <c r="DM82" s="36">
        <f t="shared" si="610"/>
        <v>0</v>
      </c>
      <c r="DN82" s="36">
        <f t="shared" si="610"/>
        <v>0</v>
      </c>
      <c r="DO82" s="36">
        <f t="shared" si="610"/>
        <v>0</v>
      </c>
      <c r="DP82" s="36">
        <f t="shared" si="610"/>
        <v>0</v>
      </c>
      <c r="DQ82" s="36">
        <f t="shared" si="610"/>
        <v>0</v>
      </c>
      <c r="DR82" s="36">
        <f t="shared" si="610"/>
        <v>0</v>
      </c>
      <c r="DS82" s="36">
        <f t="shared" si="610"/>
        <v>0</v>
      </c>
      <c r="DT82" s="36">
        <f t="shared" si="610"/>
        <v>0</v>
      </c>
      <c r="DU82" s="36">
        <f t="shared" si="610"/>
        <v>0</v>
      </c>
      <c r="DV82" s="36">
        <f t="shared" si="610"/>
        <v>0</v>
      </c>
      <c r="DW82" s="36">
        <f t="shared" si="610"/>
        <v>0</v>
      </c>
      <c r="DX82" s="36">
        <f t="shared" si="610"/>
        <v>0</v>
      </c>
      <c r="DY82" s="36">
        <f t="shared" si="610"/>
        <v>0</v>
      </c>
      <c r="DZ82" s="36">
        <f t="shared" si="610"/>
        <v>0</v>
      </c>
      <c r="EA82" s="36">
        <f t="shared" si="610"/>
        <v>0</v>
      </c>
      <c r="EB82" s="36">
        <f t="shared" si="610"/>
        <v>0</v>
      </c>
      <c r="EC82" s="36">
        <f t="shared" si="610"/>
        <v>0</v>
      </c>
      <c r="ED82" s="36">
        <f t="shared" si="610"/>
        <v>0</v>
      </c>
      <c r="EE82" s="36">
        <f t="shared" si="610"/>
        <v>0</v>
      </c>
      <c r="EF82" s="36">
        <f t="shared" si="610"/>
        <v>0</v>
      </c>
      <c r="EG82" s="36">
        <f t="shared" si="610"/>
        <v>0</v>
      </c>
      <c r="EH82" s="36">
        <f t="shared" si="610"/>
        <v>0</v>
      </c>
      <c r="EI82" s="36">
        <f t="shared" si="610"/>
        <v>0</v>
      </c>
      <c r="EJ82" s="36">
        <f t="shared" si="610"/>
        <v>0</v>
      </c>
      <c r="EK82" s="36">
        <f t="shared" si="610"/>
        <v>0</v>
      </c>
      <c r="EL82" s="36">
        <f t="shared" si="610"/>
        <v>0</v>
      </c>
      <c r="EM82" s="36">
        <f t="shared" si="610"/>
        <v>0</v>
      </c>
      <c r="EN82" s="36">
        <f t="shared" si="610"/>
        <v>0</v>
      </c>
      <c r="EO82" s="36">
        <f t="shared" si="610"/>
        <v>0</v>
      </c>
      <c r="EP82" s="36">
        <f t="shared" ref="EP82:HA82" si="611">EP41-EP72</f>
        <v>0</v>
      </c>
      <c r="EQ82" s="36">
        <f t="shared" si="611"/>
        <v>0</v>
      </c>
      <c r="ER82" s="36">
        <f t="shared" si="611"/>
        <v>0</v>
      </c>
      <c r="ES82" s="36">
        <f t="shared" si="611"/>
        <v>0</v>
      </c>
      <c r="ET82" s="36">
        <f t="shared" si="611"/>
        <v>0</v>
      </c>
      <c r="EU82" s="36">
        <f t="shared" si="611"/>
        <v>0</v>
      </c>
      <c r="EV82" s="36">
        <f t="shared" si="611"/>
        <v>0</v>
      </c>
      <c r="EW82" s="36">
        <f t="shared" si="611"/>
        <v>0</v>
      </c>
      <c r="EX82" s="36">
        <f t="shared" si="611"/>
        <v>0</v>
      </c>
      <c r="EY82" s="36">
        <f t="shared" si="611"/>
        <v>0</v>
      </c>
      <c r="EZ82" s="36">
        <f t="shared" si="611"/>
        <v>0</v>
      </c>
      <c r="FA82" s="36">
        <f t="shared" si="611"/>
        <v>0</v>
      </c>
      <c r="FB82" s="36">
        <f t="shared" si="611"/>
        <v>0</v>
      </c>
      <c r="FC82" s="36">
        <f t="shared" si="611"/>
        <v>0</v>
      </c>
      <c r="FD82" s="36">
        <f t="shared" si="611"/>
        <v>0</v>
      </c>
      <c r="FE82" s="36">
        <f t="shared" si="611"/>
        <v>0</v>
      </c>
      <c r="FF82" s="36">
        <f t="shared" si="611"/>
        <v>0</v>
      </c>
      <c r="FG82" s="36">
        <f t="shared" si="611"/>
        <v>0</v>
      </c>
      <c r="FH82" s="36">
        <f t="shared" si="611"/>
        <v>0</v>
      </c>
      <c r="FI82" s="36">
        <f t="shared" si="611"/>
        <v>0</v>
      </c>
      <c r="FJ82" s="36">
        <f t="shared" si="611"/>
        <v>0</v>
      </c>
      <c r="FK82" s="36">
        <f t="shared" si="611"/>
        <v>0</v>
      </c>
      <c r="FL82" s="36">
        <f t="shared" si="611"/>
        <v>0</v>
      </c>
      <c r="FM82" s="36">
        <f t="shared" si="611"/>
        <v>0</v>
      </c>
      <c r="FN82" s="36">
        <f t="shared" si="611"/>
        <v>0</v>
      </c>
      <c r="FO82" s="36">
        <f t="shared" si="611"/>
        <v>0</v>
      </c>
      <c r="FP82" s="36">
        <f t="shared" si="611"/>
        <v>0</v>
      </c>
      <c r="FQ82" s="36">
        <f t="shared" si="611"/>
        <v>0</v>
      </c>
      <c r="FR82" s="36">
        <f t="shared" si="611"/>
        <v>0</v>
      </c>
      <c r="FS82" s="36">
        <f t="shared" si="611"/>
        <v>0</v>
      </c>
      <c r="FT82" s="36">
        <f t="shared" si="611"/>
        <v>0</v>
      </c>
      <c r="FU82" s="36">
        <f t="shared" si="611"/>
        <v>0</v>
      </c>
      <c r="FV82" s="36">
        <f t="shared" si="611"/>
        <v>0</v>
      </c>
      <c r="FW82" s="36">
        <f t="shared" si="611"/>
        <v>0</v>
      </c>
      <c r="FX82" s="36">
        <f t="shared" si="611"/>
        <v>0</v>
      </c>
      <c r="FY82" s="36">
        <f t="shared" si="611"/>
        <v>0</v>
      </c>
      <c r="FZ82" s="36">
        <f t="shared" si="611"/>
        <v>0</v>
      </c>
      <c r="GA82" s="36">
        <f t="shared" si="611"/>
        <v>0</v>
      </c>
      <c r="GB82" s="36">
        <f t="shared" si="611"/>
        <v>0</v>
      </c>
      <c r="GC82" s="36">
        <f t="shared" si="611"/>
        <v>0</v>
      </c>
      <c r="GD82" s="36">
        <f t="shared" si="611"/>
        <v>0</v>
      </c>
      <c r="GE82" s="36">
        <f t="shared" si="611"/>
        <v>0</v>
      </c>
      <c r="GF82" s="36">
        <f t="shared" si="611"/>
        <v>0</v>
      </c>
      <c r="GG82" s="36">
        <f t="shared" si="611"/>
        <v>0</v>
      </c>
      <c r="GH82" s="36">
        <f t="shared" si="611"/>
        <v>0</v>
      </c>
      <c r="GI82" s="36">
        <f t="shared" si="611"/>
        <v>0</v>
      </c>
      <c r="GJ82" s="36">
        <f t="shared" si="611"/>
        <v>0</v>
      </c>
      <c r="GK82" s="36">
        <f t="shared" si="611"/>
        <v>0</v>
      </c>
      <c r="GL82" s="36">
        <f t="shared" si="611"/>
        <v>0</v>
      </c>
      <c r="GM82" s="36">
        <f t="shared" si="611"/>
        <v>0</v>
      </c>
      <c r="GN82" s="36">
        <f t="shared" si="611"/>
        <v>0</v>
      </c>
      <c r="GO82" s="36">
        <f t="shared" si="611"/>
        <v>0</v>
      </c>
      <c r="GP82" s="36">
        <f t="shared" si="611"/>
        <v>0</v>
      </c>
      <c r="GQ82" s="36">
        <f t="shared" si="611"/>
        <v>0</v>
      </c>
      <c r="GR82" s="36">
        <f t="shared" si="611"/>
        <v>0</v>
      </c>
      <c r="GS82" s="36">
        <f t="shared" si="611"/>
        <v>0</v>
      </c>
      <c r="GT82" s="36">
        <f t="shared" si="611"/>
        <v>0</v>
      </c>
      <c r="GU82" s="36">
        <f t="shared" si="611"/>
        <v>0</v>
      </c>
      <c r="GV82" s="36">
        <f t="shared" si="611"/>
        <v>0</v>
      </c>
      <c r="GW82" s="36">
        <f t="shared" si="611"/>
        <v>0</v>
      </c>
      <c r="GX82" s="36">
        <f t="shared" si="611"/>
        <v>0</v>
      </c>
      <c r="GY82" s="36">
        <f t="shared" si="611"/>
        <v>0</v>
      </c>
      <c r="GZ82" s="36">
        <f t="shared" si="611"/>
        <v>0</v>
      </c>
      <c r="HA82" s="36">
        <f t="shared" si="611"/>
        <v>0</v>
      </c>
      <c r="HB82" s="36">
        <f t="shared" ref="HB82:IY82" si="612">HB41-HB72</f>
        <v>0</v>
      </c>
      <c r="HC82" s="36">
        <f t="shared" si="612"/>
        <v>0</v>
      </c>
      <c r="HD82" s="36">
        <f t="shared" si="612"/>
        <v>0</v>
      </c>
      <c r="HE82" s="36">
        <f t="shared" si="612"/>
        <v>0</v>
      </c>
      <c r="HF82" s="36">
        <f t="shared" si="612"/>
        <v>0</v>
      </c>
      <c r="HG82" s="36">
        <f t="shared" si="612"/>
        <v>0</v>
      </c>
      <c r="HH82" s="36">
        <f t="shared" si="612"/>
        <v>0</v>
      </c>
      <c r="HI82" s="36">
        <f t="shared" si="612"/>
        <v>0</v>
      </c>
      <c r="HJ82" s="36">
        <f t="shared" si="612"/>
        <v>0</v>
      </c>
      <c r="HK82" s="36">
        <f t="shared" si="612"/>
        <v>0</v>
      </c>
      <c r="HL82" s="36">
        <f t="shared" si="612"/>
        <v>0</v>
      </c>
      <c r="HM82" s="36">
        <f t="shared" si="612"/>
        <v>0</v>
      </c>
      <c r="HN82" s="36">
        <f t="shared" si="612"/>
        <v>0</v>
      </c>
      <c r="HO82" s="36">
        <f t="shared" si="612"/>
        <v>0</v>
      </c>
      <c r="HP82" s="36">
        <f t="shared" si="612"/>
        <v>0</v>
      </c>
      <c r="HQ82" s="36">
        <f t="shared" si="612"/>
        <v>0</v>
      </c>
      <c r="HR82" s="36">
        <f t="shared" si="612"/>
        <v>0</v>
      </c>
      <c r="HS82" s="36">
        <f t="shared" si="612"/>
        <v>0</v>
      </c>
      <c r="HT82" s="36">
        <f t="shared" si="612"/>
        <v>0</v>
      </c>
      <c r="HU82" s="36">
        <f t="shared" si="612"/>
        <v>0</v>
      </c>
      <c r="HV82" s="36">
        <f t="shared" si="612"/>
        <v>0</v>
      </c>
      <c r="HW82" s="36">
        <f t="shared" si="612"/>
        <v>0</v>
      </c>
      <c r="HX82" s="36">
        <f t="shared" si="612"/>
        <v>0</v>
      </c>
      <c r="HY82" s="36">
        <f t="shared" si="612"/>
        <v>0</v>
      </c>
      <c r="HZ82" s="36">
        <f t="shared" si="612"/>
        <v>0</v>
      </c>
      <c r="IA82" s="36">
        <f t="shared" si="612"/>
        <v>0</v>
      </c>
      <c r="IB82" s="36">
        <f t="shared" si="612"/>
        <v>0</v>
      </c>
      <c r="IC82" s="36">
        <f t="shared" si="612"/>
        <v>0</v>
      </c>
      <c r="ID82" s="36">
        <f t="shared" si="612"/>
        <v>0</v>
      </c>
      <c r="IE82" s="36">
        <f t="shared" si="612"/>
        <v>0</v>
      </c>
      <c r="IF82" s="36">
        <f t="shared" si="612"/>
        <v>0</v>
      </c>
      <c r="IG82" s="36">
        <f t="shared" si="612"/>
        <v>0</v>
      </c>
      <c r="IH82" s="36">
        <f t="shared" si="612"/>
        <v>0</v>
      </c>
      <c r="II82" s="36">
        <f t="shared" si="612"/>
        <v>0</v>
      </c>
      <c r="IJ82" s="36">
        <f t="shared" si="612"/>
        <v>0</v>
      </c>
      <c r="IK82" s="36">
        <f t="shared" si="612"/>
        <v>0</v>
      </c>
      <c r="IL82" s="36">
        <f t="shared" si="612"/>
        <v>0</v>
      </c>
      <c r="IM82" s="36">
        <f t="shared" si="612"/>
        <v>0</v>
      </c>
      <c r="IN82" s="36">
        <f t="shared" si="612"/>
        <v>0</v>
      </c>
      <c r="IO82" s="36">
        <f t="shared" si="612"/>
        <v>0</v>
      </c>
      <c r="IP82" s="36">
        <f t="shared" si="612"/>
        <v>0</v>
      </c>
      <c r="IQ82" s="36">
        <f t="shared" si="612"/>
        <v>0</v>
      </c>
      <c r="IR82" s="36">
        <f t="shared" si="612"/>
        <v>0</v>
      </c>
      <c r="IS82" s="36">
        <f t="shared" si="612"/>
        <v>0</v>
      </c>
      <c r="IT82" s="36">
        <f t="shared" si="612"/>
        <v>0</v>
      </c>
      <c r="IU82" s="36">
        <f t="shared" si="612"/>
        <v>0</v>
      </c>
      <c r="IV82" s="36">
        <f t="shared" si="612"/>
        <v>0</v>
      </c>
      <c r="IW82" s="36">
        <f t="shared" si="612"/>
        <v>0</v>
      </c>
      <c r="IX82" s="36">
        <f t="shared" si="612"/>
        <v>0</v>
      </c>
      <c r="IY82" s="36">
        <f t="shared" si="612"/>
        <v>10947</v>
      </c>
    </row>
    <row r="84" spans="4:259" x14ac:dyDescent="0.2">
      <c r="E84" s="37" t="s">
        <v>40</v>
      </c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4:259" ht="5.25" customHeight="1" x14ac:dyDescent="0.2"/>
    <row r="86" spans="4:259" hidden="1" x14ac:dyDescent="0.2"/>
    <row r="87" spans="4:259" hidden="1" x14ac:dyDescent="0.2"/>
    <row r="88" spans="4:259" hidden="1" x14ac:dyDescent="0.2"/>
    <row r="89" spans="4:259" hidden="1" x14ac:dyDescent="0.2"/>
    <row r="90" spans="4:259" hidden="1" x14ac:dyDescent="0.2">
      <c r="N90" s="36"/>
      <c r="O90" s="36"/>
      <c r="P90" s="36"/>
      <c r="Q90" s="36"/>
      <c r="R90" s="36"/>
      <c r="S90" s="36"/>
    </row>
    <row r="91" spans="4:259" hidden="1" x14ac:dyDescent="0.2"/>
    <row r="92" spans="4:259" hidden="1" x14ac:dyDescent="0.2"/>
    <row r="93" spans="4:259" hidden="1" x14ac:dyDescent="0.2"/>
    <row r="94" spans="4:259" hidden="1" x14ac:dyDescent="0.2"/>
    <row r="95" spans="4:259" ht="12" thickBot="1" x14ac:dyDescent="0.25"/>
    <row r="96" spans="4:259" x14ac:dyDescent="0.2">
      <c r="F96" s="38"/>
      <c r="G96" s="39"/>
      <c r="H96" s="39"/>
      <c r="I96" s="39"/>
      <c r="J96" s="39"/>
      <c r="K96" s="40"/>
      <c r="N96" s="38"/>
      <c r="O96" s="39"/>
      <c r="P96" s="39"/>
      <c r="Q96" s="39"/>
      <c r="R96" s="39"/>
      <c r="S96" s="40"/>
      <c r="Y96" s="38"/>
      <c r="Z96" s="39"/>
      <c r="AA96" s="40"/>
      <c r="AG96" s="38"/>
      <c r="AH96" s="39"/>
      <c r="AI96" s="40"/>
      <c r="AN96" s="38"/>
      <c r="AO96" s="39"/>
      <c r="AP96" s="40"/>
      <c r="AV96" s="38"/>
      <c r="AW96" s="39"/>
      <c r="AX96" s="40"/>
      <c r="BD96" s="38"/>
      <c r="BE96" s="39"/>
      <c r="BF96" s="40"/>
      <c r="BL96" s="38"/>
      <c r="BM96" s="39"/>
      <c r="BN96" s="40"/>
      <c r="BT96" s="38"/>
      <c r="BU96" s="39"/>
      <c r="BV96" s="40"/>
      <c r="CB96" s="38"/>
      <c r="CC96" s="39"/>
      <c r="CD96" s="40"/>
      <c r="CJ96" s="38"/>
      <c r="CK96" s="39"/>
      <c r="CL96" s="40"/>
      <c r="CQ96" s="38"/>
      <c r="CR96" s="39"/>
      <c r="CS96" s="40"/>
      <c r="CX96" s="38"/>
      <c r="CY96" s="39"/>
      <c r="CZ96" s="40"/>
      <c r="DE96" s="38"/>
      <c r="DF96" s="39"/>
      <c r="DG96" s="40"/>
      <c r="DL96" s="38"/>
      <c r="DM96" s="39"/>
      <c r="DN96" s="40"/>
      <c r="DS96" s="38"/>
      <c r="DT96" s="39"/>
      <c r="DU96" s="40"/>
      <c r="DZ96" s="38"/>
      <c r="EA96" s="39"/>
      <c r="EB96" s="40"/>
      <c r="EG96" s="38"/>
      <c r="EH96" s="39"/>
      <c r="EI96" s="40"/>
      <c r="EN96" s="38"/>
      <c r="EO96" s="39"/>
      <c r="EP96" s="40"/>
      <c r="EU96" s="38"/>
      <c r="EV96" s="39"/>
      <c r="EW96" s="40"/>
      <c r="FB96" s="38"/>
      <c r="FC96" s="39"/>
      <c r="FD96" s="40"/>
      <c r="FI96" s="38"/>
      <c r="FJ96" s="39"/>
      <c r="FK96" s="40"/>
      <c r="FP96" s="38"/>
      <c r="FQ96" s="39"/>
      <c r="FR96" s="40"/>
      <c r="FW96" s="38"/>
      <c r="FX96" s="39"/>
      <c r="FY96" s="40"/>
      <c r="GD96" s="38"/>
      <c r="GE96" s="39"/>
      <c r="GF96" s="40"/>
      <c r="GK96" s="38"/>
      <c r="GL96" s="39"/>
      <c r="GM96" s="40"/>
      <c r="GR96" s="38"/>
      <c r="GS96" s="39"/>
      <c r="GT96" s="40"/>
      <c r="GY96" s="38"/>
      <c r="GZ96" s="39"/>
      <c r="HA96" s="40"/>
      <c r="HF96" s="38"/>
      <c r="HG96" s="39"/>
      <c r="HH96" s="40"/>
      <c r="HM96" s="38"/>
      <c r="HN96" s="39"/>
      <c r="HO96" s="40"/>
      <c r="HT96" s="38"/>
      <c r="HU96" s="39"/>
      <c r="HV96" s="40"/>
      <c r="IA96" s="38"/>
      <c r="IB96" s="39"/>
      <c r="IC96" s="40"/>
      <c r="IH96" s="38"/>
      <c r="II96" s="39"/>
      <c r="IJ96" s="40"/>
      <c r="IO96" s="38"/>
      <c r="IP96" s="39"/>
      <c r="IQ96" s="40"/>
      <c r="IV96" s="38"/>
      <c r="IW96" s="39"/>
      <c r="IX96" s="40"/>
    </row>
    <row r="97" spans="6:258" x14ac:dyDescent="0.2">
      <c r="F97" s="53">
        <f>F10</f>
        <v>146531</v>
      </c>
      <c r="G97" s="41"/>
      <c r="H97" s="41"/>
      <c r="I97" s="41"/>
      <c r="J97" s="41">
        <f>SUM(J10:L10)</f>
        <v>9942805</v>
      </c>
      <c r="K97" s="42">
        <f>F97-J97</f>
        <v>-9796274</v>
      </c>
      <c r="N97" s="53">
        <f>N10</f>
        <v>146531</v>
      </c>
      <c r="O97" s="41"/>
      <c r="P97" s="41"/>
      <c r="Q97" s="41"/>
      <c r="R97" s="41">
        <f>SUM(R10:T10)</f>
        <v>6861561</v>
      </c>
      <c r="S97" s="42">
        <f t="shared" ref="S97:S128" si="613">N97-R97</f>
        <v>-6715030</v>
      </c>
      <c r="Y97" s="53">
        <f t="shared" ref="Y97:Y128" si="614">Y10</f>
        <v>5775</v>
      </c>
      <c r="Z97" s="41">
        <f t="shared" ref="Z97:Z159" si="615">SUM(Z10:AB10)</f>
        <v>5775</v>
      </c>
      <c r="AA97" s="42">
        <f t="shared" ref="AA97:AA159" si="616">Y97-Z97</f>
        <v>0</v>
      </c>
      <c r="AG97" s="53">
        <f t="shared" ref="AG97:AG128" si="617">AG10</f>
        <v>3045916</v>
      </c>
      <c r="AH97" s="41">
        <f t="shared" ref="AH97:AH159" si="618">SUM(AH10:AJ10)</f>
        <v>3045916</v>
      </c>
      <c r="AI97" s="42">
        <f t="shared" ref="AI97:AI159" si="619">AG97-AH97</f>
        <v>0</v>
      </c>
      <c r="AN97" s="53">
        <f t="shared" ref="AN97:AN128" si="620">AN10</f>
        <v>0</v>
      </c>
      <c r="AO97" s="41">
        <f t="shared" ref="AO97:AO159" si="621">SUM(AO10:AQ10)</f>
        <v>0</v>
      </c>
      <c r="AP97" s="42">
        <f t="shared" ref="AP97:AP159" si="622">AN97-AO97</f>
        <v>0</v>
      </c>
      <c r="AV97" s="53">
        <f t="shared" ref="AV97:AV128" si="623">AV10</f>
        <v>0</v>
      </c>
      <c r="AW97" s="41">
        <f t="shared" ref="AW97:AW159" si="624">SUM(AW10:AY10)</f>
        <v>0</v>
      </c>
      <c r="AX97" s="42">
        <f t="shared" ref="AX97:AX159" si="625">AV97-AW97</f>
        <v>0</v>
      </c>
      <c r="BD97" s="53">
        <f t="shared" ref="BD97:BD128" si="626">BD10</f>
        <v>14957</v>
      </c>
      <c r="BE97" s="41">
        <f t="shared" ref="BE97:BE159" si="627">SUM(BE10:BG10)</f>
        <v>14957</v>
      </c>
      <c r="BF97" s="42">
        <f t="shared" ref="BF97:BF159" si="628">BD97-BE97</f>
        <v>0</v>
      </c>
      <c r="BL97" s="53">
        <f t="shared" ref="BL97:BL128" si="629">BL10</f>
        <v>0</v>
      </c>
      <c r="BM97" s="41">
        <f t="shared" ref="BM97:BM159" si="630">SUM(BM10:BO10)</f>
        <v>0</v>
      </c>
      <c r="BN97" s="42">
        <f t="shared" ref="BN97:BN159" si="631">BL97-BM97</f>
        <v>0</v>
      </c>
      <c r="BT97" s="53">
        <f t="shared" ref="BT97:BT128" si="632">BT10</f>
        <v>136</v>
      </c>
      <c r="BU97" s="41">
        <f t="shared" ref="BU97:BU159" si="633">SUM(BU10:BW10)</f>
        <v>136</v>
      </c>
      <c r="BV97" s="42">
        <f t="shared" ref="BV97:BV159" si="634">BT97-BU97</f>
        <v>0</v>
      </c>
      <c r="CB97" s="53">
        <f t="shared" ref="CB97:CB128" si="635">CB10</f>
        <v>14821</v>
      </c>
      <c r="CC97" s="41">
        <f t="shared" ref="CC97:CC159" si="636">SUM(CC10:CE10)</f>
        <v>14821</v>
      </c>
      <c r="CD97" s="42">
        <f t="shared" ref="CD97:CD159" si="637">CB97-CC97</f>
        <v>0</v>
      </c>
      <c r="CJ97" s="53">
        <f t="shared" ref="CJ97:CJ128" si="638">CJ10</f>
        <v>3649</v>
      </c>
      <c r="CK97" s="41">
        <f t="shared" ref="CK97:CK159" si="639">SUM(CK10:CM10)</f>
        <v>14596</v>
      </c>
      <c r="CL97" s="42">
        <f t="shared" ref="CL97:CL159" si="640">CJ97-CK97</f>
        <v>-10947</v>
      </c>
      <c r="CQ97" s="53">
        <f t="shared" ref="CQ97:CQ128" si="641">CQ10</f>
        <v>0</v>
      </c>
      <c r="CR97" s="41">
        <f t="shared" ref="CR97:CR159" si="642">SUM(CR10:CT10)</f>
        <v>0</v>
      </c>
      <c r="CS97" s="42">
        <f t="shared" ref="CS97:CS159" si="643">CQ97-CR97</f>
        <v>0</v>
      </c>
      <c r="CX97" s="53">
        <f t="shared" ref="CX97:CX128" si="644">CX10</f>
        <v>0</v>
      </c>
      <c r="CY97" s="41">
        <f t="shared" ref="CY97:CY159" si="645">SUM(CY10:DA10)</f>
        <v>0</v>
      </c>
      <c r="CZ97" s="42">
        <f t="shared" ref="CZ97:CZ159" si="646">CX97-CY97</f>
        <v>0</v>
      </c>
      <c r="DE97" s="53">
        <f t="shared" ref="DE97:DE128" si="647">DE10</f>
        <v>0</v>
      </c>
      <c r="DF97" s="41">
        <f t="shared" ref="DF97:DF159" si="648">SUM(DF10:DH10)</f>
        <v>0</v>
      </c>
      <c r="DG97" s="42">
        <f t="shared" ref="DG97:DG159" si="649">DE97-DF97</f>
        <v>0</v>
      </c>
      <c r="DL97" s="53">
        <f t="shared" ref="DL97:DL128" si="650">DL10</f>
        <v>0</v>
      </c>
      <c r="DM97" s="41">
        <f t="shared" ref="DM97:DM159" si="651">SUM(DM10:DO10)</f>
        <v>0</v>
      </c>
      <c r="DN97" s="42">
        <f t="shared" ref="DN97:DN159" si="652">DL97-DM97</f>
        <v>0</v>
      </c>
      <c r="DS97" s="53">
        <f t="shared" ref="DS97:DS128" si="653">DS10</f>
        <v>0</v>
      </c>
      <c r="DT97" s="41">
        <f t="shared" ref="DT97:DT159" si="654">SUM(DT10:DV10)</f>
        <v>0</v>
      </c>
      <c r="DU97" s="42">
        <f t="shared" ref="DU97:DU159" si="655">DS97-DT97</f>
        <v>0</v>
      </c>
      <c r="DZ97" s="53">
        <f t="shared" ref="DZ97:DZ128" si="656">DZ10</f>
        <v>0</v>
      </c>
      <c r="EA97" s="41">
        <f t="shared" ref="EA97:EA159" si="657">SUM(EA10:EC10)</f>
        <v>0</v>
      </c>
      <c r="EB97" s="42">
        <f t="shared" ref="EB97:EB159" si="658">DZ97-EA97</f>
        <v>0</v>
      </c>
      <c r="EG97" s="53">
        <f t="shared" ref="EG97:EG128" si="659">EG10</f>
        <v>0</v>
      </c>
      <c r="EH97" s="41">
        <f t="shared" ref="EH97:EH159" si="660">SUM(EH10:EJ10)</f>
        <v>0</v>
      </c>
      <c r="EI97" s="42">
        <f t="shared" ref="EI97:EI159" si="661">EG97-EH97</f>
        <v>0</v>
      </c>
      <c r="EN97" s="53">
        <f t="shared" ref="EN97:EN128" si="662">EN10</f>
        <v>0</v>
      </c>
      <c r="EO97" s="41">
        <f t="shared" ref="EO97:EO159" si="663">SUM(EO10:EQ10)</f>
        <v>0</v>
      </c>
      <c r="EP97" s="42">
        <f t="shared" ref="EP97:EP159" si="664">EN97-EO97</f>
        <v>0</v>
      </c>
      <c r="EU97" s="53">
        <f t="shared" ref="EU97:EU128" si="665">EU10</f>
        <v>0</v>
      </c>
      <c r="EV97" s="41">
        <f t="shared" ref="EV97:EV159" si="666">SUM(EV10:EX10)</f>
        <v>0</v>
      </c>
      <c r="EW97" s="42">
        <f t="shared" ref="EW97:EW159" si="667">EU97-EV97</f>
        <v>0</v>
      </c>
      <c r="FB97" s="53">
        <f t="shared" ref="FB97:FB128" si="668">FB10</f>
        <v>0</v>
      </c>
      <c r="FC97" s="41">
        <f t="shared" ref="FC97:FC159" si="669">SUM(FC10:FE10)</f>
        <v>0</v>
      </c>
      <c r="FD97" s="42">
        <f t="shared" ref="FD97:FD159" si="670">FB97-FC97</f>
        <v>0</v>
      </c>
      <c r="FI97" s="53">
        <f t="shared" ref="FI97:FI128" si="671">FI10</f>
        <v>0</v>
      </c>
      <c r="FJ97" s="41">
        <f t="shared" ref="FJ97:FJ159" si="672">SUM(FJ10:FL10)</f>
        <v>0</v>
      </c>
      <c r="FK97" s="42">
        <f t="shared" ref="FK97:FK159" si="673">FI97-FJ97</f>
        <v>0</v>
      </c>
      <c r="FP97" s="53">
        <f t="shared" ref="FP97:FP128" si="674">FP10</f>
        <v>0</v>
      </c>
      <c r="FQ97" s="41">
        <f t="shared" ref="FQ97:FQ159" si="675">SUM(FQ10:FS10)</f>
        <v>0</v>
      </c>
      <c r="FR97" s="42">
        <f t="shared" ref="FR97:FR159" si="676">FP97-FQ97</f>
        <v>0</v>
      </c>
      <c r="FW97" s="53">
        <f t="shared" ref="FW97:FW128" si="677">FW10</f>
        <v>0</v>
      </c>
      <c r="FX97" s="41">
        <f t="shared" ref="FX97:FX159" si="678">SUM(FX10:FZ10)</f>
        <v>0</v>
      </c>
      <c r="FY97" s="42">
        <f t="shared" ref="FY97:FY159" si="679">FW97-FX97</f>
        <v>0</v>
      </c>
      <c r="GD97" s="53">
        <f t="shared" ref="GD97:GD128" si="680">GD10</f>
        <v>0</v>
      </c>
      <c r="GE97" s="41">
        <f t="shared" ref="GE97:GE159" si="681">SUM(GE10:GG10)</f>
        <v>0</v>
      </c>
      <c r="GF97" s="42">
        <f t="shared" ref="GF97:GF159" si="682">GD97-GE97</f>
        <v>0</v>
      </c>
      <c r="GK97" s="53">
        <f t="shared" ref="GK97:GK128" si="683">GK10</f>
        <v>0</v>
      </c>
      <c r="GL97" s="41">
        <f t="shared" ref="GL97:GL159" si="684">SUM(GL10:GN10)</f>
        <v>0</v>
      </c>
      <c r="GM97" s="42">
        <f t="shared" ref="GM97:GM159" si="685">GK97-GL97</f>
        <v>0</v>
      </c>
      <c r="GR97" s="53">
        <f t="shared" ref="GR97:GR128" si="686">GR10</f>
        <v>0</v>
      </c>
      <c r="GS97" s="41">
        <f t="shared" ref="GS97:GS159" si="687">SUM(GS10:GU10)</f>
        <v>0</v>
      </c>
      <c r="GT97" s="42">
        <f t="shared" ref="GT97:GT159" si="688">GR97-GS97</f>
        <v>0</v>
      </c>
      <c r="GY97" s="53">
        <f t="shared" ref="GY97:GY128" si="689">GY10</f>
        <v>0</v>
      </c>
      <c r="GZ97" s="41">
        <f t="shared" ref="GZ97:GZ159" si="690">SUM(GZ10:HB10)</f>
        <v>0</v>
      </c>
      <c r="HA97" s="42">
        <f t="shared" ref="HA97:HA159" si="691">GY97-GZ97</f>
        <v>0</v>
      </c>
      <c r="HF97" s="53">
        <f t="shared" ref="HF97:HF128" si="692">HF10</f>
        <v>0</v>
      </c>
      <c r="HG97" s="41">
        <f t="shared" ref="HG97:HG159" si="693">SUM(HG10:HI10)</f>
        <v>0</v>
      </c>
      <c r="HH97" s="42">
        <f t="shared" ref="HH97:HH159" si="694">HF97-HG97</f>
        <v>0</v>
      </c>
      <c r="HM97" s="53">
        <f t="shared" ref="HM97:HM128" si="695">HM10</f>
        <v>0</v>
      </c>
      <c r="HN97" s="41">
        <f t="shared" ref="HN97:HN159" si="696">SUM(HN10:HP10)</f>
        <v>0</v>
      </c>
      <c r="HO97" s="42">
        <f t="shared" ref="HO97:HO159" si="697">HM97-HN97</f>
        <v>0</v>
      </c>
      <c r="HT97" s="53">
        <f t="shared" ref="HT97:HT128" si="698">HT10</f>
        <v>0</v>
      </c>
      <c r="HU97" s="41">
        <f t="shared" ref="HU97:HU159" si="699">SUM(HU10:HW10)</f>
        <v>0</v>
      </c>
      <c r="HV97" s="42">
        <f t="shared" ref="HV97:HV159" si="700">HT97-HU97</f>
        <v>0</v>
      </c>
      <c r="IA97" s="53">
        <f t="shared" ref="IA97:IA128" si="701">IA10</f>
        <v>0</v>
      </c>
      <c r="IB97" s="41">
        <f t="shared" ref="IB97:IB159" si="702">SUM(IB10:ID10)</f>
        <v>0</v>
      </c>
      <c r="IC97" s="42">
        <f t="shared" ref="IC97:IC159" si="703">IA97-IB97</f>
        <v>0</v>
      </c>
      <c r="IH97" s="53">
        <f t="shared" ref="IH97:IH128" si="704">IH10</f>
        <v>0</v>
      </c>
      <c r="II97" s="41">
        <f t="shared" ref="II97:II159" si="705">SUM(II10:IK10)</f>
        <v>0</v>
      </c>
      <c r="IJ97" s="42">
        <f t="shared" ref="IJ97:IJ159" si="706">IH97-II97</f>
        <v>0</v>
      </c>
      <c r="IO97" s="53">
        <f t="shared" ref="IO97:IO128" si="707">IO10</f>
        <v>0</v>
      </c>
      <c r="IP97" s="41">
        <f t="shared" ref="IP97:IP159" si="708">SUM(IP10:IR10)</f>
        <v>0</v>
      </c>
      <c r="IQ97" s="42">
        <f t="shared" ref="IQ97:IQ159" si="709">IO97-IP97</f>
        <v>0</v>
      </c>
      <c r="IV97" s="53">
        <f t="shared" ref="IV97:IV128" si="710">IV10</f>
        <v>0</v>
      </c>
      <c r="IW97" s="41">
        <f t="shared" ref="IW97:IW128" si="711">SUM(IW10:JG10)</f>
        <v>21894</v>
      </c>
      <c r="IX97" s="42">
        <f t="shared" ref="IX97:IX128" si="712">IV97-IW97</f>
        <v>-21894</v>
      </c>
    </row>
    <row r="98" spans="6:258" x14ac:dyDescent="0.2">
      <c r="F98" s="53">
        <f t="shared" ref="F98:F159" si="713">F11</f>
        <v>146531</v>
      </c>
      <c r="G98" s="41"/>
      <c r="H98" s="41"/>
      <c r="I98" s="41"/>
      <c r="J98" s="41">
        <f t="shared" ref="J98:J159" si="714">SUM(J11:L11)</f>
        <v>6544061</v>
      </c>
      <c r="K98" s="42">
        <f t="shared" ref="K98:K159" si="715">F98-J98</f>
        <v>-6397530</v>
      </c>
      <c r="N98" s="53">
        <f t="shared" ref="N98:N159" si="716">N11</f>
        <v>146531</v>
      </c>
      <c r="O98" s="41"/>
      <c r="P98" s="41"/>
      <c r="Q98" s="41"/>
      <c r="R98" s="41">
        <f t="shared" ref="R98:R159" si="717">SUM(R11:T11)</f>
        <v>6544061</v>
      </c>
      <c r="S98" s="42">
        <f t="shared" si="613"/>
        <v>-6397530</v>
      </c>
      <c r="Y98" s="53">
        <f t="shared" si="614"/>
        <v>0</v>
      </c>
      <c r="Z98" s="41">
        <f t="shared" si="615"/>
        <v>0</v>
      </c>
      <c r="AA98" s="42">
        <f t="shared" si="616"/>
        <v>0</v>
      </c>
      <c r="AG98" s="53">
        <f t="shared" si="617"/>
        <v>0</v>
      </c>
      <c r="AH98" s="41">
        <f t="shared" si="618"/>
        <v>0</v>
      </c>
      <c r="AI98" s="42">
        <f t="shared" si="619"/>
        <v>0</v>
      </c>
      <c r="AN98" s="53">
        <f t="shared" si="620"/>
        <v>0</v>
      </c>
      <c r="AO98" s="41">
        <f t="shared" si="621"/>
        <v>0</v>
      </c>
      <c r="AP98" s="42">
        <f t="shared" si="622"/>
        <v>0</v>
      </c>
      <c r="AV98" s="53">
        <f t="shared" si="623"/>
        <v>0</v>
      </c>
      <c r="AW98" s="41">
        <f t="shared" si="624"/>
        <v>0</v>
      </c>
      <c r="AX98" s="42">
        <f t="shared" si="625"/>
        <v>0</v>
      </c>
      <c r="BD98" s="53">
        <f t="shared" si="626"/>
        <v>0</v>
      </c>
      <c r="BE98" s="41">
        <f t="shared" si="627"/>
        <v>0</v>
      </c>
      <c r="BF98" s="42">
        <f t="shared" si="628"/>
        <v>0</v>
      </c>
      <c r="BL98" s="53">
        <f t="shared" si="629"/>
        <v>0</v>
      </c>
      <c r="BM98" s="41">
        <f t="shared" si="630"/>
        <v>0</v>
      </c>
      <c r="BN98" s="42">
        <f t="shared" si="631"/>
        <v>0</v>
      </c>
      <c r="BT98" s="53">
        <f t="shared" si="632"/>
        <v>0</v>
      </c>
      <c r="BU98" s="41">
        <f t="shared" si="633"/>
        <v>0</v>
      </c>
      <c r="BV98" s="42">
        <f t="shared" si="634"/>
        <v>0</v>
      </c>
      <c r="CB98" s="53">
        <f t="shared" si="635"/>
        <v>0</v>
      </c>
      <c r="CC98" s="41">
        <f t="shared" si="636"/>
        <v>0</v>
      </c>
      <c r="CD98" s="42">
        <f t="shared" si="637"/>
        <v>0</v>
      </c>
      <c r="CJ98" s="53">
        <f t="shared" si="638"/>
        <v>0</v>
      </c>
      <c r="CK98" s="41">
        <f t="shared" si="639"/>
        <v>0</v>
      </c>
      <c r="CL98" s="42">
        <f t="shared" si="640"/>
        <v>0</v>
      </c>
      <c r="CQ98" s="53">
        <f t="shared" si="641"/>
        <v>0</v>
      </c>
      <c r="CR98" s="41">
        <f t="shared" si="642"/>
        <v>0</v>
      </c>
      <c r="CS98" s="42">
        <f t="shared" si="643"/>
        <v>0</v>
      </c>
      <c r="CX98" s="53">
        <f t="shared" si="644"/>
        <v>0</v>
      </c>
      <c r="CY98" s="41">
        <f t="shared" si="645"/>
        <v>0</v>
      </c>
      <c r="CZ98" s="42">
        <f t="shared" si="646"/>
        <v>0</v>
      </c>
      <c r="DE98" s="53">
        <f t="shared" si="647"/>
        <v>0</v>
      </c>
      <c r="DF98" s="41">
        <f t="shared" si="648"/>
        <v>0</v>
      </c>
      <c r="DG98" s="42">
        <f t="shared" si="649"/>
        <v>0</v>
      </c>
      <c r="DL98" s="53">
        <f t="shared" si="650"/>
        <v>0</v>
      </c>
      <c r="DM98" s="41">
        <f t="shared" si="651"/>
        <v>0</v>
      </c>
      <c r="DN98" s="42">
        <f t="shared" si="652"/>
        <v>0</v>
      </c>
      <c r="DS98" s="53">
        <f t="shared" si="653"/>
        <v>0</v>
      </c>
      <c r="DT98" s="41">
        <f t="shared" si="654"/>
        <v>0</v>
      </c>
      <c r="DU98" s="42">
        <f t="shared" si="655"/>
        <v>0</v>
      </c>
      <c r="DZ98" s="53">
        <f t="shared" si="656"/>
        <v>0</v>
      </c>
      <c r="EA98" s="41">
        <f t="shared" si="657"/>
        <v>0</v>
      </c>
      <c r="EB98" s="42">
        <f t="shared" si="658"/>
        <v>0</v>
      </c>
      <c r="EG98" s="53">
        <f t="shared" si="659"/>
        <v>0</v>
      </c>
      <c r="EH98" s="41">
        <f t="shared" si="660"/>
        <v>0</v>
      </c>
      <c r="EI98" s="42">
        <f t="shared" si="661"/>
        <v>0</v>
      </c>
      <c r="EN98" s="53">
        <f t="shared" si="662"/>
        <v>0</v>
      </c>
      <c r="EO98" s="41">
        <f t="shared" si="663"/>
        <v>0</v>
      </c>
      <c r="EP98" s="42">
        <f t="shared" si="664"/>
        <v>0</v>
      </c>
      <c r="EU98" s="53">
        <f t="shared" si="665"/>
        <v>0</v>
      </c>
      <c r="EV98" s="41">
        <f t="shared" si="666"/>
        <v>0</v>
      </c>
      <c r="EW98" s="42">
        <f t="shared" si="667"/>
        <v>0</v>
      </c>
      <c r="FB98" s="53">
        <f t="shared" si="668"/>
        <v>0</v>
      </c>
      <c r="FC98" s="41">
        <f t="shared" si="669"/>
        <v>0</v>
      </c>
      <c r="FD98" s="42">
        <f t="shared" si="670"/>
        <v>0</v>
      </c>
      <c r="FI98" s="53">
        <f t="shared" si="671"/>
        <v>0</v>
      </c>
      <c r="FJ98" s="41">
        <f t="shared" si="672"/>
        <v>0</v>
      </c>
      <c r="FK98" s="42">
        <f t="shared" si="673"/>
        <v>0</v>
      </c>
      <c r="FP98" s="53">
        <f t="shared" si="674"/>
        <v>0</v>
      </c>
      <c r="FQ98" s="41">
        <f t="shared" si="675"/>
        <v>0</v>
      </c>
      <c r="FR98" s="42">
        <f t="shared" si="676"/>
        <v>0</v>
      </c>
      <c r="FW98" s="53">
        <f t="shared" si="677"/>
        <v>0</v>
      </c>
      <c r="FX98" s="41">
        <f t="shared" si="678"/>
        <v>0</v>
      </c>
      <c r="FY98" s="42">
        <f t="shared" si="679"/>
        <v>0</v>
      </c>
      <c r="GD98" s="53">
        <f t="shared" si="680"/>
        <v>0</v>
      </c>
      <c r="GE98" s="41">
        <f t="shared" si="681"/>
        <v>0</v>
      </c>
      <c r="GF98" s="42">
        <f t="shared" si="682"/>
        <v>0</v>
      </c>
      <c r="GK98" s="53">
        <f t="shared" si="683"/>
        <v>0</v>
      </c>
      <c r="GL98" s="41">
        <f t="shared" si="684"/>
        <v>0</v>
      </c>
      <c r="GM98" s="42">
        <f t="shared" si="685"/>
        <v>0</v>
      </c>
      <c r="GR98" s="53">
        <f t="shared" si="686"/>
        <v>0</v>
      </c>
      <c r="GS98" s="41">
        <f t="shared" si="687"/>
        <v>0</v>
      </c>
      <c r="GT98" s="42">
        <f t="shared" si="688"/>
        <v>0</v>
      </c>
      <c r="GY98" s="53">
        <f t="shared" si="689"/>
        <v>0</v>
      </c>
      <c r="GZ98" s="41">
        <f t="shared" si="690"/>
        <v>0</v>
      </c>
      <c r="HA98" s="42">
        <f t="shared" si="691"/>
        <v>0</v>
      </c>
      <c r="HF98" s="53">
        <f t="shared" si="692"/>
        <v>0</v>
      </c>
      <c r="HG98" s="41">
        <f t="shared" si="693"/>
        <v>0</v>
      </c>
      <c r="HH98" s="42">
        <f t="shared" si="694"/>
        <v>0</v>
      </c>
      <c r="HM98" s="53">
        <f t="shared" si="695"/>
        <v>0</v>
      </c>
      <c r="HN98" s="41">
        <f t="shared" si="696"/>
        <v>0</v>
      </c>
      <c r="HO98" s="42">
        <f t="shared" si="697"/>
        <v>0</v>
      </c>
      <c r="HT98" s="53">
        <f t="shared" si="698"/>
        <v>0</v>
      </c>
      <c r="HU98" s="41">
        <f t="shared" si="699"/>
        <v>0</v>
      </c>
      <c r="HV98" s="42">
        <f t="shared" si="700"/>
        <v>0</v>
      </c>
      <c r="IA98" s="53">
        <f t="shared" si="701"/>
        <v>0</v>
      </c>
      <c r="IB98" s="41">
        <f t="shared" si="702"/>
        <v>0</v>
      </c>
      <c r="IC98" s="42">
        <f t="shared" si="703"/>
        <v>0</v>
      </c>
      <c r="IH98" s="53">
        <f t="shared" si="704"/>
        <v>0</v>
      </c>
      <c r="II98" s="41">
        <f t="shared" si="705"/>
        <v>0</v>
      </c>
      <c r="IJ98" s="42">
        <f t="shared" si="706"/>
        <v>0</v>
      </c>
      <c r="IO98" s="53">
        <f t="shared" si="707"/>
        <v>0</v>
      </c>
      <c r="IP98" s="41">
        <f t="shared" si="708"/>
        <v>0</v>
      </c>
      <c r="IQ98" s="42">
        <f t="shared" si="709"/>
        <v>0</v>
      </c>
      <c r="IV98" s="53">
        <f t="shared" si="710"/>
        <v>0</v>
      </c>
      <c r="IW98" s="41">
        <f t="shared" si="711"/>
        <v>0</v>
      </c>
      <c r="IX98" s="42">
        <f t="shared" si="712"/>
        <v>0</v>
      </c>
    </row>
    <row r="99" spans="6:258" x14ac:dyDescent="0.2">
      <c r="F99" s="53">
        <f t="shared" si="713"/>
        <v>0</v>
      </c>
      <c r="G99" s="41"/>
      <c r="H99" s="41"/>
      <c r="I99" s="41"/>
      <c r="J99" s="41">
        <f t="shared" si="714"/>
        <v>171584</v>
      </c>
      <c r="K99" s="42">
        <f t="shared" si="715"/>
        <v>-171584</v>
      </c>
      <c r="N99" s="53">
        <f t="shared" si="716"/>
        <v>0</v>
      </c>
      <c r="O99" s="41"/>
      <c r="P99" s="41"/>
      <c r="Q99" s="41"/>
      <c r="R99" s="41">
        <f t="shared" si="717"/>
        <v>171584</v>
      </c>
      <c r="S99" s="42">
        <f t="shared" si="613"/>
        <v>-171584</v>
      </c>
      <c r="Y99" s="53">
        <f t="shared" si="614"/>
        <v>0</v>
      </c>
      <c r="Z99" s="41">
        <f t="shared" si="615"/>
        <v>0</v>
      </c>
      <c r="AA99" s="42">
        <f t="shared" si="616"/>
        <v>0</v>
      </c>
      <c r="AG99" s="53">
        <f t="shared" si="617"/>
        <v>0</v>
      </c>
      <c r="AH99" s="41">
        <f t="shared" si="618"/>
        <v>0</v>
      </c>
      <c r="AI99" s="42">
        <f t="shared" si="619"/>
        <v>0</v>
      </c>
      <c r="AN99" s="53">
        <f t="shared" si="620"/>
        <v>0</v>
      </c>
      <c r="AO99" s="41">
        <f t="shared" si="621"/>
        <v>0</v>
      </c>
      <c r="AP99" s="42">
        <f t="shared" si="622"/>
        <v>0</v>
      </c>
      <c r="AV99" s="53">
        <f t="shared" si="623"/>
        <v>0</v>
      </c>
      <c r="AW99" s="41">
        <f t="shared" si="624"/>
        <v>0</v>
      </c>
      <c r="AX99" s="42">
        <f t="shared" si="625"/>
        <v>0</v>
      </c>
      <c r="BD99" s="53">
        <f t="shared" si="626"/>
        <v>0</v>
      </c>
      <c r="BE99" s="41">
        <f t="shared" si="627"/>
        <v>0</v>
      </c>
      <c r="BF99" s="42">
        <f t="shared" si="628"/>
        <v>0</v>
      </c>
      <c r="BL99" s="53">
        <f t="shared" si="629"/>
        <v>0</v>
      </c>
      <c r="BM99" s="41">
        <f t="shared" si="630"/>
        <v>0</v>
      </c>
      <c r="BN99" s="42">
        <f t="shared" si="631"/>
        <v>0</v>
      </c>
      <c r="BT99" s="53">
        <f t="shared" si="632"/>
        <v>0</v>
      </c>
      <c r="BU99" s="41">
        <f t="shared" si="633"/>
        <v>0</v>
      </c>
      <c r="BV99" s="42">
        <f t="shared" si="634"/>
        <v>0</v>
      </c>
      <c r="CB99" s="53">
        <f t="shared" si="635"/>
        <v>0</v>
      </c>
      <c r="CC99" s="41">
        <f t="shared" si="636"/>
        <v>0</v>
      </c>
      <c r="CD99" s="42">
        <f t="shared" si="637"/>
        <v>0</v>
      </c>
      <c r="CJ99" s="53">
        <f t="shared" si="638"/>
        <v>0</v>
      </c>
      <c r="CK99" s="41">
        <f t="shared" si="639"/>
        <v>0</v>
      </c>
      <c r="CL99" s="42">
        <f t="shared" si="640"/>
        <v>0</v>
      </c>
      <c r="CQ99" s="53">
        <f t="shared" si="641"/>
        <v>0</v>
      </c>
      <c r="CR99" s="41">
        <f t="shared" si="642"/>
        <v>0</v>
      </c>
      <c r="CS99" s="42">
        <f t="shared" si="643"/>
        <v>0</v>
      </c>
      <c r="CX99" s="53">
        <f t="shared" si="644"/>
        <v>0</v>
      </c>
      <c r="CY99" s="41">
        <f t="shared" si="645"/>
        <v>0</v>
      </c>
      <c r="CZ99" s="42">
        <f t="shared" si="646"/>
        <v>0</v>
      </c>
      <c r="DE99" s="53">
        <f t="shared" si="647"/>
        <v>0</v>
      </c>
      <c r="DF99" s="41">
        <f t="shared" si="648"/>
        <v>0</v>
      </c>
      <c r="DG99" s="42">
        <f t="shared" si="649"/>
        <v>0</v>
      </c>
      <c r="DL99" s="53">
        <f t="shared" si="650"/>
        <v>0</v>
      </c>
      <c r="DM99" s="41">
        <f t="shared" si="651"/>
        <v>0</v>
      </c>
      <c r="DN99" s="42">
        <f t="shared" si="652"/>
        <v>0</v>
      </c>
      <c r="DS99" s="53">
        <f t="shared" si="653"/>
        <v>0</v>
      </c>
      <c r="DT99" s="41">
        <f t="shared" si="654"/>
        <v>0</v>
      </c>
      <c r="DU99" s="42">
        <f t="shared" si="655"/>
        <v>0</v>
      </c>
      <c r="DZ99" s="53">
        <f t="shared" si="656"/>
        <v>0</v>
      </c>
      <c r="EA99" s="41">
        <f t="shared" si="657"/>
        <v>0</v>
      </c>
      <c r="EB99" s="42">
        <f t="shared" si="658"/>
        <v>0</v>
      </c>
      <c r="EG99" s="53">
        <f t="shared" si="659"/>
        <v>0</v>
      </c>
      <c r="EH99" s="41">
        <f t="shared" si="660"/>
        <v>0</v>
      </c>
      <c r="EI99" s="42">
        <f t="shared" si="661"/>
        <v>0</v>
      </c>
      <c r="EN99" s="53">
        <f t="shared" si="662"/>
        <v>0</v>
      </c>
      <c r="EO99" s="41">
        <f t="shared" si="663"/>
        <v>0</v>
      </c>
      <c r="EP99" s="42">
        <f t="shared" si="664"/>
        <v>0</v>
      </c>
      <c r="EU99" s="53">
        <f t="shared" si="665"/>
        <v>0</v>
      </c>
      <c r="EV99" s="41">
        <f t="shared" si="666"/>
        <v>0</v>
      </c>
      <c r="EW99" s="42">
        <f t="shared" si="667"/>
        <v>0</v>
      </c>
      <c r="FB99" s="53">
        <f t="shared" si="668"/>
        <v>0</v>
      </c>
      <c r="FC99" s="41">
        <f t="shared" si="669"/>
        <v>0</v>
      </c>
      <c r="FD99" s="42">
        <f t="shared" si="670"/>
        <v>0</v>
      </c>
      <c r="FI99" s="53">
        <f t="shared" si="671"/>
        <v>0</v>
      </c>
      <c r="FJ99" s="41">
        <f t="shared" si="672"/>
        <v>0</v>
      </c>
      <c r="FK99" s="42">
        <f t="shared" si="673"/>
        <v>0</v>
      </c>
      <c r="FP99" s="53">
        <f t="shared" si="674"/>
        <v>0</v>
      </c>
      <c r="FQ99" s="41">
        <f t="shared" si="675"/>
        <v>0</v>
      </c>
      <c r="FR99" s="42">
        <f t="shared" si="676"/>
        <v>0</v>
      </c>
      <c r="FW99" s="53">
        <f t="shared" si="677"/>
        <v>0</v>
      </c>
      <c r="FX99" s="41">
        <f t="shared" si="678"/>
        <v>0</v>
      </c>
      <c r="FY99" s="42">
        <f t="shared" si="679"/>
        <v>0</v>
      </c>
      <c r="GD99" s="53">
        <f t="shared" si="680"/>
        <v>0</v>
      </c>
      <c r="GE99" s="41">
        <f t="shared" si="681"/>
        <v>0</v>
      </c>
      <c r="GF99" s="42">
        <f t="shared" si="682"/>
        <v>0</v>
      </c>
      <c r="GK99" s="53">
        <f t="shared" si="683"/>
        <v>0</v>
      </c>
      <c r="GL99" s="41">
        <f t="shared" si="684"/>
        <v>0</v>
      </c>
      <c r="GM99" s="42">
        <f t="shared" si="685"/>
        <v>0</v>
      </c>
      <c r="GR99" s="53">
        <f t="shared" si="686"/>
        <v>0</v>
      </c>
      <c r="GS99" s="41">
        <f t="shared" si="687"/>
        <v>0</v>
      </c>
      <c r="GT99" s="42">
        <f t="shared" si="688"/>
        <v>0</v>
      </c>
      <c r="GY99" s="53">
        <f t="shared" si="689"/>
        <v>0</v>
      </c>
      <c r="GZ99" s="41">
        <f t="shared" si="690"/>
        <v>0</v>
      </c>
      <c r="HA99" s="42">
        <f t="shared" si="691"/>
        <v>0</v>
      </c>
      <c r="HF99" s="53">
        <f t="shared" si="692"/>
        <v>0</v>
      </c>
      <c r="HG99" s="41">
        <f t="shared" si="693"/>
        <v>0</v>
      </c>
      <c r="HH99" s="42">
        <f t="shared" si="694"/>
        <v>0</v>
      </c>
      <c r="HM99" s="53">
        <f t="shared" si="695"/>
        <v>0</v>
      </c>
      <c r="HN99" s="41">
        <f t="shared" si="696"/>
        <v>0</v>
      </c>
      <c r="HO99" s="42">
        <f t="shared" si="697"/>
        <v>0</v>
      </c>
      <c r="HT99" s="53">
        <f t="shared" si="698"/>
        <v>0</v>
      </c>
      <c r="HU99" s="41">
        <f t="shared" si="699"/>
        <v>0</v>
      </c>
      <c r="HV99" s="42">
        <f t="shared" si="700"/>
        <v>0</v>
      </c>
      <c r="IA99" s="53">
        <f t="shared" si="701"/>
        <v>0</v>
      </c>
      <c r="IB99" s="41">
        <f t="shared" si="702"/>
        <v>0</v>
      </c>
      <c r="IC99" s="42">
        <f t="shared" si="703"/>
        <v>0</v>
      </c>
      <c r="IH99" s="53">
        <f t="shared" si="704"/>
        <v>0</v>
      </c>
      <c r="II99" s="41">
        <f t="shared" si="705"/>
        <v>0</v>
      </c>
      <c r="IJ99" s="42">
        <f t="shared" si="706"/>
        <v>0</v>
      </c>
      <c r="IO99" s="53">
        <f t="shared" si="707"/>
        <v>0</v>
      </c>
      <c r="IP99" s="41">
        <f t="shared" si="708"/>
        <v>0</v>
      </c>
      <c r="IQ99" s="42">
        <f t="shared" si="709"/>
        <v>0</v>
      </c>
      <c r="IV99" s="53">
        <f t="shared" si="710"/>
        <v>0</v>
      </c>
      <c r="IW99" s="41">
        <f t="shared" si="711"/>
        <v>0</v>
      </c>
      <c r="IX99" s="42">
        <f t="shared" si="712"/>
        <v>0</v>
      </c>
    </row>
    <row r="100" spans="6:258" x14ac:dyDescent="0.2">
      <c r="F100" s="53">
        <f t="shared" si="713"/>
        <v>0</v>
      </c>
      <c r="G100" s="41"/>
      <c r="H100" s="41"/>
      <c r="I100" s="41"/>
      <c r="J100" s="41">
        <f t="shared" si="714"/>
        <v>0</v>
      </c>
      <c r="K100" s="42">
        <f t="shared" si="715"/>
        <v>0</v>
      </c>
      <c r="N100" s="53">
        <f t="shared" si="716"/>
        <v>0</v>
      </c>
      <c r="O100" s="41"/>
      <c r="P100" s="41"/>
      <c r="Q100" s="41"/>
      <c r="R100" s="41">
        <f t="shared" si="717"/>
        <v>0</v>
      </c>
      <c r="S100" s="42">
        <f t="shared" si="613"/>
        <v>0</v>
      </c>
      <c r="Y100" s="53">
        <f t="shared" si="614"/>
        <v>0</v>
      </c>
      <c r="Z100" s="41">
        <f t="shared" si="615"/>
        <v>0</v>
      </c>
      <c r="AA100" s="42">
        <f t="shared" si="616"/>
        <v>0</v>
      </c>
      <c r="AG100" s="53">
        <f t="shared" si="617"/>
        <v>0</v>
      </c>
      <c r="AH100" s="41">
        <f t="shared" si="618"/>
        <v>0</v>
      </c>
      <c r="AI100" s="42">
        <f t="shared" si="619"/>
        <v>0</v>
      </c>
      <c r="AN100" s="53">
        <f t="shared" si="620"/>
        <v>0</v>
      </c>
      <c r="AO100" s="41">
        <f t="shared" si="621"/>
        <v>0</v>
      </c>
      <c r="AP100" s="42">
        <f t="shared" si="622"/>
        <v>0</v>
      </c>
      <c r="AV100" s="53">
        <f t="shared" si="623"/>
        <v>0</v>
      </c>
      <c r="AW100" s="41">
        <f t="shared" si="624"/>
        <v>0</v>
      </c>
      <c r="AX100" s="42">
        <f t="shared" si="625"/>
        <v>0</v>
      </c>
      <c r="BD100" s="53">
        <f t="shared" si="626"/>
        <v>0</v>
      </c>
      <c r="BE100" s="41">
        <f t="shared" si="627"/>
        <v>0</v>
      </c>
      <c r="BF100" s="42">
        <f t="shared" si="628"/>
        <v>0</v>
      </c>
      <c r="BL100" s="53">
        <f t="shared" si="629"/>
        <v>0</v>
      </c>
      <c r="BM100" s="41">
        <f t="shared" si="630"/>
        <v>0</v>
      </c>
      <c r="BN100" s="42">
        <f t="shared" si="631"/>
        <v>0</v>
      </c>
      <c r="BT100" s="53">
        <f t="shared" si="632"/>
        <v>0</v>
      </c>
      <c r="BU100" s="41">
        <f t="shared" si="633"/>
        <v>0</v>
      </c>
      <c r="BV100" s="42">
        <f t="shared" si="634"/>
        <v>0</v>
      </c>
      <c r="CB100" s="53">
        <f t="shared" si="635"/>
        <v>0</v>
      </c>
      <c r="CC100" s="41">
        <f t="shared" si="636"/>
        <v>0</v>
      </c>
      <c r="CD100" s="42">
        <f t="shared" si="637"/>
        <v>0</v>
      </c>
      <c r="CJ100" s="53">
        <f t="shared" si="638"/>
        <v>0</v>
      </c>
      <c r="CK100" s="41">
        <f t="shared" si="639"/>
        <v>0</v>
      </c>
      <c r="CL100" s="42">
        <f t="shared" si="640"/>
        <v>0</v>
      </c>
      <c r="CQ100" s="53">
        <f t="shared" si="641"/>
        <v>0</v>
      </c>
      <c r="CR100" s="41">
        <f t="shared" si="642"/>
        <v>0</v>
      </c>
      <c r="CS100" s="42">
        <f t="shared" si="643"/>
        <v>0</v>
      </c>
      <c r="CX100" s="53">
        <f t="shared" si="644"/>
        <v>0</v>
      </c>
      <c r="CY100" s="41">
        <f t="shared" si="645"/>
        <v>0</v>
      </c>
      <c r="CZ100" s="42">
        <f t="shared" si="646"/>
        <v>0</v>
      </c>
      <c r="DE100" s="53">
        <f t="shared" si="647"/>
        <v>0</v>
      </c>
      <c r="DF100" s="41">
        <f t="shared" si="648"/>
        <v>0</v>
      </c>
      <c r="DG100" s="42">
        <f t="shared" si="649"/>
        <v>0</v>
      </c>
      <c r="DL100" s="53">
        <f t="shared" si="650"/>
        <v>0</v>
      </c>
      <c r="DM100" s="41">
        <f t="shared" si="651"/>
        <v>0</v>
      </c>
      <c r="DN100" s="42">
        <f t="shared" si="652"/>
        <v>0</v>
      </c>
      <c r="DS100" s="53">
        <f t="shared" si="653"/>
        <v>0</v>
      </c>
      <c r="DT100" s="41">
        <f t="shared" si="654"/>
        <v>0</v>
      </c>
      <c r="DU100" s="42">
        <f t="shared" si="655"/>
        <v>0</v>
      </c>
      <c r="DZ100" s="53">
        <f t="shared" si="656"/>
        <v>0</v>
      </c>
      <c r="EA100" s="41">
        <f t="shared" si="657"/>
        <v>0</v>
      </c>
      <c r="EB100" s="42">
        <f t="shared" si="658"/>
        <v>0</v>
      </c>
      <c r="EG100" s="53">
        <f t="shared" si="659"/>
        <v>0</v>
      </c>
      <c r="EH100" s="41">
        <f t="shared" si="660"/>
        <v>0</v>
      </c>
      <c r="EI100" s="42">
        <f t="shared" si="661"/>
        <v>0</v>
      </c>
      <c r="EN100" s="53">
        <f t="shared" si="662"/>
        <v>0</v>
      </c>
      <c r="EO100" s="41">
        <f t="shared" si="663"/>
        <v>0</v>
      </c>
      <c r="EP100" s="42">
        <f t="shared" si="664"/>
        <v>0</v>
      </c>
      <c r="EU100" s="53">
        <f t="shared" si="665"/>
        <v>0</v>
      </c>
      <c r="EV100" s="41">
        <f t="shared" si="666"/>
        <v>0</v>
      </c>
      <c r="EW100" s="42">
        <f t="shared" si="667"/>
        <v>0</v>
      </c>
      <c r="FB100" s="53">
        <f t="shared" si="668"/>
        <v>0</v>
      </c>
      <c r="FC100" s="41">
        <f t="shared" si="669"/>
        <v>0</v>
      </c>
      <c r="FD100" s="42">
        <f t="shared" si="670"/>
        <v>0</v>
      </c>
      <c r="FI100" s="53">
        <f t="shared" si="671"/>
        <v>0</v>
      </c>
      <c r="FJ100" s="41">
        <f t="shared" si="672"/>
        <v>0</v>
      </c>
      <c r="FK100" s="42">
        <f t="shared" si="673"/>
        <v>0</v>
      </c>
      <c r="FP100" s="53">
        <f t="shared" si="674"/>
        <v>0</v>
      </c>
      <c r="FQ100" s="41">
        <f t="shared" si="675"/>
        <v>0</v>
      </c>
      <c r="FR100" s="42">
        <f t="shared" si="676"/>
        <v>0</v>
      </c>
      <c r="FW100" s="53">
        <f t="shared" si="677"/>
        <v>0</v>
      </c>
      <c r="FX100" s="41">
        <f t="shared" si="678"/>
        <v>0</v>
      </c>
      <c r="FY100" s="42">
        <f t="shared" si="679"/>
        <v>0</v>
      </c>
      <c r="GD100" s="53">
        <f t="shared" si="680"/>
        <v>0</v>
      </c>
      <c r="GE100" s="41">
        <f t="shared" si="681"/>
        <v>0</v>
      </c>
      <c r="GF100" s="42">
        <f t="shared" si="682"/>
        <v>0</v>
      </c>
      <c r="GK100" s="53">
        <f t="shared" si="683"/>
        <v>0</v>
      </c>
      <c r="GL100" s="41">
        <f t="shared" si="684"/>
        <v>0</v>
      </c>
      <c r="GM100" s="42">
        <f t="shared" si="685"/>
        <v>0</v>
      </c>
      <c r="GR100" s="53">
        <f t="shared" si="686"/>
        <v>0</v>
      </c>
      <c r="GS100" s="41">
        <f t="shared" si="687"/>
        <v>0</v>
      </c>
      <c r="GT100" s="42">
        <f t="shared" si="688"/>
        <v>0</v>
      </c>
      <c r="GY100" s="53">
        <f t="shared" si="689"/>
        <v>0</v>
      </c>
      <c r="GZ100" s="41">
        <f t="shared" si="690"/>
        <v>0</v>
      </c>
      <c r="HA100" s="42">
        <f t="shared" si="691"/>
        <v>0</v>
      </c>
      <c r="HF100" s="53">
        <f t="shared" si="692"/>
        <v>0</v>
      </c>
      <c r="HG100" s="41">
        <f t="shared" si="693"/>
        <v>0</v>
      </c>
      <c r="HH100" s="42">
        <f t="shared" si="694"/>
        <v>0</v>
      </c>
      <c r="HM100" s="53">
        <f t="shared" si="695"/>
        <v>0</v>
      </c>
      <c r="HN100" s="41">
        <f t="shared" si="696"/>
        <v>0</v>
      </c>
      <c r="HO100" s="42">
        <f t="shared" si="697"/>
        <v>0</v>
      </c>
      <c r="HT100" s="53">
        <f t="shared" si="698"/>
        <v>0</v>
      </c>
      <c r="HU100" s="41">
        <f t="shared" si="699"/>
        <v>0</v>
      </c>
      <c r="HV100" s="42">
        <f t="shared" si="700"/>
        <v>0</v>
      </c>
      <c r="IA100" s="53">
        <f t="shared" si="701"/>
        <v>0</v>
      </c>
      <c r="IB100" s="41">
        <f t="shared" si="702"/>
        <v>0</v>
      </c>
      <c r="IC100" s="42">
        <f t="shared" si="703"/>
        <v>0</v>
      </c>
      <c r="IH100" s="53">
        <f t="shared" si="704"/>
        <v>0</v>
      </c>
      <c r="II100" s="41">
        <f t="shared" si="705"/>
        <v>0</v>
      </c>
      <c r="IJ100" s="42">
        <f t="shared" si="706"/>
        <v>0</v>
      </c>
      <c r="IO100" s="53">
        <f t="shared" si="707"/>
        <v>0</v>
      </c>
      <c r="IP100" s="41">
        <f t="shared" si="708"/>
        <v>0</v>
      </c>
      <c r="IQ100" s="42">
        <f t="shared" si="709"/>
        <v>0</v>
      </c>
      <c r="IV100" s="53">
        <f t="shared" si="710"/>
        <v>0</v>
      </c>
      <c r="IW100" s="41">
        <f t="shared" si="711"/>
        <v>0</v>
      </c>
      <c r="IX100" s="42">
        <f t="shared" si="712"/>
        <v>0</v>
      </c>
    </row>
    <row r="101" spans="6:258" x14ac:dyDescent="0.2">
      <c r="F101" s="53">
        <f t="shared" si="713"/>
        <v>0</v>
      </c>
      <c r="G101" s="41"/>
      <c r="H101" s="41"/>
      <c r="I101" s="41"/>
      <c r="J101" s="41">
        <f t="shared" si="714"/>
        <v>3216213</v>
      </c>
      <c r="K101" s="42">
        <f t="shared" si="715"/>
        <v>-3216213</v>
      </c>
      <c r="N101" s="53">
        <f t="shared" si="716"/>
        <v>0</v>
      </c>
      <c r="O101" s="41"/>
      <c r="P101" s="41"/>
      <c r="Q101" s="41"/>
      <c r="R101" s="41">
        <f t="shared" si="717"/>
        <v>145916</v>
      </c>
      <c r="S101" s="42">
        <f t="shared" si="613"/>
        <v>-145916</v>
      </c>
      <c r="Y101" s="53">
        <f t="shared" si="614"/>
        <v>5775</v>
      </c>
      <c r="Z101" s="41">
        <f t="shared" si="615"/>
        <v>5775</v>
      </c>
      <c r="AA101" s="42">
        <f t="shared" si="616"/>
        <v>0</v>
      </c>
      <c r="AG101" s="53">
        <f t="shared" si="617"/>
        <v>3045916</v>
      </c>
      <c r="AH101" s="41">
        <f t="shared" si="618"/>
        <v>3045916</v>
      </c>
      <c r="AI101" s="42">
        <f t="shared" si="619"/>
        <v>0</v>
      </c>
      <c r="AN101" s="53">
        <f t="shared" si="620"/>
        <v>0</v>
      </c>
      <c r="AO101" s="41">
        <f t="shared" si="621"/>
        <v>0</v>
      </c>
      <c r="AP101" s="42">
        <f t="shared" si="622"/>
        <v>0</v>
      </c>
      <c r="AV101" s="53">
        <f t="shared" si="623"/>
        <v>0</v>
      </c>
      <c r="AW101" s="41">
        <f t="shared" si="624"/>
        <v>0</v>
      </c>
      <c r="AX101" s="42">
        <f t="shared" si="625"/>
        <v>0</v>
      </c>
      <c r="BD101" s="53">
        <f t="shared" si="626"/>
        <v>14957</v>
      </c>
      <c r="BE101" s="41">
        <f t="shared" si="627"/>
        <v>14957</v>
      </c>
      <c r="BF101" s="42">
        <f t="shared" si="628"/>
        <v>0</v>
      </c>
      <c r="BL101" s="53">
        <f t="shared" si="629"/>
        <v>0</v>
      </c>
      <c r="BM101" s="41">
        <f t="shared" si="630"/>
        <v>0</v>
      </c>
      <c r="BN101" s="42">
        <f t="shared" si="631"/>
        <v>0</v>
      </c>
      <c r="BT101" s="53">
        <f t="shared" si="632"/>
        <v>136</v>
      </c>
      <c r="BU101" s="41">
        <f t="shared" si="633"/>
        <v>136</v>
      </c>
      <c r="BV101" s="42">
        <f t="shared" si="634"/>
        <v>0</v>
      </c>
      <c r="CB101" s="53">
        <f t="shared" si="635"/>
        <v>14821</v>
      </c>
      <c r="CC101" s="41">
        <f t="shared" si="636"/>
        <v>14821</v>
      </c>
      <c r="CD101" s="42">
        <f t="shared" si="637"/>
        <v>0</v>
      </c>
      <c r="CJ101" s="53">
        <f t="shared" si="638"/>
        <v>3649</v>
      </c>
      <c r="CK101" s="41">
        <f t="shared" si="639"/>
        <v>3649</v>
      </c>
      <c r="CL101" s="42">
        <f t="shared" si="640"/>
        <v>0</v>
      </c>
      <c r="CQ101" s="53">
        <f t="shared" si="641"/>
        <v>0</v>
      </c>
      <c r="CR101" s="41">
        <f t="shared" si="642"/>
        <v>0</v>
      </c>
      <c r="CS101" s="42">
        <f t="shared" si="643"/>
        <v>0</v>
      </c>
      <c r="CX101" s="53">
        <f t="shared" si="644"/>
        <v>0</v>
      </c>
      <c r="CY101" s="41">
        <f t="shared" si="645"/>
        <v>0</v>
      </c>
      <c r="CZ101" s="42">
        <f t="shared" si="646"/>
        <v>0</v>
      </c>
      <c r="DE101" s="53">
        <f t="shared" si="647"/>
        <v>0</v>
      </c>
      <c r="DF101" s="41">
        <f t="shared" si="648"/>
        <v>0</v>
      </c>
      <c r="DG101" s="42">
        <f t="shared" si="649"/>
        <v>0</v>
      </c>
      <c r="DL101" s="53">
        <f t="shared" si="650"/>
        <v>0</v>
      </c>
      <c r="DM101" s="41">
        <f t="shared" si="651"/>
        <v>0</v>
      </c>
      <c r="DN101" s="42">
        <f t="shared" si="652"/>
        <v>0</v>
      </c>
      <c r="DS101" s="53">
        <f t="shared" si="653"/>
        <v>0</v>
      </c>
      <c r="DT101" s="41">
        <f t="shared" si="654"/>
        <v>0</v>
      </c>
      <c r="DU101" s="42">
        <f t="shared" si="655"/>
        <v>0</v>
      </c>
      <c r="DZ101" s="53">
        <f t="shared" si="656"/>
        <v>0</v>
      </c>
      <c r="EA101" s="41">
        <f t="shared" si="657"/>
        <v>0</v>
      </c>
      <c r="EB101" s="42">
        <f t="shared" si="658"/>
        <v>0</v>
      </c>
      <c r="EG101" s="53">
        <f t="shared" si="659"/>
        <v>0</v>
      </c>
      <c r="EH101" s="41">
        <f t="shared" si="660"/>
        <v>0</v>
      </c>
      <c r="EI101" s="42">
        <f t="shared" si="661"/>
        <v>0</v>
      </c>
      <c r="EN101" s="53">
        <f t="shared" si="662"/>
        <v>0</v>
      </c>
      <c r="EO101" s="41">
        <f t="shared" si="663"/>
        <v>0</v>
      </c>
      <c r="EP101" s="42">
        <f t="shared" si="664"/>
        <v>0</v>
      </c>
      <c r="EU101" s="53">
        <f t="shared" si="665"/>
        <v>0</v>
      </c>
      <c r="EV101" s="41">
        <f t="shared" si="666"/>
        <v>0</v>
      </c>
      <c r="EW101" s="42">
        <f t="shared" si="667"/>
        <v>0</v>
      </c>
      <c r="FB101" s="53">
        <f t="shared" si="668"/>
        <v>0</v>
      </c>
      <c r="FC101" s="41">
        <f t="shared" si="669"/>
        <v>0</v>
      </c>
      <c r="FD101" s="42">
        <f t="shared" si="670"/>
        <v>0</v>
      </c>
      <c r="FI101" s="53">
        <f t="shared" si="671"/>
        <v>0</v>
      </c>
      <c r="FJ101" s="41">
        <f t="shared" si="672"/>
        <v>0</v>
      </c>
      <c r="FK101" s="42">
        <f t="shared" si="673"/>
        <v>0</v>
      </c>
      <c r="FP101" s="53">
        <f t="shared" si="674"/>
        <v>0</v>
      </c>
      <c r="FQ101" s="41">
        <f t="shared" si="675"/>
        <v>0</v>
      </c>
      <c r="FR101" s="42">
        <f t="shared" si="676"/>
        <v>0</v>
      </c>
      <c r="FW101" s="53">
        <f t="shared" si="677"/>
        <v>0</v>
      </c>
      <c r="FX101" s="41">
        <f t="shared" si="678"/>
        <v>0</v>
      </c>
      <c r="FY101" s="42">
        <f t="shared" si="679"/>
        <v>0</v>
      </c>
      <c r="GD101" s="53">
        <f t="shared" si="680"/>
        <v>0</v>
      </c>
      <c r="GE101" s="41">
        <f t="shared" si="681"/>
        <v>0</v>
      </c>
      <c r="GF101" s="42">
        <f t="shared" si="682"/>
        <v>0</v>
      </c>
      <c r="GK101" s="53">
        <f t="shared" si="683"/>
        <v>0</v>
      </c>
      <c r="GL101" s="41">
        <f t="shared" si="684"/>
        <v>0</v>
      </c>
      <c r="GM101" s="42">
        <f t="shared" si="685"/>
        <v>0</v>
      </c>
      <c r="GR101" s="53">
        <f t="shared" si="686"/>
        <v>0</v>
      </c>
      <c r="GS101" s="41">
        <f t="shared" si="687"/>
        <v>0</v>
      </c>
      <c r="GT101" s="42">
        <f t="shared" si="688"/>
        <v>0</v>
      </c>
      <c r="GY101" s="53">
        <f t="shared" si="689"/>
        <v>0</v>
      </c>
      <c r="GZ101" s="41">
        <f t="shared" si="690"/>
        <v>0</v>
      </c>
      <c r="HA101" s="42">
        <f t="shared" si="691"/>
        <v>0</v>
      </c>
      <c r="HF101" s="53">
        <f t="shared" si="692"/>
        <v>0</v>
      </c>
      <c r="HG101" s="41">
        <f t="shared" si="693"/>
        <v>0</v>
      </c>
      <c r="HH101" s="42">
        <f t="shared" si="694"/>
        <v>0</v>
      </c>
      <c r="HM101" s="53">
        <f t="shared" si="695"/>
        <v>0</v>
      </c>
      <c r="HN101" s="41">
        <f t="shared" si="696"/>
        <v>0</v>
      </c>
      <c r="HO101" s="42">
        <f t="shared" si="697"/>
        <v>0</v>
      </c>
      <c r="HT101" s="53">
        <f t="shared" si="698"/>
        <v>0</v>
      </c>
      <c r="HU101" s="41">
        <f t="shared" si="699"/>
        <v>0</v>
      </c>
      <c r="HV101" s="42">
        <f t="shared" si="700"/>
        <v>0</v>
      </c>
      <c r="IA101" s="53">
        <f t="shared" si="701"/>
        <v>0</v>
      </c>
      <c r="IB101" s="41">
        <f t="shared" si="702"/>
        <v>0</v>
      </c>
      <c r="IC101" s="42">
        <f t="shared" si="703"/>
        <v>0</v>
      </c>
      <c r="IH101" s="53">
        <f t="shared" si="704"/>
        <v>0</v>
      </c>
      <c r="II101" s="41">
        <f t="shared" si="705"/>
        <v>0</v>
      </c>
      <c r="IJ101" s="42">
        <f t="shared" si="706"/>
        <v>0</v>
      </c>
      <c r="IO101" s="53">
        <f t="shared" si="707"/>
        <v>0</v>
      </c>
      <c r="IP101" s="41">
        <f t="shared" si="708"/>
        <v>0</v>
      </c>
      <c r="IQ101" s="42">
        <f t="shared" si="709"/>
        <v>0</v>
      </c>
      <c r="IV101" s="53">
        <f t="shared" si="710"/>
        <v>0</v>
      </c>
      <c r="IW101" s="41">
        <f t="shared" si="711"/>
        <v>10947</v>
      </c>
      <c r="IX101" s="42">
        <f t="shared" si="712"/>
        <v>-10947</v>
      </c>
    </row>
    <row r="102" spans="6:258" x14ac:dyDescent="0.2">
      <c r="F102" s="53">
        <f t="shared" si="713"/>
        <v>0</v>
      </c>
      <c r="G102" s="41"/>
      <c r="H102" s="41"/>
      <c r="I102" s="41"/>
      <c r="J102" s="41">
        <f t="shared" si="714"/>
        <v>11447219</v>
      </c>
      <c r="K102" s="42">
        <f t="shared" si="715"/>
        <v>-11447219</v>
      </c>
      <c r="N102" s="53">
        <f t="shared" si="716"/>
        <v>0</v>
      </c>
      <c r="O102" s="41"/>
      <c r="P102" s="41"/>
      <c r="Q102" s="41"/>
      <c r="R102" s="41">
        <f t="shared" si="717"/>
        <v>11422219</v>
      </c>
      <c r="S102" s="42">
        <f t="shared" si="613"/>
        <v>-11422219</v>
      </c>
      <c r="Y102" s="53">
        <f t="shared" si="614"/>
        <v>0</v>
      </c>
      <c r="Z102" s="41">
        <f t="shared" si="615"/>
        <v>0</v>
      </c>
      <c r="AA102" s="42">
        <f t="shared" si="616"/>
        <v>0</v>
      </c>
      <c r="AG102" s="53">
        <f t="shared" si="617"/>
        <v>0</v>
      </c>
      <c r="AH102" s="41">
        <f t="shared" si="618"/>
        <v>0</v>
      </c>
      <c r="AI102" s="42">
        <f t="shared" si="619"/>
        <v>0</v>
      </c>
      <c r="AN102" s="53">
        <f t="shared" si="620"/>
        <v>0</v>
      </c>
      <c r="AO102" s="41">
        <f t="shared" si="621"/>
        <v>0</v>
      </c>
      <c r="AP102" s="42">
        <f t="shared" si="622"/>
        <v>0</v>
      </c>
      <c r="AV102" s="53">
        <f t="shared" si="623"/>
        <v>25000</v>
      </c>
      <c r="AW102" s="41">
        <f t="shared" si="624"/>
        <v>25000</v>
      </c>
      <c r="AX102" s="42">
        <f t="shared" si="625"/>
        <v>0</v>
      </c>
      <c r="BD102" s="53">
        <f t="shared" si="626"/>
        <v>0</v>
      </c>
      <c r="BE102" s="41">
        <f t="shared" si="627"/>
        <v>0</v>
      </c>
      <c r="BF102" s="42">
        <f t="shared" si="628"/>
        <v>0</v>
      </c>
      <c r="BL102" s="53">
        <f t="shared" si="629"/>
        <v>0</v>
      </c>
      <c r="BM102" s="41">
        <f t="shared" si="630"/>
        <v>0</v>
      </c>
      <c r="BN102" s="42">
        <f t="shared" si="631"/>
        <v>0</v>
      </c>
      <c r="BT102" s="53">
        <f t="shared" si="632"/>
        <v>0</v>
      </c>
      <c r="BU102" s="41">
        <f t="shared" si="633"/>
        <v>0</v>
      </c>
      <c r="BV102" s="42">
        <f t="shared" si="634"/>
        <v>0</v>
      </c>
      <c r="CB102" s="53">
        <f t="shared" si="635"/>
        <v>0</v>
      </c>
      <c r="CC102" s="41">
        <f t="shared" si="636"/>
        <v>0</v>
      </c>
      <c r="CD102" s="42">
        <f t="shared" si="637"/>
        <v>0</v>
      </c>
      <c r="CJ102" s="53">
        <f t="shared" si="638"/>
        <v>0</v>
      </c>
      <c r="CK102" s="41">
        <f t="shared" si="639"/>
        <v>0</v>
      </c>
      <c r="CL102" s="42">
        <f t="shared" si="640"/>
        <v>0</v>
      </c>
      <c r="CQ102" s="53">
        <f t="shared" si="641"/>
        <v>0</v>
      </c>
      <c r="CR102" s="41">
        <f t="shared" si="642"/>
        <v>0</v>
      </c>
      <c r="CS102" s="42">
        <f t="shared" si="643"/>
        <v>0</v>
      </c>
      <c r="CX102" s="53">
        <f t="shared" si="644"/>
        <v>0</v>
      </c>
      <c r="CY102" s="41">
        <f t="shared" si="645"/>
        <v>0</v>
      </c>
      <c r="CZ102" s="42">
        <f t="shared" si="646"/>
        <v>0</v>
      </c>
      <c r="DE102" s="53">
        <f t="shared" si="647"/>
        <v>0</v>
      </c>
      <c r="DF102" s="41">
        <f t="shared" si="648"/>
        <v>0</v>
      </c>
      <c r="DG102" s="42">
        <f t="shared" si="649"/>
        <v>0</v>
      </c>
      <c r="DL102" s="53">
        <f t="shared" si="650"/>
        <v>0</v>
      </c>
      <c r="DM102" s="41">
        <f t="shared" si="651"/>
        <v>0</v>
      </c>
      <c r="DN102" s="42">
        <f t="shared" si="652"/>
        <v>0</v>
      </c>
      <c r="DS102" s="53">
        <f t="shared" si="653"/>
        <v>0</v>
      </c>
      <c r="DT102" s="41">
        <f t="shared" si="654"/>
        <v>0</v>
      </c>
      <c r="DU102" s="42">
        <f t="shared" si="655"/>
        <v>0</v>
      </c>
      <c r="DZ102" s="53">
        <f t="shared" si="656"/>
        <v>0</v>
      </c>
      <c r="EA102" s="41">
        <f t="shared" si="657"/>
        <v>0</v>
      </c>
      <c r="EB102" s="42">
        <f t="shared" si="658"/>
        <v>0</v>
      </c>
      <c r="EG102" s="53">
        <f t="shared" si="659"/>
        <v>0</v>
      </c>
      <c r="EH102" s="41">
        <f t="shared" si="660"/>
        <v>0</v>
      </c>
      <c r="EI102" s="42">
        <f t="shared" si="661"/>
        <v>0</v>
      </c>
      <c r="EN102" s="53">
        <f t="shared" si="662"/>
        <v>0</v>
      </c>
      <c r="EO102" s="41">
        <f t="shared" si="663"/>
        <v>0</v>
      </c>
      <c r="EP102" s="42">
        <f t="shared" si="664"/>
        <v>0</v>
      </c>
      <c r="EU102" s="53">
        <f t="shared" si="665"/>
        <v>0</v>
      </c>
      <c r="EV102" s="41">
        <f t="shared" si="666"/>
        <v>0</v>
      </c>
      <c r="EW102" s="42">
        <f t="shared" si="667"/>
        <v>0</v>
      </c>
      <c r="FB102" s="53">
        <f t="shared" si="668"/>
        <v>0</v>
      </c>
      <c r="FC102" s="41">
        <f t="shared" si="669"/>
        <v>0</v>
      </c>
      <c r="FD102" s="42">
        <f t="shared" si="670"/>
        <v>0</v>
      </c>
      <c r="FI102" s="53">
        <f t="shared" si="671"/>
        <v>0</v>
      </c>
      <c r="FJ102" s="41">
        <f t="shared" si="672"/>
        <v>0</v>
      </c>
      <c r="FK102" s="42">
        <f t="shared" si="673"/>
        <v>0</v>
      </c>
      <c r="FP102" s="53">
        <f t="shared" si="674"/>
        <v>0</v>
      </c>
      <c r="FQ102" s="41">
        <f t="shared" si="675"/>
        <v>0</v>
      </c>
      <c r="FR102" s="42">
        <f t="shared" si="676"/>
        <v>0</v>
      </c>
      <c r="FW102" s="53">
        <f t="shared" si="677"/>
        <v>0</v>
      </c>
      <c r="FX102" s="41">
        <f t="shared" si="678"/>
        <v>0</v>
      </c>
      <c r="FY102" s="42">
        <f t="shared" si="679"/>
        <v>0</v>
      </c>
      <c r="GD102" s="53">
        <f t="shared" si="680"/>
        <v>0</v>
      </c>
      <c r="GE102" s="41">
        <f t="shared" si="681"/>
        <v>0</v>
      </c>
      <c r="GF102" s="42">
        <f t="shared" si="682"/>
        <v>0</v>
      </c>
      <c r="GK102" s="53">
        <f t="shared" si="683"/>
        <v>0</v>
      </c>
      <c r="GL102" s="41">
        <f t="shared" si="684"/>
        <v>0</v>
      </c>
      <c r="GM102" s="42">
        <f t="shared" si="685"/>
        <v>0</v>
      </c>
      <c r="GR102" s="53">
        <f t="shared" si="686"/>
        <v>0</v>
      </c>
      <c r="GS102" s="41">
        <f t="shared" si="687"/>
        <v>0</v>
      </c>
      <c r="GT102" s="42">
        <f t="shared" si="688"/>
        <v>0</v>
      </c>
      <c r="GY102" s="53">
        <f t="shared" si="689"/>
        <v>0</v>
      </c>
      <c r="GZ102" s="41">
        <f t="shared" si="690"/>
        <v>0</v>
      </c>
      <c r="HA102" s="42">
        <f t="shared" si="691"/>
        <v>0</v>
      </c>
      <c r="HF102" s="53">
        <f t="shared" si="692"/>
        <v>0</v>
      </c>
      <c r="HG102" s="41">
        <f t="shared" si="693"/>
        <v>0</v>
      </c>
      <c r="HH102" s="42">
        <f t="shared" si="694"/>
        <v>0</v>
      </c>
      <c r="HM102" s="53">
        <f t="shared" si="695"/>
        <v>0</v>
      </c>
      <c r="HN102" s="41">
        <f t="shared" si="696"/>
        <v>0</v>
      </c>
      <c r="HO102" s="42">
        <f t="shared" si="697"/>
        <v>0</v>
      </c>
      <c r="HT102" s="53">
        <f t="shared" si="698"/>
        <v>0</v>
      </c>
      <c r="HU102" s="41">
        <f t="shared" si="699"/>
        <v>0</v>
      </c>
      <c r="HV102" s="42">
        <f t="shared" si="700"/>
        <v>0</v>
      </c>
      <c r="IA102" s="53">
        <f t="shared" si="701"/>
        <v>0</v>
      </c>
      <c r="IB102" s="41">
        <f t="shared" si="702"/>
        <v>0</v>
      </c>
      <c r="IC102" s="42">
        <f t="shared" si="703"/>
        <v>0</v>
      </c>
      <c r="IH102" s="53">
        <f t="shared" si="704"/>
        <v>0</v>
      </c>
      <c r="II102" s="41">
        <f t="shared" si="705"/>
        <v>0</v>
      </c>
      <c r="IJ102" s="42">
        <f t="shared" si="706"/>
        <v>0</v>
      </c>
      <c r="IO102" s="53">
        <f t="shared" si="707"/>
        <v>0</v>
      </c>
      <c r="IP102" s="41">
        <f t="shared" si="708"/>
        <v>0</v>
      </c>
      <c r="IQ102" s="42">
        <f t="shared" si="709"/>
        <v>0</v>
      </c>
      <c r="IV102" s="53">
        <f t="shared" si="710"/>
        <v>0</v>
      </c>
      <c r="IW102" s="41">
        <f t="shared" si="711"/>
        <v>0</v>
      </c>
      <c r="IX102" s="42">
        <f t="shared" si="712"/>
        <v>0</v>
      </c>
    </row>
    <row r="103" spans="6:258" x14ac:dyDescent="0.2">
      <c r="F103" s="53">
        <f t="shared" si="713"/>
        <v>0</v>
      </c>
      <c r="G103" s="41"/>
      <c r="H103" s="41"/>
      <c r="I103" s="41"/>
      <c r="J103" s="41">
        <f t="shared" si="714"/>
        <v>11213019</v>
      </c>
      <c r="K103" s="42">
        <f t="shared" si="715"/>
        <v>-11213019</v>
      </c>
      <c r="N103" s="53">
        <f t="shared" si="716"/>
        <v>0</v>
      </c>
      <c r="O103" s="41"/>
      <c r="P103" s="41"/>
      <c r="Q103" s="41"/>
      <c r="R103" s="41">
        <f t="shared" si="717"/>
        <v>11213019</v>
      </c>
      <c r="S103" s="42">
        <f t="shared" si="613"/>
        <v>-11213019</v>
      </c>
      <c r="Y103" s="53">
        <f t="shared" si="614"/>
        <v>0</v>
      </c>
      <c r="Z103" s="41">
        <f t="shared" si="615"/>
        <v>0</v>
      </c>
      <c r="AA103" s="42">
        <f t="shared" si="616"/>
        <v>0</v>
      </c>
      <c r="AG103" s="53">
        <f t="shared" si="617"/>
        <v>0</v>
      </c>
      <c r="AH103" s="41">
        <f t="shared" si="618"/>
        <v>0</v>
      </c>
      <c r="AI103" s="42">
        <f t="shared" si="619"/>
        <v>0</v>
      </c>
      <c r="AN103" s="53">
        <f t="shared" si="620"/>
        <v>0</v>
      </c>
      <c r="AO103" s="41">
        <f t="shared" si="621"/>
        <v>0</v>
      </c>
      <c r="AP103" s="42">
        <f t="shared" si="622"/>
        <v>0</v>
      </c>
      <c r="AV103" s="53">
        <f t="shared" si="623"/>
        <v>0</v>
      </c>
      <c r="AW103" s="41">
        <f t="shared" si="624"/>
        <v>0</v>
      </c>
      <c r="AX103" s="42">
        <f t="shared" si="625"/>
        <v>0</v>
      </c>
      <c r="BD103" s="53">
        <f t="shared" si="626"/>
        <v>0</v>
      </c>
      <c r="BE103" s="41">
        <f t="shared" si="627"/>
        <v>0</v>
      </c>
      <c r="BF103" s="42">
        <f t="shared" si="628"/>
        <v>0</v>
      </c>
      <c r="BL103" s="53">
        <f t="shared" si="629"/>
        <v>0</v>
      </c>
      <c r="BM103" s="41">
        <f t="shared" si="630"/>
        <v>0</v>
      </c>
      <c r="BN103" s="42">
        <f t="shared" si="631"/>
        <v>0</v>
      </c>
      <c r="BT103" s="53">
        <f t="shared" si="632"/>
        <v>0</v>
      </c>
      <c r="BU103" s="41">
        <f t="shared" si="633"/>
        <v>0</v>
      </c>
      <c r="BV103" s="42">
        <f t="shared" si="634"/>
        <v>0</v>
      </c>
      <c r="CB103" s="53">
        <f t="shared" si="635"/>
        <v>0</v>
      </c>
      <c r="CC103" s="41">
        <f t="shared" si="636"/>
        <v>0</v>
      </c>
      <c r="CD103" s="42">
        <f t="shared" si="637"/>
        <v>0</v>
      </c>
      <c r="CJ103" s="53">
        <f t="shared" si="638"/>
        <v>0</v>
      </c>
      <c r="CK103" s="41">
        <f t="shared" si="639"/>
        <v>0</v>
      </c>
      <c r="CL103" s="42">
        <f t="shared" si="640"/>
        <v>0</v>
      </c>
      <c r="CQ103" s="53">
        <f t="shared" si="641"/>
        <v>0</v>
      </c>
      <c r="CR103" s="41">
        <f t="shared" si="642"/>
        <v>0</v>
      </c>
      <c r="CS103" s="42">
        <f t="shared" si="643"/>
        <v>0</v>
      </c>
      <c r="CX103" s="53">
        <f t="shared" si="644"/>
        <v>0</v>
      </c>
      <c r="CY103" s="41">
        <f t="shared" si="645"/>
        <v>0</v>
      </c>
      <c r="CZ103" s="42">
        <f t="shared" si="646"/>
        <v>0</v>
      </c>
      <c r="DE103" s="53">
        <f t="shared" si="647"/>
        <v>0</v>
      </c>
      <c r="DF103" s="41">
        <f t="shared" si="648"/>
        <v>0</v>
      </c>
      <c r="DG103" s="42">
        <f t="shared" si="649"/>
        <v>0</v>
      </c>
      <c r="DL103" s="53">
        <f t="shared" si="650"/>
        <v>0</v>
      </c>
      <c r="DM103" s="41">
        <f t="shared" si="651"/>
        <v>0</v>
      </c>
      <c r="DN103" s="42">
        <f t="shared" si="652"/>
        <v>0</v>
      </c>
      <c r="DS103" s="53">
        <f t="shared" si="653"/>
        <v>0</v>
      </c>
      <c r="DT103" s="41">
        <f t="shared" si="654"/>
        <v>0</v>
      </c>
      <c r="DU103" s="42">
        <f t="shared" si="655"/>
        <v>0</v>
      </c>
      <c r="DZ103" s="53">
        <f t="shared" si="656"/>
        <v>0</v>
      </c>
      <c r="EA103" s="41">
        <f t="shared" si="657"/>
        <v>0</v>
      </c>
      <c r="EB103" s="42">
        <f t="shared" si="658"/>
        <v>0</v>
      </c>
      <c r="EG103" s="53">
        <f t="shared" si="659"/>
        <v>0</v>
      </c>
      <c r="EH103" s="41">
        <f t="shared" si="660"/>
        <v>0</v>
      </c>
      <c r="EI103" s="42">
        <f t="shared" si="661"/>
        <v>0</v>
      </c>
      <c r="EN103" s="53">
        <f t="shared" si="662"/>
        <v>0</v>
      </c>
      <c r="EO103" s="41">
        <f t="shared" si="663"/>
        <v>0</v>
      </c>
      <c r="EP103" s="42">
        <f t="shared" si="664"/>
        <v>0</v>
      </c>
      <c r="EU103" s="53">
        <f t="shared" si="665"/>
        <v>0</v>
      </c>
      <c r="EV103" s="41">
        <f t="shared" si="666"/>
        <v>0</v>
      </c>
      <c r="EW103" s="42">
        <f t="shared" si="667"/>
        <v>0</v>
      </c>
      <c r="FB103" s="53">
        <f t="shared" si="668"/>
        <v>0</v>
      </c>
      <c r="FC103" s="41">
        <f t="shared" si="669"/>
        <v>0</v>
      </c>
      <c r="FD103" s="42">
        <f t="shared" si="670"/>
        <v>0</v>
      </c>
      <c r="FI103" s="53">
        <f t="shared" si="671"/>
        <v>0</v>
      </c>
      <c r="FJ103" s="41">
        <f t="shared" si="672"/>
        <v>0</v>
      </c>
      <c r="FK103" s="42">
        <f t="shared" si="673"/>
        <v>0</v>
      </c>
      <c r="FP103" s="53">
        <f t="shared" si="674"/>
        <v>0</v>
      </c>
      <c r="FQ103" s="41">
        <f t="shared" si="675"/>
        <v>0</v>
      </c>
      <c r="FR103" s="42">
        <f t="shared" si="676"/>
        <v>0</v>
      </c>
      <c r="FW103" s="53">
        <f t="shared" si="677"/>
        <v>0</v>
      </c>
      <c r="FX103" s="41">
        <f t="shared" si="678"/>
        <v>0</v>
      </c>
      <c r="FY103" s="42">
        <f t="shared" si="679"/>
        <v>0</v>
      </c>
      <c r="GD103" s="53">
        <f t="shared" si="680"/>
        <v>0</v>
      </c>
      <c r="GE103" s="41">
        <f t="shared" si="681"/>
        <v>0</v>
      </c>
      <c r="GF103" s="42">
        <f t="shared" si="682"/>
        <v>0</v>
      </c>
      <c r="GK103" s="53">
        <f t="shared" si="683"/>
        <v>0</v>
      </c>
      <c r="GL103" s="41">
        <f t="shared" si="684"/>
        <v>0</v>
      </c>
      <c r="GM103" s="42">
        <f t="shared" si="685"/>
        <v>0</v>
      </c>
      <c r="GR103" s="53">
        <f t="shared" si="686"/>
        <v>0</v>
      </c>
      <c r="GS103" s="41">
        <f t="shared" si="687"/>
        <v>0</v>
      </c>
      <c r="GT103" s="42">
        <f t="shared" si="688"/>
        <v>0</v>
      </c>
      <c r="GY103" s="53">
        <f t="shared" si="689"/>
        <v>0</v>
      </c>
      <c r="GZ103" s="41">
        <f t="shared" si="690"/>
        <v>0</v>
      </c>
      <c r="HA103" s="42">
        <f t="shared" si="691"/>
        <v>0</v>
      </c>
      <c r="HF103" s="53">
        <f t="shared" si="692"/>
        <v>0</v>
      </c>
      <c r="HG103" s="41">
        <f t="shared" si="693"/>
        <v>0</v>
      </c>
      <c r="HH103" s="42">
        <f t="shared" si="694"/>
        <v>0</v>
      </c>
      <c r="HM103" s="53">
        <f t="shared" si="695"/>
        <v>0</v>
      </c>
      <c r="HN103" s="41">
        <f t="shared" si="696"/>
        <v>0</v>
      </c>
      <c r="HO103" s="42">
        <f t="shared" si="697"/>
        <v>0</v>
      </c>
      <c r="HT103" s="53">
        <f t="shared" si="698"/>
        <v>0</v>
      </c>
      <c r="HU103" s="41">
        <f t="shared" si="699"/>
        <v>0</v>
      </c>
      <c r="HV103" s="42">
        <f t="shared" si="700"/>
        <v>0</v>
      </c>
      <c r="IA103" s="53">
        <f t="shared" si="701"/>
        <v>0</v>
      </c>
      <c r="IB103" s="41">
        <f t="shared" si="702"/>
        <v>0</v>
      </c>
      <c r="IC103" s="42">
        <f t="shared" si="703"/>
        <v>0</v>
      </c>
      <c r="IH103" s="53">
        <f t="shared" si="704"/>
        <v>0</v>
      </c>
      <c r="II103" s="41">
        <f t="shared" si="705"/>
        <v>0</v>
      </c>
      <c r="IJ103" s="42">
        <f t="shared" si="706"/>
        <v>0</v>
      </c>
      <c r="IO103" s="53">
        <f t="shared" si="707"/>
        <v>0</v>
      </c>
      <c r="IP103" s="41">
        <f t="shared" si="708"/>
        <v>0</v>
      </c>
      <c r="IQ103" s="42">
        <f t="shared" si="709"/>
        <v>0</v>
      </c>
      <c r="IV103" s="53">
        <f t="shared" si="710"/>
        <v>0</v>
      </c>
      <c r="IW103" s="41">
        <f t="shared" si="711"/>
        <v>0</v>
      </c>
      <c r="IX103" s="42">
        <f t="shared" si="712"/>
        <v>0</v>
      </c>
    </row>
    <row r="104" spans="6:258" x14ac:dyDescent="0.2">
      <c r="F104" s="53">
        <f t="shared" si="713"/>
        <v>0</v>
      </c>
      <c r="G104" s="41"/>
      <c r="H104" s="41"/>
      <c r="I104" s="41"/>
      <c r="J104" s="41">
        <f t="shared" si="714"/>
        <v>234200</v>
      </c>
      <c r="K104" s="42">
        <f t="shared" si="715"/>
        <v>-234200</v>
      </c>
      <c r="N104" s="53">
        <f t="shared" si="716"/>
        <v>0</v>
      </c>
      <c r="O104" s="41"/>
      <c r="P104" s="41"/>
      <c r="Q104" s="41"/>
      <c r="R104" s="41">
        <f t="shared" si="717"/>
        <v>209200</v>
      </c>
      <c r="S104" s="42">
        <f t="shared" si="613"/>
        <v>-209200</v>
      </c>
      <c r="Y104" s="53">
        <f t="shared" si="614"/>
        <v>0</v>
      </c>
      <c r="Z104" s="41">
        <f t="shared" si="615"/>
        <v>0</v>
      </c>
      <c r="AA104" s="42">
        <f t="shared" si="616"/>
        <v>0</v>
      </c>
      <c r="AG104" s="53">
        <f t="shared" si="617"/>
        <v>0</v>
      </c>
      <c r="AH104" s="41">
        <f t="shared" si="618"/>
        <v>0</v>
      </c>
      <c r="AI104" s="42">
        <f t="shared" si="619"/>
        <v>0</v>
      </c>
      <c r="AN104" s="53">
        <f t="shared" si="620"/>
        <v>0</v>
      </c>
      <c r="AO104" s="41">
        <f t="shared" si="621"/>
        <v>0</v>
      </c>
      <c r="AP104" s="42">
        <f t="shared" si="622"/>
        <v>0</v>
      </c>
      <c r="AV104" s="53">
        <f t="shared" si="623"/>
        <v>25000</v>
      </c>
      <c r="AW104" s="41">
        <f t="shared" si="624"/>
        <v>25000</v>
      </c>
      <c r="AX104" s="42">
        <f t="shared" si="625"/>
        <v>0</v>
      </c>
      <c r="BD104" s="53">
        <f t="shared" si="626"/>
        <v>0</v>
      </c>
      <c r="BE104" s="41">
        <f t="shared" si="627"/>
        <v>0</v>
      </c>
      <c r="BF104" s="42">
        <f t="shared" si="628"/>
        <v>0</v>
      </c>
      <c r="BL104" s="53">
        <f t="shared" si="629"/>
        <v>0</v>
      </c>
      <c r="BM104" s="41">
        <f t="shared" si="630"/>
        <v>0</v>
      </c>
      <c r="BN104" s="42">
        <f t="shared" si="631"/>
        <v>0</v>
      </c>
      <c r="BT104" s="53">
        <f t="shared" si="632"/>
        <v>0</v>
      </c>
      <c r="BU104" s="41">
        <f t="shared" si="633"/>
        <v>0</v>
      </c>
      <c r="BV104" s="42">
        <f t="shared" si="634"/>
        <v>0</v>
      </c>
      <c r="CB104" s="53">
        <f t="shared" si="635"/>
        <v>0</v>
      </c>
      <c r="CC104" s="41">
        <f t="shared" si="636"/>
        <v>0</v>
      </c>
      <c r="CD104" s="42">
        <f t="shared" si="637"/>
        <v>0</v>
      </c>
      <c r="CJ104" s="53">
        <f t="shared" si="638"/>
        <v>0</v>
      </c>
      <c r="CK104" s="41">
        <f t="shared" si="639"/>
        <v>0</v>
      </c>
      <c r="CL104" s="42">
        <f t="shared" si="640"/>
        <v>0</v>
      </c>
      <c r="CQ104" s="53">
        <f t="shared" si="641"/>
        <v>0</v>
      </c>
      <c r="CR104" s="41">
        <f t="shared" si="642"/>
        <v>0</v>
      </c>
      <c r="CS104" s="42">
        <f t="shared" si="643"/>
        <v>0</v>
      </c>
      <c r="CX104" s="53">
        <f t="shared" si="644"/>
        <v>0</v>
      </c>
      <c r="CY104" s="41">
        <f t="shared" si="645"/>
        <v>0</v>
      </c>
      <c r="CZ104" s="42">
        <f t="shared" si="646"/>
        <v>0</v>
      </c>
      <c r="DE104" s="53">
        <f t="shared" si="647"/>
        <v>0</v>
      </c>
      <c r="DF104" s="41">
        <f t="shared" si="648"/>
        <v>0</v>
      </c>
      <c r="DG104" s="42">
        <f t="shared" si="649"/>
        <v>0</v>
      </c>
      <c r="DL104" s="53">
        <f t="shared" si="650"/>
        <v>0</v>
      </c>
      <c r="DM104" s="41">
        <f t="shared" si="651"/>
        <v>0</v>
      </c>
      <c r="DN104" s="42">
        <f t="shared" si="652"/>
        <v>0</v>
      </c>
      <c r="DS104" s="53">
        <f t="shared" si="653"/>
        <v>0</v>
      </c>
      <c r="DT104" s="41">
        <f t="shared" si="654"/>
        <v>0</v>
      </c>
      <c r="DU104" s="42">
        <f t="shared" si="655"/>
        <v>0</v>
      </c>
      <c r="DZ104" s="53">
        <f t="shared" si="656"/>
        <v>0</v>
      </c>
      <c r="EA104" s="41">
        <f t="shared" si="657"/>
        <v>0</v>
      </c>
      <c r="EB104" s="42">
        <f t="shared" si="658"/>
        <v>0</v>
      </c>
      <c r="EG104" s="53">
        <f t="shared" si="659"/>
        <v>0</v>
      </c>
      <c r="EH104" s="41">
        <f t="shared" si="660"/>
        <v>0</v>
      </c>
      <c r="EI104" s="42">
        <f t="shared" si="661"/>
        <v>0</v>
      </c>
      <c r="EN104" s="53">
        <f t="shared" si="662"/>
        <v>0</v>
      </c>
      <c r="EO104" s="41">
        <f t="shared" si="663"/>
        <v>0</v>
      </c>
      <c r="EP104" s="42">
        <f t="shared" si="664"/>
        <v>0</v>
      </c>
      <c r="EU104" s="53">
        <f t="shared" si="665"/>
        <v>0</v>
      </c>
      <c r="EV104" s="41">
        <f t="shared" si="666"/>
        <v>0</v>
      </c>
      <c r="EW104" s="42">
        <f t="shared" si="667"/>
        <v>0</v>
      </c>
      <c r="FB104" s="53">
        <f t="shared" si="668"/>
        <v>0</v>
      </c>
      <c r="FC104" s="41">
        <f t="shared" si="669"/>
        <v>0</v>
      </c>
      <c r="FD104" s="42">
        <f t="shared" si="670"/>
        <v>0</v>
      </c>
      <c r="FI104" s="53">
        <f t="shared" si="671"/>
        <v>0</v>
      </c>
      <c r="FJ104" s="41">
        <f t="shared" si="672"/>
        <v>0</v>
      </c>
      <c r="FK104" s="42">
        <f t="shared" si="673"/>
        <v>0</v>
      </c>
      <c r="FP104" s="53">
        <f t="shared" si="674"/>
        <v>0</v>
      </c>
      <c r="FQ104" s="41">
        <f t="shared" si="675"/>
        <v>0</v>
      </c>
      <c r="FR104" s="42">
        <f t="shared" si="676"/>
        <v>0</v>
      </c>
      <c r="FW104" s="53">
        <f t="shared" si="677"/>
        <v>0</v>
      </c>
      <c r="FX104" s="41">
        <f t="shared" si="678"/>
        <v>0</v>
      </c>
      <c r="FY104" s="42">
        <f t="shared" si="679"/>
        <v>0</v>
      </c>
      <c r="GD104" s="53">
        <f t="shared" si="680"/>
        <v>0</v>
      </c>
      <c r="GE104" s="41">
        <f t="shared" si="681"/>
        <v>0</v>
      </c>
      <c r="GF104" s="42">
        <f t="shared" si="682"/>
        <v>0</v>
      </c>
      <c r="GK104" s="53">
        <f t="shared" si="683"/>
        <v>0</v>
      </c>
      <c r="GL104" s="41">
        <f t="shared" si="684"/>
        <v>0</v>
      </c>
      <c r="GM104" s="42">
        <f t="shared" si="685"/>
        <v>0</v>
      </c>
      <c r="GR104" s="53">
        <f t="shared" si="686"/>
        <v>0</v>
      </c>
      <c r="GS104" s="41">
        <f t="shared" si="687"/>
        <v>0</v>
      </c>
      <c r="GT104" s="42">
        <f t="shared" si="688"/>
        <v>0</v>
      </c>
      <c r="GY104" s="53">
        <f t="shared" si="689"/>
        <v>0</v>
      </c>
      <c r="GZ104" s="41">
        <f t="shared" si="690"/>
        <v>0</v>
      </c>
      <c r="HA104" s="42">
        <f t="shared" si="691"/>
        <v>0</v>
      </c>
      <c r="HF104" s="53">
        <f t="shared" si="692"/>
        <v>0</v>
      </c>
      <c r="HG104" s="41">
        <f t="shared" si="693"/>
        <v>0</v>
      </c>
      <c r="HH104" s="42">
        <f t="shared" si="694"/>
        <v>0</v>
      </c>
      <c r="HM104" s="53">
        <f t="shared" si="695"/>
        <v>0</v>
      </c>
      <c r="HN104" s="41">
        <f t="shared" si="696"/>
        <v>0</v>
      </c>
      <c r="HO104" s="42">
        <f t="shared" si="697"/>
        <v>0</v>
      </c>
      <c r="HT104" s="53">
        <f t="shared" si="698"/>
        <v>0</v>
      </c>
      <c r="HU104" s="41">
        <f t="shared" si="699"/>
        <v>0</v>
      </c>
      <c r="HV104" s="42">
        <f t="shared" si="700"/>
        <v>0</v>
      </c>
      <c r="IA104" s="53">
        <f t="shared" si="701"/>
        <v>0</v>
      </c>
      <c r="IB104" s="41">
        <f t="shared" si="702"/>
        <v>0</v>
      </c>
      <c r="IC104" s="42">
        <f t="shared" si="703"/>
        <v>0</v>
      </c>
      <c r="IH104" s="53">
        <f t="shared" si="704"/>
        <v>0</v>
      </c>
      <c r="II104" s="41">
        <f t="shared" si="705"/>
        <v>0</v>
      </c>
      <c r="IJ104" s="42">
        <f t="shared" si="706"/>
        <v>0</v>
      </c>
      <c r="IO104" s="53">
        <f t="shared" si="707"/>
        <v>0</v>
      </c>
      <c r="IP104" s="41">
        <f t="shared" si="708"/>
        <v>0</v>
      </c>
      <c r="IQ104" s="42">
        <f t="shared" si="709"/>
        <v>0</v>
      </c>
      <c r="IV104" s="53">
        <f t="shared" si="710"/>
        <v>0</v>
      </c>
      <c r="IW104" s="41">
        <f t="shared" si="711"/>
        <v>0</v>
      </c>
      <c r="IX104" s="42">
        <f t="shared" si="712"/>
        <v>0</v>
      </c>
    </row>
    <row r="105" spans="6:258" x14ac:dyDescent="0.2">
      <c r="F105" s="53">
        <f t="shared" si="713"/>
        <v>350423</v>
      </c>
      <c r="G105" s="41"/>
      <c r="H105" s="41"/>
      <c r="I105" s="41"/>
      <c r="J105" s="41">
        <f t="shared" si="714"/>
        <v>5606159</v>
      </c>
      <c r="K105" s="42">
        <f t="shared" si="715"/>
        <v>-5255736</v>
      </c>
      <c r="N105" s="53">
        <f t="shared" si="716"/>
        <v>350423</v>
      </c>
      <c r="O105" s="41"/>
      <c r="P105" s="41"/>
      <c r="Q105" s="41"/>
      <c r="R105" s="41">
        <f t="shared" si="717"/>
        <v>4418000</v>
      </c>
      <c r="S105" s="42">
        <f t="shared" si="613"/>
        <v>-4067577</v>
      </c>
      <c r="Y105" s="53">
        <f t="shared" si="614"/>
        <v>534599</v>
      </c>
      <c r="Z105" s="41">
        <f t="shared" si="615"/>
        <v>534599</v>
      </c>
      <c r="AA105" s="42">
        <f t="shared" si="616"/>
        <v>0</v>
      </c>
      <c r="AG105" s="53">
        <f t="shared" si="617"/>
        <v>87686</v>
      </c>
      <c r="AH105" s="41">
        <f t="shared" si="618"/>
        <v>87686</v>
      </c>
      <c r="AI105" s="42">
        <f t="shared" si="619"/>
        <v>0</v>
      </c>
      <c r="AN105" s="53">
        <f t="shared" si="620"/>
        <v>0</v>
      </c>
      <c r="AO105" s="41">
        <f t="shared" si="621"/>
        <v>0</v>
      </c>
      <c r="AP105" s="42">
        <f t="shared" si="622"/>
        <v>0</v>
      </c>
      <c r="AV105" s="53">
        <f t="shared" si="623"/>
        <v>1513</v>
      </c>
      <c r="AW105" s="41">
        <f t="shared" si="624"/>
        <v>1513</v>
      </c>
      <c r="AX105" s="42">
        <f t="shared" si="625"/>
        <v>0</v>
      </c>
      <c r="BD105" s="53">
        <f t="shared" si="626"/>
        <v>356253</v>
      </c>
      <c r="BE105" s="41">
        <f t="shared" si="627"/>
        <v>356253</v>
      </c>
      <c r="BF105" s="42">
        <f t="shared" si="628"/>
        <v>0</v>
      </c>
      <c r="BL105" s="53">
        <f t="shared" si="629"/>
        <v>215509</v>
      </c>
      <c r="BM105" s="41">
        <f t="shared" si="630"/>
        <v>215509</v>
      </c>
      <c r="BN105" s="42">
        <f t="shared" si="631"/>
        <v>0</v>
      </c>
      <c r="BT105" s="53">
        <f t="shared" si="632"/>
        <v>60</v>
      </c>
      <c r="BU105" s="41">
        <f t="shared" si="633"/>
        <v>60</v>
      </c>
      <c r="BV105" s="42">
        <f t="shared" si="634"/>
        <v>0</v>
      </c>
      <c r="CB105" s="53">
        <f t="shared" si="635"/>
        <v>140684</v>
      </c>
      <c r="CC105" s="41">
        <f t="shared" si="636"/>
        <v>140684</v>
      </c>
      <c r="CD105" s="42">
        <f t="shared" si="637"/>
        <v>0</v>
      </c>
      <c r="CJ105" s="53">
        <f t="shared" si="638"/>
        <v>208108</v>
      </c>
      <c r="CK105" s="41">
        <f t="shared" si="639"/>
        <v>208108</v>
      </c>
      <c r="CL105" s="42">
        <f t="shared" si="640"/>
        <v>0</v>
      </c>
      <c r="CQ105" s="53">
        <f t="shared" si="641"/>
        <v>2365</v>
      </c>
      <c r="CR105" s="41">
        <f t="shared" si="642"/>
        <v>2365</v>
      </c>
      <c r="CS105" s="42">
        <f t="shared" si="643"/>
        <v>0</v>
      </c>
      <c r="CX105" s="53">
        <f t="shared" si="644"/>
        <v>3264</v>
      </c>
      <c r="CY105" s="41">
        <f t="shared" si="645"/>
        <v>3264</v>
      </c>
      <c r="CZ105" s="42">
        <f t="shared" si="646"/>
        <v>0</v>
      </c>
      <c r="DE105" s="53">
        <f t="shared" si="647"/>
        <v>3879</v>
      </c>
      <c r="DF105" s="41">
        <f t="shared" si="648"/>
        <v>3879</v>
      </c>
      <c r="DG105" s="42">
        <f t="shared" si="649"/>
        <v>0</v>
      </c>
      <c r="DL105" s="53">
        <f t="shared" si="650"/>
        <v>3352</v>
      </c>
      <c r="DM105" s="41">
        <f t="shared" si="651"/>
        <v>3352</v>
      </c>
      <c r="DN105" s="42">
        <f t="shared" si="652"/>
        <v>0</v>
      </c>
      <c r="DS105" s="53">
        <f t="shared" si="653"/>
        <v>1022</v>
      </c>
      <c r="DT105" s="41">
        <f t="shared" si="654"/>
        <v>1022</v>
      </c>
      <c r="DU105" s="42">
        <f t="shared" si="655"/>
        <v>0</v>
      </c>
      <c r="DZ105" s="53">
        <f t="shared" si="656"/>
        <v>6642</v>
      </c>
      <c r="EA105" s="41">
        <f t="shared" si="657"/>
        <v>6642</v>
      </c>
      <c r="EB105" s="42">
        <f t="shared" si="658"/>
        <v>0</v>
      </c>
      <c r="EG105" s="53">
        <f t="shared" si="659"/>
        <v>7290</v>
      </c>
      <c r="EH105" s="41">
        <f t="shared" si="660"/>
        <v>7290</v>
      </c>
      <c r="EI105" s="42">
        <f t="shared" si="661"/>
        <v>0</v>
      </c>
      <c r="EN105" s="53">
        <f t="shared" si="662"/>
        <v>4906</v>
      </c>
      <c r="EO105" s="41">
        <f t="shared" si="663"/>
        <v>4906</v>
      </c>
      <c r="EP105" s="42">
        <f t="shared" si="664"/>
        <v>0</v>
      </c>
      <c r="EU105" s="53">
        <f t="shared" si="665"/>
        <v>4634</v>
      </c>
      <c r="EV105" s="41">
        <f t="shared" si="666"/>
        <v>4634</v>
      </c>
      <c r="EW105" s="42">
        <f t="shared" si="667"/>
        <v>0</v>
      </c>
      <c r="FB105" s="53">
        <f t="shared" si="668"/>
        <v>5855</v>
      </c>
      <c r="FC105" s="41">
        <f t="shared" si="669"/>
        <v>5855</v>
      </c>
      <c r="FD105" s="42">
        <f t="shared" si="670"/>
        <v>0</v>
      </c>
      <c r="FI105" s="53">
        <f t="shared" si="671"/>
        <v>3935</v>
      </c>
      <c r="FJ105" s="41">
        <f t="shared" si="672"/>
        <v>3935</v>
      </c>
      <c r="FK105" s="42">
        <f t="shared" si="673"/>
        <v>0</v>
      </c>
      <c r="FP105" s="53">
        <f t="shared" si="674"/>
        <v>4644</v>
      </c>
      <c r="FQ105" s="41">
        <f t="shared" si="675"/>
        <v>4644</v>
      </c>
      <c r="FR105" s="42">
        <f t="shared" si="676"/>
        <v>0</v>
      </c>
      <c r="FW105" s="53">
        <f t="shared" si="677"/>
        <v>3032</v>
      </c>
      <c r="FX105" s="41">
        <f t="shared" si="678"/>
        <v>3032</v>
      </c>
      <c r="FY105" s="42">
        <f t="shared" si="679"/>
        <v>0</v>
      </c>
      <c r="GD105" s="53">
        <f t="shared" si="680"/>
        <v>4516</v>
      </c>
      <c r="GE105" s="41">
        <f t="shared" si="681"/>
        <v>4516</v>
      </c>
      <c r="GF105" s="42">
        <f t="shared" si="682"/>
        <v>0</v>
      </c>
      <c r="GK105" s="53">
        <f t="shared" si="683"/>
        <v>4717</v>
      </c>
      <c r="GL105" s="41">
        <f t="shared" si="684"/>
        <v>4717</v>
      </c>
      <c r="GM105" s="42">
        <f t="shared" si="685"/>
        <v>0</v>
      </c>
      <c r="GR105" s="53">
        <f t="shared" si="686"/>
        <v>3218</v>
      </c>
      <c r="GS105" s="41">
        <f t="shared" si="687"/>
        <v>3218</v>
      </c>
      <c r="GT105" s="42">
        <f t="shared" si="688"/>
        <v>0</v>
      </c>
      <c r="GY105" s="53">
        <f t="shared" si="689"/>
        <v>4782</v>
      </c>
      <c r="GZ105" s="41">
        <f t="shared" si="690"/>
        <v>4782</v>
      </c>
      <c r="HA105" s="42">
        <f t="shared" si="691"/>
        <v>0</v>
      </c>
      <c r="HF105" s="53">
        <f t="shared" si="692"/>
        <v>2175</v>
      </c>
      <c r="HG105" s="41">
        <f t="shared" si="693"/>
        <v>2175</v>
      </c>
      <c r="HH105" s="42">
        <f t="shared" si="694"/>
        <v>0</v>
      </c>
      <c r="HM105" s="53">
        <f t="shared" si="695"/>
        <v>1957</v>
      </c>
      <c r="HN105" s="41">
        <f t="shared" si="696"/>
        <v>1957</v>
      </c>
      <c r="HO105" s="42">
        <f t="shared" si="697"/>
        <v>0</v>
      </c>
      <c r="HT105" s="53">
        <f t="shared" si="698"/>
        <v>2716</v>
      </c>
      <c r="HU105" s="41">
        <f t="shared" si="699"/>
        <v>2716</v>
      </c>
      <c r="HV105" s="42">
        <f t="shared" si="700"/>
        <v>0</v>
      </c>
      <c r="IA105" s="53">
        <f t="shared" si="701"/>
        <v>8048</v>
      </c>
      <c r="IB105" s="41">
        <f t="shared" si="702"/>
        <v>8048</v>
      </c>
      <c r="IC105" s="42">
        <f t="shared" si="703"/>
        <v>0</v>
      </c>
      <c r="IH105" s="53">
        <f t="shared" si="704"/>
        <v>3057</v>
      </c>
      <c r="II105" s="41">
        <f t="shared" si="705"/>
        <v>3057</v>
      </c>
      <c r="IJ105" s="42">
        <f t="shared" si="706"/>
        <v>0</v>
      </c>
      <c r="IO105" s="53">
        <f t="shared" si="707"/>
        <v>3464</v>
      </c>
      <c r="IP105" s="41">
        <f t="shared" si="708"/>
        <v>3464</v>
      </c>
      <c r="IQ105" s="42">
        <f t="shared" si="709"/>
        <v>0</v>
      </c>
      <c r="IV105" s="53">
        <f t="shared" si="710"/>
        <v>6366</v>
      </c>
      <c r="IW105" s="41">
        <f t="shared" si="711"/>
        <v>331182</v>
      </c>
      <c r="IX105" s="42">
        <f t="shared" si="712"/>
        <v>-324816</v>
      </c>
    </row>
    <row r="106" spans="6:258" x14ac:dyDescent="0.2">
      <c r="F106" s="53">
        <f t="shared" si="713"/>
        <v>0</v>
      </c>
      <c r="G106" s="41"/>
      <c r="H106" s="41"/>
      <c r="I106" s="41"/>
      <c r="J106" s="41">
        <f t="shared" si="714"/>
        <v>118532</v>
      </c>
      <c r="K106" s="42">
        <f t="shared" si="715"/>
        <v>-118532</v>
      </c>
      <c r="N106" s="53">
        <f t="shared" si="716"/>
        <v>0</v>
      </c>
      <c r="O106" s="41"/>
      <c r="P106" s="41"/>
      <c r="Q106" s="41"/>
      <c r="R106" s="41">
        <f t="shared" si="717"/>
        <v>118532</v>
      </c>
      <c r="S106" s="42">
        <f t="shared" si="613"/>
        <v>-118532</v>
      </c>
      <c r="Y106" s="53">
        <f t="shared" si="614"/>
        <v>0</v>
      </c>
      <c r="Z106" s="41">
        <f t="shared" si="615"/>
        <v>0</v>
      </c>
      <c r="AA106" s="42">
        <f t="shared" si="616"/>
        <v>0</v>
      </c>
      <c r="AG106" s="53">
        <f t="shared" si="617"/>
        <v>0</v>
      </c>
      <c r="AH106" s="41">
        <f t="shared" si="618"/>
        <v>0</v>
      </c>
      <c r="AI106" s="42">
        <f t="shared" si="619"/>
        <v>0</v>
      </c>
      <c r="AN106" s="53">
        <f t="shared" si="620"/>
        <v>0</v>
      </c>
      <c r="AO106" s="41">
        <f t="shared" si="621"/>
        <v>0</v>
      </c>
      <c r="AP106" s="42">
        <f t="shared" si="622"/>
        <v>0</v>
      </c>
      <c r="AV106" s="53">
        <f t="shared" si="623"/>
        <v>0</v>
      </c>
      <c r="AW106" s="41">
        <f t="shared" si="624"/>
        <v>0</v>
      </c>
      <c r="AX106" s="42">
        <f t="shared" si="625"/>
        <v>0</v>
      </c>
      <c r="BD106" s="53">
        <f t="shared" si="626"/>
        <v>0</v>
      </c>
      <c r="BE106" s="41">
        <f t="shared" si="627"/>
        <v>0</v>
      </c>
      <c r="BF106" s="42">
        <f t="shared" si="628"/>
        <v>0</v>
      </c>
      <c r="BL106" s="53">
        <f t="shared" si="629"/>
        <v>0</v>
      </c>
      <c r="BM106" s="41">
        <f t="shared" si="630"/>
        <v>0</v>
      </c>
      <c r="BN106" s="42">
        <f t="shared" si="631"/>
        <v>0</v>
      </c>
      <c r="BT106" s="53">
        <f t="shared" si="632"/>
        <v>0</v>
      </c>
      <c r="BU106" s="41">
        <f t="shared" si="633"/>
        <v>0</v>
      </c>
      <c r="BV106" s="42">
        <f t="shared" si="634"/>
        <v>0</v>
      </c>
      <c r="CB106" s="53">
        <f t="shared" si="635"/>
        <v>0</v>
      </c>
      <c r="CC106" s="41">
        <f t="shared" si="636"/>
        <v>0</v>
      </c>
      <c r="CD106" s="42">
        <f t="shared" si="637"/>
        <v>0</v>
      </c>
      <c r="CJ106" s="53">
        <f t="shared" si="638"/>
        <v>0</v>
      </c>
      <c r="CK106" s="41">
        <f t="shared" si="639"/>
        <v>0</v>
      </c>
      <c r="CL106" s="42">
        <f t="shared" si="640"/>
        <v>0</v>
      </c>
      <c r="CQ106" s="53">
        <f t="shared" si="641"/>
        <v>0</v>
      </c>
      <c r="CR106" s="41">
        <f t="shared" si="642"/>
        <v>0</v>
      </c>
      <c r="CS106" s="42">
        <f t="shared" si="643"/>
        <v>0</v>
      </c>
      <c r="CX106" s="53">
        <f t="shared" si="644"/>
        <v>0</v>
      </c>
      <c r="CY106" s="41">
        <f t="shared" si="645"/>
        <v>0</v>
      </c>
      <c r="CZ106" s="42">
        <f t="shared" si="646"/>
        <v>0</v>
      </c>
      <c r="DE106" s="53">
        <f t="shared" si="647"/>
        <v>0</v>
      </c>
      <c r="DF106" s="41">
        <f t="shared" si="648"/>
        <v>0</v>
      </c>
      <c r="DG106" s="42">
        <f t="shared" si="649"/>
        <v>0</v>
      </c>
      <c r="DL106" s="53">
        <f t="shared" si="650"/>
        <v>0</v>
      </c>
      <c r="DM106" s="41">
        <f t="shared" si="651"/>
        <v>0</v>
      </c>
      <c r="DN106" s="42">
        <f t="shared" si="652"/>
        <v>0</v>
      </c>
      <c r="DS106" s="53">
        <f t="shared" si="653"/>
        <v>0</v>
      </c>
      <c r="DT106" s="41">
        <f t="shared" si="654"/>
        <v>0</v>
      </c>
      <c r="DU106" s="42">
        <f t="shared" si="655"/>
        <v>0</v>
      </c>
      <c r="DZ106" s="53">
        <f t="shared" si="656"/>
        <v>0</v>
      </c>
      <c r="EA106" s="41">
        <f t="shared" si="657"/>
        <v>0</v>
      </c>
      <c r="EB106" s="42">
        <f t="shared" si="658"/>
        <v>0</v>
      </c>
      <c r="EG106" s="53">
        <f t="shared" si="659"/>
        <v>0</v>
      </c>
      <c r="EH106" s="41">
        <f t="shared" si="660"/>
        <v>0</v>
      </c>
      <c r="EI106" s="42">
        <f t="shared" si="661"/>
        <v>0</v>
      </c>
      <c r="EN106" s="53">
        <f t="shared" si="662"/>
        <v>0</v>
      </c>
      <c r="EO106" s="41">
        <f t="shared" si="663"/>
        <v>0</v>
      </c>
      <c r="EP106" s="42">
        <f t="shared" si="664"/>
        <v>0</v>
      </c>
      <c r="EU106" s="53">
        <f t="shared" si="665"/>
        <v>0</v>
      </c>
      <c r="EV106" s="41">
        <f t="shared" si="666"/>
        <v>0</v>
      </c>
      <c r="EW106" s="42">
        <f t="shared" si="667"/>
        <v>0</v>
      </c>
      <c r="FB106" s="53">
        <f t="shared" si="668"/>
        <v>0</v>
      </c>
      <c r="FC106" s="41">
        <f t="shared" si="669"/>
        <v>0</v>
      </c>
      <c r="FD106" s="42">
        <f t="shared" si="670"/>
        <v>0</v>
      </c>
      <c r="FI106" s="53">
        <f t="shared" si="671"/>
        <v>0</v>
      </c>
      <c r="FJ106" s="41">
        <f t="shared" si="672"/>
        <v>0</v>
      </c>
      <c r="FK106" s="42">
        <f t="shared" si="673"/>
        <v>0</v>
      </c>
      <c r="FP106" s="53">
        <f t="shared" si="674"/>
        <v>0</v>
      </c>
      <c r="FQ106" s="41">
        <f t="shared" si="675"/>
        <v>0</v>
      </c>
      <c r="FR106" s="42">
        <f t="shared" si="676"/>
        <v>0</v>
      </c>
      <c r="FW106" s="53">
        <f t="shared" si="677"/>
        <v>0</v>
      </c>
      <c r="FX106" s="41">
        <f t="shared" si="678"/>
        <v>0</v>
      </c>
      <c r="FY106" s="42">
        <f t="shared" si="679"/>
        <v>0</v>
      </c>
      <c r="GD106" s="53">
        <f t="shared" si="680"/>
        <v>0</v>
      </c>
      <c r="GE106" s="41">
        <f t="shared" si="681"/>
        <v>0</v>
      </c>
      <c r="GF106" s="42">
        <f t="shared" si="682"/>
        <v>0</v>
      </c>
      <c r="GK106" s="53">
        <f t="shared" si="683"/>
        <v>0</v>
      </c>
      <c r="GL106" s="41">
        <f t="shared" si="684"/>
        <v>0</v>
      </c>
      <c r="GM106" s="42">
        <f t="shared" si="685"/>
        <v>0</v>
      </c>
      <c r="GR106" s="53">
        <f t="shared" si="686"/>
        <v>0</v>
      </c>
      <c r="GS106" s="41">
        <f t="shared" si="687"/>
        <v>0</v>
      </c>
      <c r="GT106" s="42">
        <f t="shared" si="688"/>
        <v>0</v>
      </c>
      <c r="GY106" s="53">
        <f t="shared" si="689"/>
        <v>0</v>
      </c>
      <c r="GZ106" s="41">
        <f t="shared" si="690"/>
        <v>0</v>
      </c>
      <c r="HA106" s="42">
        <f t="shared" si="691"/>
        <v>0</v>
      </c>
      <c r="HF106" s="53">
        <f t="shared" si="692"/>
        <v>0</v>
      </c>
      <c r="HG106" s="41">
        <f t="shared" si="693"/>
        <v>0</v>
      </c>
      <c r="HH106" s="42">
        <f t="shared" si="694"/>
        <v>0</v>
      </c>
      <c r="HM106" s="53">
        <f t="shared" si="695"/>
        <v>0</v>
      </c>
      <c r="HN106" s="41">
        <f t="shared" si="696"/>
        <v>0</v>
      </c>
      <c r="HO106" s="42">
        <f t="shared" si="697"/>
        <v>0</v>
      </c>
      <c r="HT106" s="53">
        <f t="shared" si="698"/>
        <v>0</v>
      </c>
      <c r="HU106" s="41">
        <f t="shared" si="699"/>
        <v>0</v>
      </c>
      <c r="HV106" s="42">
        <f t="shared" si="700"/>
        <v>0</v>
      </c>
      <c r="IA106" s="53">
        <f t="shared" si="701"/>
        <v>0</v>
      </c>
      <c r="IB106" s="41">
        <f t="shared" si="702"/>
        <v>0</v>
      </c>
      <c r="IC106" s="42">
        <f t="shared" si="703"/>
        <v>0</v>
      </c>
      <c r="IH106" s="53">
        <f t="shared" si="704"/>
        <v>0</v>
      </c>
      <c r="II106" s="41">
        <f t="shared" si="705"/>
        <v>0</v>
      </c>
      <c r="IJ106" s="42">
        <f t="shared" si="706"/>
        <v>0</v>
      </c>
      <c r="IO106" s="53">
        <f t="shared" si="707"/>
        <v>0</v>
      </c>
      <c r="IP106" s="41">
        <f t="shared" si="708"/>
        <v>0</v>
      </c>
      <c r="IQ106" s="42">
        <f t="shared" si="709"/>
        <v>0</v>
      </c>
      <c r="IV106" s="53">
        <f t="shared" si="710"/>
        <v>0</v>
      </c>
      <c r="IW106" s="41">
        <f t="shared" si="711"/>
        <v>0</v>
      </c>
      <c r="IX106" s="42">
        <f t="shared" si="712"/>
        <v>0</v>
      </c>
    </row>
    <row r="107" spans="6:258" x14ac:dyDescent="0.2">
      <c r="F107" s="53">
        <f t="shared" si="713"/>
        <v>0</v>
      </c>
      <c r="G107" s="41"/>
      <c r="H107" s="41"/>
      <c r="I107" s="41"/>
      <c r="J107" s="41">
        <f t="shared" si="714"/>
        <v>2000</v>
      </c>
      <c r="K107" s="42">
        <f t="shared" si="715"/>
        <v>-2000</v>
      </c>
      <c r="N107" s="53">
        <f t="shared" si="716"/>
        <v>0</v>
      </c>
      <c r="O107" s="41"/>
      <c r="P107" s="41"/>
      <c r="Q107" s="41"/>
      <c r="R107" s="41">
        <f t="shared" si="717"/>
        <v>2000</v>
      </c>
      <c r="S107" s="42">
        <f t="shared" si="613"/>
        <v>-2000</v>
      </c>
      <c r="Y107" s="53">
        <f t="shared" si="614"/>
        <v>0</v>
      </c>
      <c r="Z107" s="41">
        <f t="shared" si="615"/>
        <v>0</v>
      </c>
      <c r="AA107" s="42">
        <f t="shared" si="616"/>
        <v>0</v>
      </c>
      <c r="AG107" s="53">
        <f t="shared" si="617"/>
        <v>0</v>
      </c>
      <c r="AH107" s="41">
        <f t="shared" si="618"/>
        <v>0</v>
      </c>
      <c r="AI107" s="42">
        <f t="shared" si="619"/>
        <v>0</v>
      </c>
      <c r="AN107" s="53">
        <f t="shared" si="620"/>
        <v>0</v>
      </c>
      <c r="AO107" s="41">
        <f t="shared" si="621"/>
        <v>0</v>
      </c>
      <c r="AP107" s="42">
        <f t="shared" si="622"/>
        <v>0</v>
      </c>
      <c r="AV107" s="53">
        <f t="shared" si="623"/>
        <v>0</v>
      </c>
      <c r="AW107" s="41">
        <f t="shared" si="624"/>
        <v>0</v>
      </c>
      <c r="AX107" s="42">
        <f t="shared" si="625"/>
        <v>0</v>
      </c>
      <c r="BD107" s="53">
        <f t="shared" si="626"/>
        <v>0</v>
      </c>
      <c r="BE107" s="41">
        <f t="shared" si="627"/>
        <v>0</v>
      </c>
      <c r="BF107" s="42">
        <f t="shared" si="628"/>
        <v>0</v>
      </c>
      <c r="BL107" s="53">
        <f t="shared" si="629"/>
        <v>0</v>
      </c>
      <c r="BM107" s="41">
        <f t="shared" si="630"/>
        <v>0</v>
      </c>
      <c r="BN107" s="42">
        <f t="shared" si="631"/>
        <v>0</v>
      </c>
      <c r="BT107" s="53">
        <f t="shared" si="632"/>
        <v>0</v>
      </c>
      <c r="BU107" s="41">
        <f t="shared" si="633"/>
        <v>0</v>
      </c>
      <c r="BV107" s="42">
        <f t="shared" si="634"/>
        <v>0</v>
      </c>
      <c r="CB107" s="53">
        <f t="shared" si="635"/>
        <v>0</v>
      </c>
      <c r="CC107" s="41">
        <f t="shared" si="636"/>
        <v>0</v>
      </c>
      <c r="CD107" s="42">
        <f t="shared" si="637"/>
        <v>0</v>
      </c>
      <c r="CJ107" s="53">
        <f t="shared" si="638"/>
        <v>0</v>
      </c>
      <c r="CK107" s="41">
        <f t="shared" si="639"/>
        <v>0</v>
      </c>
      <c r="CL107" s="42">
        <f t="shared" si="640"/>
        <v>0</v>
      </c>
      <c r="CQ107" s="53">
        <f t="shared" si="641"/>
        <v>0</v>
      </c>
      <c r="CR107" s="41">
        <f t="shared" si="642"/>
        <v>0</v>
      </c>
      <c r="CS107" s="42">
        <f t="shared" si="643"/>
        <v>0</v>
      </c>
      <c r="CX107" s="53">
        <f t="shared" si="644"/>
        <v>0</v>
      </c>
      <c r="CY107" s="41">
        <f t="shared" si="645"/>
        <v>0</v>
      </c>
      <c r="CZ107" s="42">
        <f t="shared" si="646"/>
        <v>0</v>
      </c>
      <c r="DE107" s="53">
        <f t="shared" si="647"/>
        <v>0</v>
      </c>
      <c r="DF107" s="41">
        <f t="shared" si="648"/>
        <v>0</v>
      </c>
      <c r="DG107" s="42">
        <f t="shared" si="649"/>
        <v>0</v>
      </c>
      <c r="DL107" s="53">
        <f t="shared" si="650"/>
        <v>0</v>
      </c>
      <c r="DM107" s="41">
        <f t="shared" si="651"/>
        <v>0</v>
      </c>
      <c r="DN107" s="42">
        <f t="shared" si="652"/>
        <v>0</v>
      </c>
      <c r="DS107" s="53">
        <f t="shared" si="653"/>
        <v>0</v>
      </c>
      <c r="DT107" s="41">
        <f t="shared" si="654"/>
        <v>0</v>
      </c>
      <c r="DU107" s="42">
        <f t="shared" si="655"/>
        <v>0</v>
      </c>
      <c r="DZ107" s="53">
        <f t="shared" si="656"/>
        <v>0</v>
      </c>
      <c r="EA107" s="41">
        <f t="shared" si="657"/>
        <v>0</v>
      </c>
      <c r="EB107" s="42">
        <f t="shared" si="658"/>
        <v>0</v>
      </c>
      <c r="EG107" s="53">
        <f t="shared" si="659"/>
        <v>0</v>
      </c>
      <c r="EH107" s="41">
        <f t="shared" si="660"/>
        <v>0</v>
      </c>
      <c r="EI107" s="42">
        <f t="shared" si="661"/>
        <v>0</v>
      </c>
      <c r="EN107" s="53">
        <f t="shared" si="662"/>
        <v>0</v>
      </c>
      <c r="EO107" s="41">
        <f t="shared" si="663"/>
        <v>0</v>
      </c>
      <c r="EP107" s="42">
        <f t="shared" si="664"/>
        <v>0</v>
      </c>
      <c r="EU107" s="53">
        <f t="shared" si="665"/>
        <v>0</v>
      </c>
      <c r="EV107" s="41">
        <f t="shared" si="666"/>
        <v>0</v>
      </c>
      <c r="EW107" s="42">
        <f t="shared" si="667"/>
        <v>0</v>
      </c>
      <c r="FB107" s="53">
        <f t="shared" si="668"/>
        <v>0</v>
      </c>
      <c r="FC107" s="41">
        <f t="shared" si="669"/>
        <v>0</v>
      </c>
      <c r="FD107" s="42">
        <f t="shared" si="670"/>
        <v>0</v>
      </c>
      <c r="FI107" s="53">
        <f t="shared" si="671"/>
        <v>0</v>
      </c>
      <c r="FJ107" s="41">
        <f t="shared" si="672"/>
        <v>0</v>
      </c>
      <c r="FK107" s="42">
        <f t="shared" si="673"/>
        <v>0</v>
      </c>
      <c r="FP107" s="53">
        <f t="shared" si="674"/>
        <v>0</v>
      </c>
      <c r="FQ107" s="41">
        <f t="shared" si="675"/>
        <v>0</v>
      </c>
      <c r="FR107" s="42">
        <f t="shared" si="676"/>
        <v>0</v>
      </c>
      <c r="FW107" s="53">
        <f t="shared" si="677"/>
        <v>0</v>
      </c>
      <c r="FX107" s="41">
        <f t="shared" si="678"/>
        <v>0</v>
      </c>
      <c r="FY107" s="42">
        <f t="shared" si="679"/>
        <v>0</v>
      </c>
      <c r="GD107" s="53">
        <f t="shared" si="680"/>
        <v>0</v>
      </c>
      <c r="GE107" s="41">
        <f t="shared" si="681"/>
        <v>0</v>
      </c>
      <c r="GF107" s="42">
        <f t="shared" si="682"/>
        <v>0</v>
      </c>
      <c r="GK107" s="53">
        <f t="shared" si="683"/>
        <v>0</v>
      </c>
      <c r="GL107" s="41">
        <f t="shared" si="684"/>
        <v>0</v>
      </c>
      <c r="GM107" s="42">
        <f t="shared" si="685"/>
        <v>0</v>
      </c>
      <c r="GR107" s="53">
        <f t="shared" si="686"/>
        <v>0</v>
      </c>
      <c r="GS107" s="41">
        <f t="shared" si="687"/>
        <v>0</v>
      </c>
      <c r="GT107" s="42">
        <f t="shared" si="688"/>
        <v>0</v>
      </c>
      <c r="GY107" s="53">
        <f t="shared" si="689"/>
        <v>0</v>
      </c>
      <c r="GZ107" s="41">
        <f t="shared" si="690"/>
        <v>0</v>
      </c>
      <c r="HA107" s="42">
        <f t="shared" si="691"/>
        <v>0</v>
      </c>
      <c r="HF107" s="53">
        <f t="shared" si="692"/>
        <v>0</v>
      </c>
      <c r="HG107" s="41">
        <f t="shared" si="693"/>
        <v>0</v>
      </c>
      <c r="HH107" s="42">
        <f t="shared" si="694"/>
        <v>0</v>
      </c>
      <c r="HM107" s="53">
        <f t="shared" si="695"/>
        <v>0</v>
      </c>
      <c r="HN107" s="41">
        <f t="shared" si="696"/>
        <v>0</v>
      </c>
      <c r="HO107" s="42">
        <f t="shared" si="697"/>
        <v>0</v>
      </c>
      <c r="HT107" s="53">
        <f t="shared" si="698"/>
        <v>0</v>
      </c>
      <c r="HU107" s="41">
        <f t="shared" si="699"/>
        <v>0</v>
      </c>
      <c r="HV107" s="42">
        <f t="shared" si="700"/>
        <v>0</v>
      </c>
      <c r="IA107" s="53">
        <f t="shared" si="701"/>
        <v>0</v>
      </c>
      <c r="IB107" s="41">
        <f t="shared" si="702"/>
        <v>0</v>
      </c>
      <c r="IC107" s="42">
        <f t="shared" si="703"/>
        <v>0</v>
      </c>
      <c r="IH107" s="53">
        <f t="shared" si="704"/>
        <v>0</v>
      </c>
      <c r="II107" s="41">
        <f t="shared" si="705"/>
        <v>0</v>
      </c>
      <c r="IJ107" s="42">
        <f t="shared" si="706"/>
        <v>0</v>
      </c>
      <c r="IO107" s="53">
        <f t="shared" si="707"/>
        <v>0</v>
      </c>
      <c r="IP107" s="41">
        <f t="shared" si="708"/>
        <v>0</v>
      </c>
      <c r="IQ107" s="42">
        <f t="shared" si="709"/>
        <v>0</v>
      </c>
      <c r="IV107" s="53">
        <f t="shared" si="710"/>
        <v>0</v>
      </c>
      <c r="IW107" s="41">
        <f t="shared" si="711"/>
        <v>0</v>
      </c>
      <c r="IX107" s="42">
        <f t="shared" si="712"/>
        <v>0</v>
      </c>
    </row>
    <row r="108" spans="6:258" x14ac:dyDescent="0.2">
      <c r="F108" s="53">
        <f t="shared" si="713"/>
        <v>0</v>
      </c>
      <c r="G108" s="41"/>
      <c r="H108" s="41"/>
      <c r="I108" s="41"/>
      <c r="J108" s="41">
        <f t="shared" si="714"/>
        <v>116532</v>
      </c>
      <c r="K108" s="42">
        <f t="shared" si="715"/>
        <v>-116532</v>
      </c>
      <c r="N108" s="53">
        <f t="shared" si="716"/>
        <v>0</v>
      </c>
      <c r="O108" s="41"/>
      <c r="P108" s="41"/>
      <c r="Q108" s="41"/>
      <c r="R108" s="41">
        <f t="shared" si="717"/>
        <v>116532</v>
      </c>
      <c r="S108" s="42">
        <f t="shared" si="613"/>
        <v>-116532</v>
      </c>
      <c r="Y108" s="53">
        <f t="shared" si="614"/>
        <v>0</v>
      </c>
      <c r="Z108" s="41">
        <f t="shared" si="615"/>
        <v>0</v>
      </c>
      <c r="AA108" s="42">
        <f t="shared" si="616"/>
        <v>0</v>
      </c>
      <c r="AG108" s="53">
        <f t="shared" si="617"/>
        <v>0</v>
      </c>
      <c r="AH108" s="41">
        <f t="shared" si="618"/>
        <v>0</v>
      </c>
      <c r="AI108" s="42">
        <f t="shared" si="619"/>
        <v>0</v>
      </c>
      <c r="AN108" s="53">
        <f t="shared" si="620"/>
        <v>0</v>
      </c>
      <c r="AO108" s="41">
        <f t="shared" si="621"/>
        <v>0</v>
      </c>
      <c r="AP108" s="42">
        <f t="shared" si="622"/>
        <v>0</v>
      </c>
      <c r="AV108" s="53">
        <f t="shared" si="623"/>
        <v>0</v>
      </c>
      <c r="AW108" s="41">
        <f t="shared" si="624"/>
        <v>0</v>
      </c>
      <c r="AX108" s="42">
        <f t="shared" si="625"/>
        <v>0</v>
      </c>
      <c r="BD108" s="53">
        <f t="shared" si="626"/>
        <v>0</v>
      </c>
      <c r="BE108" s="41">
        <f t="shared" si="627"/>
        <v>0</v>
      </c>
      <c r="BF108" s="42">
        <f t="shared" si="628"/>
        <v>0</v>
      </c>
      <c r="BL108" s="53">
        <f t="shared" si="629"/>
        <v>0</v>
      </c>
      <c r="BM108" s="41">
        <f t="shared" si="630"/>
        <v>0</v>
      </c>
      <c r="BN108" s="42">
        <f t="shared" si="631"/>
        <v>0</v>
      </c>
      <c r="BT108" s="53">
        <f t="shared" si="632"/>
        <v>0</v>
      </c>
      <c r="BU108" s="41">
        <f t="shared" si="633"/>
        <v>0</v>
      </c>
      <c r="BV108" s="42">
        <f t="shared" si="634"/>
        <v>0</v>
      </c>
      <c r="CB108" s="53">
        <f t="shared" si="635"/>
        <v>0</v>
      </c>
      <c r="CC108" s="41">
        <f t="shared" si="636"/>
        <v>0</v>
      </c>
      <c r="CD108" s="42">
        <f t="shared" si="637"/>
        <v>0</v>
      </c>
      <c r="CJ108" s="53">
        <f t="shared" si="638"/>
        <v>0</v>
      </c>
      <c r="CK108" s="41">
        <f t="shared" si="639"/>
        <v>0</v>
      </c>
      <c r="CL108" s="42">
        <f t="shared" si="640"/>
        <v>0</v>
      </c>
      <c r="CQ108" s="53">
        <f t="shared" si="641"/>
        <v>0</v>
      </c>
      <c r="CR108" s="41">
        <f t="shared" si="642"/>
        <v>0</v>
      </c>
      <c r="CS108" s="42">
        <f t="shared" si="643"/>
        <v>0</v>
      </c>
      <c r="CX108" s="53">
        <f t="shared" si="644"/>
        <v>0</v>
      </c>
      <c r="CY108" s="41">
        <f t="shared" si="645"/>
        <v>0</v>
      </c>
      <c r="CZ108" s="42">
        <f t="shared" si="646"/>
        <v>0</v>
      </c>
      <c r="DE108" s="53">
        <f t="shared" si="647"/>
        <v>0</v>
      </c>
      <c r="DF108" s="41">
        <f t="shared" si="648"/>
        <v>0</v>
      </c>
      <c r="DG108" s="42">
        <f t="shared" si="649"/>
        <v>0</v>
      </c>
      <c r="DL108" s="53">
        <f t="shared" si="650"/>
        <v>0</v>
      </c>
      <c r="DM108" s="41">
        <f t="shared" si="651"/>
        <v>0</v>
      </c>
      <c r="DN108" s="42">
        <f t="shared" si="652"/>
        <v>0</v>
      </c>
      <c r="DS108" s="53">
        <f t="shared" si="653"/>
        <v>0</v>
      </c>
      <c r="DT108" s="41">
        <f t="shared" si="654"/>
        <v>0</v>
      </c>
      <c r="DU108" s="42">
        <f t="shared" si="655"/>
        <v>0</v>
      </c>
      <c r="DZ108" s="53">
        <f t="shared" si="656"/>
        <v>0</v>
      </c>
      <c r="EA108" s="41">
        <f t="shared" si="657"/>
        <v>0</v>
      </c>
      <c r="EB108" s="42">
        <f t="shared" si="658"/>
        <v>0</v>
      </c>
      <c r="EG108" s="53">
        <f t="shared" si="659"/>
        <v>0</v>
      </c>
      <c r="EH108" s="41">
        <f t="shared" si="660"/>
        <v>0</v>
      </c>
      <c r="EI108" s="42">
        <f t="shared" si="661"/>
        <v>0</v>
      </c>
      <c r="EN108" s="53">
        <f t="shared" si="662"/>
        <v>0</v>
      </c>
      <c r="EO108" s="41">
        <f t="shared" si="663"/>
        <v>0</v>
      </c>
      <c r="EP108" s="42">
        <f t="shared" si="664"/>
        <v>0</v>
      </c>
      <c r="EU108" s="53">
        <f t="shared" si="665"/>
        <v>0</v>
      </c>
      <c r="EV108" s="41">
        <f t="shared" si="666"/>
        <v>0</v>
      </c>
      <c r="EW108" s="42">
        <f t="shared" si="667"/>
        <v>0</v>
      </c>
      <c r="FB108" s="53">
        <f t="shared" si="668"/>
        <v>0</v>
      </c>
      <c r="FC108" s="41">
        <f t="shared" si="669"/>
        <v>0</v>
      </c>
      <c r="FD108" s="42">
        <f t="shared" si="670"/>
        <v>0</v>
      </c>
      <c r="FI108" s="53">
        <f t="shared" si="671"/>
        <v>0</v>
      </c>
      <c r="FJ108" s="41">
        <f t="shared" si="672"/>
        <v>0</v>
      </c>
      <c r="FK108" s="42">
        <f t="shared" si="673"/>
        <v>0</v>
      </c>
      <c r="FP108" s="53">
        <f t="shared" si="674"/>
        <v>0</v>
      </c>
      <c r="FQ108" s="41">
        <f t="shared" si="675"/>
        <v>0</v>
      </c>
      <c r="FR108" s="42">
        <f t="shared" si="676"/>
        <v>0</v>
      </c>
      <c r="FW108" s="53">
        <f t="shared" si="677"/>
        <v>0</v>
      </c>
      <c r="FX108" s="41">
        <f t="shared" si="678"/>
        <v>0</v>
      </c>
      <c r="FY108" s="42">
        <f t="shared" si="679"/>
        <v>0</v>
      </c>
      <c r="GD108" s="53">
        <f t="shared" si="680"/>
        <v>0</v>
      </c>
      <c r="GE108" s="41">
        <f t="shared" si="681"/>
        <v>0</v>
      </c>
      <c r="GF108" s="42">
        <f t="shared" si="682"/>
        <v>0</v>
      </c>
      <c r="GK108" s="53">
        <f t="shared" si="683"/>
        <v>0</v>
      </c>
      <c r="GL108" s="41">
        <f t="shared" si="684"/>
        <v>0</v>
      </c>
      <c r="GM108" s="42">
        <f t="shared" si="685"/>
        <v>0</v>
      </c>
      <c r="GR108" s="53">
        <f t="shared" si="686"/>
        <v>0</v>
      </c>
      <c r="GS108" s="41">
        <f t="shared" si="687"/>
        <v>0</v>
      </c>
      <c r="GT108" s="42">
        <f t="shared" si="688"/>
        <v>0</v>
      </c>
      <c r="GY108" s="53">
        <f t="shared" si="689"/>
        <v>0</v>
      </c>
      <c r="GZ108" s="41">
        <f t="shared" si="690"/>
        <v>0</v>
      </c>
      <c r="HA108" s="42">
        <f t="shared" si="691"/>
        <v>0</v>
      </c>
      <c r="HF108" s="53">
        <f t="shared" si="692"/>
        <v>0</v>
      </c>
      <c r="HG108" s="41">
        <f t="shared" si="693"/>
        <v>0</v>
      </c>
      <c r="HH108" s="42">
        <f t="shared" si="694"/>
        <v>0</v>
      </c>
      <c r="HM108" s="53">
        <f t="shared" si="695"/>
        <v>0</v>
      </c>
      <c r="HN108" s="41">
        <f t="shared" si="696"/>
        <v>0</v>
      </c>
      <c r="HO108" s="42">
        <f t="shared" si="697"/>
        <v>0</v>
      </c>
      <c r="HT108" s="53">
        <f t="shared" si="698"/>
        <v>0</v>
      </c>
      <c r="HU108" s="41">
        <f t="shared" si="699"/>
        <v>0</v>
      </c>
      <c r="HV108" s="42">
        <f t="shared" si="700"/>
        <v>0</v>
      </c>
      <c r="IA108" s="53">
        <f t="shared" si="701"/>
        <v>0</v>
      </c>
      <c r="IB108" s="41">
        <f t="shared" si="702"/>
        <v>0</v>
      </c>
      <c r="IC108" s="42">
        <f t="shared" si="703"/>
        <v>0</v>
      </c>
      <c r="IH108" s="53">
        <f t="shared" si="704"/>
        <v>0</v>
      </c>
      <c r="II108" s="41">
        <f t="shared" si="705"/>
        <v>0</v>
      </c>
      <c r="IJ108" s="42">
        <f t="shared" si="706"/>
        <v>0</v>
      </c>
      <c r="IO108" s="53">
        <f t="shared" si="707"/>
        <v>0</v>
      </c>
      <c r="IP108" s="41">
        <f t="shared" si="708"/>
        <v>0</v>
      </c>
      <c r="IQ108" s="42">
        <f t="shared" si="709"/>
        <v>0</v>
      </c>
      <c r="IV108" s="53">
        <f t="shared" si="710"/>
        <v>0</v>
      </c>
      <c r="IW108" s="41">
        <f t="shared" si="711"/>
        <v>0</v>
      </c>
      <c r="IX108" s="42">
        <f t="shared" si="712"/>
        <v>0</v>
      </c>
    </row>
    <row r="109" spans="6:258" x14ac:dyDescent="0.2">
      <c r="F109" s="53">
        <f t="shared" si="713"/>
        <v>496954</v>
      </c>
      <c r="G109" s="41"/>
      <c r="H109" s="41"/>
      <c r="I109" s="41"/>
      <c r="J109" s="41">
        <f t="shared" si="714"/>
        <v>27103768</v>
      </c>
      <c r="K109" s="42">
        <f t="shared" si="715"/>
        <v>-26606814</v>
      </c>
      <c r="N109" s="53">
        <f t="shared" si="716"/>
        <v>496954</v>
      </c>
      <c r="O109" s="41"/>
      <c r="P109" s="41"/>
      <c r="Q109" s="41"/>
      <c r="R109" s="41">
        <f t="shared" si="717"/>
        <v>22820312</v>
      </c>
      <c r="S109" s="42">
        <f t="shared" si="613"/>
        <v>-22323358</v>
      </c>
      <c r="Y109" s="53">
        <f t="shared" si="614"/>
        <v>540374</v>
      </c>
      <c r="Z109" s="41">
        <f t="shared" si="615"/>
        <v>540374</v>
      </c>
      <c r="AA109" s="42">
        <f t="shared" si="616"/>
        <v>0</v>
      </c>
      <c r="AG109" s="53">
        <f t="shared" si="617"/>
        <v>3133602</v>
      </c>
      <c r="AH109" s="41">
        <f t="shared" si="618"/>
        <v>3133602</v>
      </c>
      <c r="AI109" s="42">
        <f t="shared" si="619"/>
        <v>0</v>
      </c>
      <c r="AN109" s="53">
        <f t="shared" si="620"/>
        <v>0</v>
      </c>
      <c r="AO109" s="41">
        <f t="shared" si="621"/>
        <v>0</v>
      </c>
      <c r="AP109" s="42">
        <f t="shared" si="622"/>
        <v>0</v>
      </c>
      <c r="AV109" s="53">
        <f t="shared" si="623"/>
        <v>26513</v>
      </c>
      <c r="AW109" s="41">
        <f t="shared" si="624"/>
        <v>26513</v>
      </c>
      <c r="AX109" s="42">
        <f t="shared" si="625"/>
        <v>0</v>
      </c>
      <c r="BD109" s="53">
        <f t="shared" si="626"/>
        <v>371210</v>
      </c>
      <c r="BE109" s="41">
        <f t="shared" si="627"/>
        <v>371210</v>
      </c>
      <c r="BF109" s="42">
        <f t="shared" si="628"/>
        <v>0</v>
      </c>
      <c r="BL109" s="53">
        <f t="shared" si="629"/>
        <v>215509</v>
      </c>
      <c r="BM109" s="41">
        <f t="shared" si="630"/>
        <v>215509</v>
      </c>
      <c r="BN109" s="42">
        <f t="shared" si="631"/>
        <v>0</v>
      </c>
      <c r="BT109" s="53">
        <f t="shared" si="632"/>
        <v>196</v>
      </c>
      <c r="BU109" s="41">
        <f t="shared" si="633"/>
        <v>196</v>
      </c>
      <c r="BV109" s="42">
        <f t="shared" si="634"/>
        <v>0</v>
      </c>
      <c r="CB109" s="53">
        <f t="shared" si="635"/>
        <v>155505</v>
      </c>
      <c r="CC109" s="41">
        <f t="shared" si="636"/>
        <v>155505</v>
      </c>
      <c r="CD109" s="42">
        <f t="shared" si="637"/>
        <v>0</v>
      </c>
      <c r="CJ109" s="53">
        <f t="shared" si="638"/>
        <v>211757</v>
      </c>
      <c r="CK109" s="41">
        <f t="shared" si="639"/>
        <v>222704</v>
      </c>
      <c r="CL109" s="42">
        <f t="shared" si="640"/>
        <v>-10947</v>
      </c>
      <c r="CQ109" s="53">
        <f t="shared" si="641"/>
        <v>2365</v>
      </c>
      <c r="CR109" s="41">
        <f t="shared" si="642"/>
        <v>2365</v>
      </c>
      <c r="CS109" s="42">
        <f t="shared" si="643"/>
        <v>0</v>
      </c>
      <c r="CX109" s="53">
        <f t="shared" si="644"/>
        <v>3264</v>
      </c>
      <c r="CY109" s="41">
        <f t="shared" si="645"/>
        <v>3264</v>
      </c>
      <c r="CZ109" s="42">
        <f t="shared" si="646"/>
        <v>0</v>
      </c>
      <c r="DE109" s="53">
        <f t="shared" si="647"/>
        <v>3879</v>
      </c>
      <c r="DF109" s="41">
        <f t="shared" si="648"/>
        <v>3879</v>
      </c>
      <c r="DG109" s="42">
        <f t="shared" si="649"/>
        <v>0</v>
      </c>
      <c r="DL109" s="53">
        <f t="shared" si="650"/>
        <v>3352</v>
      </c>
      <c r="DM109" s="41">
        <f t="shared" si="651"/>
        <v>3352</v>
      </c>
      <c r="DN109" s="42">
        <f t="shared" si="652"/>
        <v>0</v>
      </c>
      <c r="DS109" s="53">
        <f t="shared" si="653"/>
        <v>1022</v>
      </c>
      <c r="DT109" s="41">
        <f t="shared" si="654"/>
        <v>1022</v>
      </c>
      <c r="DU109" s="42">
        <f t="shared" si="655"/>
        <v>0</v>
      </c>
      <c r="DZ109" s="53">
        <f t="shared" si="656"/>
        <v>6642</v>
      </c>
      <c r="EA109" s="41">
        <f t="shared" si="657"/>
        <v>6642</v>
      </c>
      <c r="EB109" s="42">
        <f t="shared" si="658"/>
        <v>0</v>
      </c>
      <c r="EG109" s="53">
        <f t="shared" si="659"/>
        <v>7290</v>
      </c>
      <c r="EH109" s="41">
        <f t="shared" si="660"/>
        <v>7290</v>
      </c>
      <c r="EI109" s="42">
        <f t="shared" si="661"/>
        <v>0</v>
      </c>
      <c r="EN109" s="53">
        <f t="shared" si="662"/>
        <v>4906</v>
      </c>
      <c r="EO109" s="41">
        <f t="shared" si="663"/>
        <v>4906</v>
      </c>
      <c r="EP109" s="42">
        <f t="shared" si="664"/>
        <v>0</v>
      </c>
      <c r="EU109" s="53">
        <f t="shared" si="665"/>
        <v>4634</v>
      </c>
      <c r="EV109" s="41">
        <f t="shared" si="666"/>
        <v>4634</v>
      </c>
      <c r="EW109" s="42">
        <f t="shared" si="667"/>
        <v>0</v>
      </c>
      <c r="FB109" s="53">
        <f t="shared" si="668"/>
        <v>5855</v>
      </c>
      <c r="FC109" s="41">
        <f t="shared" si="669"/>
        <v>5855</v>
      </c>
      <c r="FD109" s="42">
        <f t="shared" si="670"/>
        <v>0</v>
      </c>
      <c r="FI109" s="53">
        <f t="shared" si="671"/>
        <v>3935</v>
      </c>
      <c r="FJ109" s="41">
        <f t="shared" si="672"/>
        <v>3935</v>
      </c>
      <c r="FK109" s="42">
        <f t="shared" si="673"/>
        <v>0</v>
      </c>
      <c r="FP109" s="53">
        <f t="shared" si="674"/>
        <v>4644</v>
      </c>
      <c r="FQ109" s="41">
        <f t="shared" si="675"/>
        <v>4644</v>
      </c>
      <c r="FR109" s="42">
        <f t="shared" si="676"/>
        <v>0</v>
      </c>
      <c r="FW109" s="53">
        <f t="shared" si="677"/>
        <v>3032</v>
      </c>
      <c r="FX109" s="41">
        <f t="shared" si="678"/>
        <v>3032</v>
      </c>
      <c r="FY109" s="42">
        <f t="shared" si="679"/>
        <v>0</v>
      </c>
      <c r="GD109" s="53">
        <f t="shared" si="680"/>
        <v>4516</v>
      </c>
      <c r="GE109" s="41">
        <f t="shared" si="681"/>
        <v>4516</v>
      </c>
      <c r="GF109" s="42">
        <f t="shared" si="682"/>
        <v>0</v>
      </c>
      <c r="GK109" s="53">
        <f t="shared" si="683"/>
        <v>4717</v>
      </c>
      <c r="GL109" s="41">
        <f t="shared" si="684"/>
        <v>4717</v>
      </c>
      <c r="GM109" s="42">
        <f t="shared" si="685"/>
        <v>0</v>
      </c>
      <c r="GR109" s="53">
        <f t="shared" si="686"/>
        <v>3218</v>
      </c>
      <c r="GS109" s="41">
        <f t="shared" si="687"/>
        <v>3218</v>
      </c>
      <c r="GT109" s="42">
        <f t="shared" si="688"/>
        <v>0</v>
      </c>
      <c r="GY109" s="53">
        <f t="shared" si="689"/>
        <v>4782</v>
      </c>
      <c r="GZ109" s="41">
        <f t="shared" si="690"/>
        <v>4782</v>
      </c>
      <c r="HA109" s="42">
        <f t="shared" si="691"/>
        <v>0</v>
      </c>
      <c r="HF109" s="53">
        <f t="shared" si="692"/>
        <v>2175</v>
      </c>
      <c r="HG109" s="41">
        <f t="shared" si="693"/>
        <v>2175</v>
      </c>
      <c r="HH109" s="42">
        <f t="shared" si="694"/>
        <v>0</v>
      </c>
      <c r="HM109" s="53">
        <f t="shared" si="695"/>
        <v>1957</v>
      </c>
      <c r="HN109" s="41">
        <f t="shared" si="696"/>
        <v>1957</v>
      </c>
      <c r="HO109" s="42">
        <f t="shared" si="697"/>
        <v>0</v>
      </c>
      <c r="HT109" s="53">
        <f t="shared" si="698"/>
        <v>2716</v>
      </c>
      <c r="HU109" s="41">
        <f t="shared" si="699"/>
        <v>2716</v>
      </c>
      <c r="HV109" s="42">
        <f t="shared" si="700"/>
        <v>0</v>
      </c>
      <c r="IA109" s="53">
        <f t="shared" si="701"/>
        <v>8048</v>
      </c>
      <c r="IB109" s="41">
        <f t="shared" si="702"/>
        <v>8048</v>
      </c>
      <c r="IC109" s="42">
        <f t="shared" si="703"/>
        <v>0</v>
      </c>
      <c r="IH109" s="53">
        <f t="shared" si="704"/>
        <v>3057</v>
      </c>
      <c r="II109" s="41">
        <f t="shared" si="705"/>
        <v>3057</v>
      </c>
      <c r="IJ109" s="42">
        <f t="shared" si="706"/>
        <v>0</v>
      </c>
      <c r="IO109" s="53">
        <f t="shared" si="707"/>
        <v>3464</v>
      </c>
      <c r="IP109" s="41">
        <f t="shared" si="708"/>
        <v>3464</v>
      </c>
      <c r="IQ109" s="42">
        <f t="shared" si="709"/>
        <v>0</v>
      </c>
      <c r="IV109" s="53">
        <f t="shared" si="710"/>
        <v>6366</v>
      </c>
      <c r="IW109" s="41">
        <f t="shared" si="711"/>
        <v>353076</v>
      </c>
      <c r="IX109" s="42">
        <f t="shared" si="712"/>
        <v>-346710</v>
      </c>
    </row>
    <row r="110" spans="6:258" x14ac:dyDescent="0.2">
      <c r="F110" s="53">
        <f t="shared" si="713"/>
        <v>0</v>
      </c>
      <c r="G110" s="41"/>
      <c r="H110" s="41"/>
      <c r="I110" s="41"/>
      <c r="J110" s="41">
        <f t="shared" si="714"/>
        <v>897567.5</v>
      </c>
      <c r="K110" s="42">
        <f t="shared" si="715"/>
        <v>-897567.5</v>
      </c>
      <c r="N110" s="53">
        <f t="shared" si="716"/>
        <v>0</v>
      </c>
      <c r="O110" s="41"/>
      <c r="P110" s="41"/>
      <c r="Q110" s="41"/>
      <c r="R110" s="41">
        <f t="shared" si="717"/>
        <v>897350.5</v>
      </c>
      <c r="S110" s="42">
        <f t="shared" si="613"/>
        <v>-897350.5</v>
      </c>
      <c r="Y110" s="53">
        <f t="shared" si="614"/>
        <v>0</v>
      </c>
      <c r="Z110" s="41">
        <f t="shared" si="615"/>
        <v>0</v>
      </c>
      <c r="AA110" s="42">
        <f t="shared" si="616"/>
        <v>0</v>
      </c>
      <c r="AG110" s="53">
        <f t="shared" si="617"/>
        <v>217</v>
      </c>
      <c r="AH110" s="41">
        <f t="shared" si="618"/>
        <v>217</v>
      </c>
      <c r="AI110" s="42">
        <f t="shared" si="619"/>
        <v>0</v>
      </c>
      <c r="AN110" s="53">
        <f t="shared" si="620"/>
        <v>0</v>
      </c>
      <c r="AO110" s="41">
        <f t="shared" si="621"/>
        <v>0</v>
      </c>
      <c r="AP110" s="42">
        <f t="shared" si="622"/>
        <v>0</v>
      </c>
      <c r="AV110" s="53">
        <f t="shared" si="623"/>
        <v>0</v>
      </c>
      <c r="AW110" s="41">
        <f t="shared" si="624"/>
        <v>0</v>
      </c>
      <c r="AX110" s="42">
        <f t="shared" si="625"/>
        <v>0</v>
      </c>
      <c r="BD110" s="53">
        <f t="shared" si="626"/>
        <v>0</v>
      </c>
      <c r="BE110" s="41">
        <f t="shared" si="627"/>
        <v>0</v>
      </c>
      <c r="BF110" s="42">
        <f t="shared" si="628"/>
        <v>0</v>
      </c>
      <c r="BL110" s="53">
        <f t="shared" si="629"/>
        <v>0</v>
      </c>
      <c r="BM110" s="41">
        <f t="shared" si="630"/>
        <v>0</v>
      </c>
      <c r="BN110" s="42">
        <f t="shared" si="631"/>
        <v>0</v>
      </c>
      <c r="BT110" s="53">
        <f t="shared" si="632"/>
        <v>0</v>
      </c>
      <c r="BU110" s="41">
        <f t="shared" si="633"/>
        <v>0</v>
      </c>
      <c r="BV110" s="42">
        <f t="shared" si="634"/>
        <v>0</v>
      </c>
      <c r="CB110" s="53">
        <f t="shared" si="635"/>
        <v>0</v>
      </c>
      <c r="CC110" s="41">
        <f t="shared" si="636"/>
        <v>0</v>
      </c>
      <c r="CD110" s="42">
        <f t="shared" si="637"/>
        <v>0</v>
      </c>
      <c r="CJ110" s="53">
        <f t="shared" si="638"/>
        <v>0</v>
      </c>
      <c r="CK110" s="41">
        <f t="shared" si="639"/>
        <v>0</v>
      </c>
      <c r="CL110" s="42">
        <f t="shared" si="640"/>
        <v>0</v>
      </c>
      <c r="CQ110" s="53">
        <f t="shared" si="641"/>
        <v>0</v>
      </c>
      <c r="CR110" s="41">
        <f t="shared" si="642"/>
        <v>0</v>
      </c>
      <c r="CS110" s="42">
        <f t="shared" si="643"/>
        <v>0</v>
      </c>
      <c r="CX110" s="53">
        <f t="shared" si="644"/>
        <v>0</v>
      </c>
      <c r="CY110" s="41">
        <f t="shared" si="645"/>
        <v>0</v>
      </c>
      <c r="CZ110" s="42">
        <f t="shared" si="646"/>
        <v>0</v>
      </c>
      <c r="DE110" s="53">
        <f t="shared" si="647"/>
        <v>0</v>
      </c>
      <c r="DF110" s="41">
        <f t="shared" si="648"/>
        <v>0</v>
      </c>
      <c r="DG110" s="42">
        <f t="shared" si="649"/>
        <v>0</v>
      </c>
      <c r="DL110" s="53">
        <f t="shared" si="650"/>
        <v>0</v>
      </c>
      <c r="DM110" s="41">
        <f t="shared" si="651"/>
        <v>0</v>
      </c>
      <c r="DN110" s="42">
        <f t="shared" si="652"/>
        <v>0</v>
      </c>
      <c r="DS110" s="53">
        <f t="shared" si="653"/>
        <v>0</v>
      </c>
      <c r="DT110" s="41">
        <f t="shared" si="654"/>
        <v>0</v>
      </c>
      <c r="DU110" s="42">
        <f t="shared" si="655"/>
        <v>0</v>
      </c>
      <c r="DZ110" s="53">
        <f t="shared" si="656"/>
        <v>0</v>
      </c>
      <c r="EA110" s="41">
        <f t="shared" si="657"/>
        <v>0</v>
      </c>
      <c r="EB110" s="42">
        <f t="shared" si="658"/>
        <v>0</v>
      </c>
      <c r="EG110" s="53">
        <f t="shared" si="659"/>
        <v>0</v>
      </c>
      <c r="EH110" s="41">
        <f t="shared" si="660"/>
        <v>0</v>
      </c>
      <c r="EI110" s="42">
        <f t="shared" si="661"/>
        <v>0</v>
      </c>
      <c r="EN110" s="53">
        <f t="shared" si="662"/>
        <v>0</v>
      </c>
      <c r="EO110" s="41">
        <f t="shared" si="663"/>
        <v>0</v>
      </c>
      <c r="EP110" s="42">
        <f t="shared" si="664"/>
        <v>0</v>
      </c>
      <c r="EU110" s="53">
        <f t="shared" si="665"/>
        <v>0</v>
      </c>
      <c r="EV110" s="41">
        <f t="shared" si="666"/>
        <v>0</v>
      </c>
      <c r="EW110" s="42">
        <f t="shared" si="667"/>
        <v>0</v>
      </c>
      <c r="FB110" s="53">
        <f t="shared" si="668"/>
        <v>0</v>
      </c>
      <c r="FC110" s="41">
        <f t="shared" si="669"/>
        <v>0</v>
      </c>
      <c r="FD110" s="42">
        <f t="shared" si="670"/>
        <v>0</v>
      </c>
      <c r="FI110" s="53">
        <f t="shared" si="671"/>
        <v>0</v>
      </c>
      <c r="FJ110" s="41">
        <f t="shared" si="672"/>
        <v>0</v>
      </c>
      <c r="FK110" s="42">
        <f t="shared" si="673"/>
        <v>0</v>
      </c>
      <c r="FP110" s="53">
        <f t="shared" si="674"/>
        <v>0</v>
      </c>
      <c r="FQ110" s="41">
        <f t="shared" si="675"/>
        <v>0</v>
      </c>
      <c r="FR110" s="42">
        <f t="shared" si="676"/>
        <v>0</v>
      </c>
      <c r="FW110" s="53">
        <f t="shared" si="677"/>
        <v>0</v>
      </c>
      <c r="FX110" s="41">
        <f t="shared" si="678"/>
        <v>0</v>
      </c>
      <c r="FY110" s="42">
        <f t="shared" si="679"/>
        <v>0</v>
      </c>
      <c r="GD110" s="53">
        <f t="shared" si="680"/>
        <v>0</v>
      </c>
      <c r="GE110" s="41">
        <f t="shared" si="681"/>
        <v>0</v>
      </c>
      <c r="GF110" s="42">
        <f t="shared" si="682"/>
        <v>0</v>
      </c>
      <c r="GK110" s="53">
        <f t="shared" si="683"/>
        <v>0</v>
      </c>
      <c r="GL110" s="41">
        <f t="shared" si="684"/>
        <v>0</v>
      </c>
      <c r="GM110" s="42">
        <f t="shared" si="685"/>
        <v>0</v>
      </c>
      <c r="GR110" s="53">
        <f t="shared" si="686"/>
        <v>0</v>
      </c>
      <c r="GS110" s="41">
        <f t="shared" si="687"/>
        <v>0</v>
      </c>
      <c r="GT110" s="42">
        <f t="shared" si="688"/>
        <v>0</v>
      </c>
      <c r="GY110" s="53">
        <f t="shared" si="689"/>
        <v>0</v>
      </c>
      <c r="GZ110" s="41">
        <f t="shared" si="690"/>
        <v>0</v>
      </c>
      <c r="HA110" s="42">
        <f t="shared" si="691"/>
        <v>0</v>
      </c>
      <c r="HF110" s="53">
        <f t="shared" si="692"/>
        <v>0</v>
      </c>
      <c r="HG110" s="41">
        <f t="shared" si="693"/>
        <v>0</v>
      </c>
      <c r="HH110" s="42">
        <f t="shared" si="694"/>
        <v>0</v>
      </c>
      <c r="HM110" s="53">
        <f t="shared" si="695"/>
        <v>0</v>
      </c>
      <c r="HN110" s="41">
        <f t="shared" si="696"/>
        <v>0</v>
      </c>
      <c r="HO110" s="42">
        <f t="shared" si="697"/>
        <v>0</v>
      </c>
      <c r="HT110" s="53">
        <f t="shared" si="698"/>
        <v>0</v>
      </c>
      <c r="HU110" s="41">
        <f t="shared" si="699"/>
        <v>0</v>
      </c>
      <c r="HV110" s="42">
        <f t="shared" si="700"/>
        <v>0</v>
      </c>
      <c r="IA110" s="53">
        <f t="shared" si="701"/>
        <v>0</v>
      </c>
      <c r="IB110" s="41">
        <f t="shared" si="702"/>
        <v>0</v>
      </c>
      <c r="IC110" s="42">
        <f t="shared" si="703"/>
        <v>0</v>
      </c>
      <c r="IH110" s="53">
        <f t="shared" si="704"/>
        <v>0</v>
      </c>
      <c r="II110" s="41">
        <f t="shared" si="705"/>
        <v>0</v>
      </c>
      <c r="IJ110" s="42">
        <f t="shared" si="706"/>
        <v>0</v>
      </c>
      <c r="IO110" s="53">
        <f t="shared" si="707"/>
        <v>0</v>
      </c>
      <c r="IP110" s="41">
        <f t="shared" si="708"/>
        <v>0</v>
      </c>
      <c r="IQ110" s="42">
        <f t="shared" si="709"/>
        <v>0</v>
      </c>
      <c r="IV110" s="53">
        <f t="shared" si="710"/>
        <v>0</v>
      </c>
      <c r="IW110" s="41">
        <f t="shared" si="711"/>
        <v>0</v>
      </c>
      <c r="IX110" s="42">
        <f t="shared" si="712"/>
        <v>0</v>
      </c>
    </row>
    <row r="111" spans="6:258" x14ac:dyDescent="0.2">
      <c r="F111" s="53">
        <f t="shared" si="713"/>
        <v>0</v>
      </c>
      <c r="G111" s="41"/>
      <c r="H111" s="41"/>
      <c r="I111" s="41"/>
      <c r="J111" s="41">
        <f t="shared" si="714"/>
        <v>0</v>
      </c>
      <c r="K111" s="42">
        <f t="shared" si="715"/>
        <v>0</v>
      </c>
      <c r="N111" s="53">
        <f t="shared" si="716"/>
        <v>0</v>
      </c>
      <c r="O111" s="41"/>
      <c r="P111" s="41"/>
      <c r="Q111" s="41"/>
      <c r="R111" s="41">
        <f t="shared" si="717"/>
        <v>0</v>
      </c>
      <c r="S111" s="42">
        <f t="shared" si="613"/>
        <v>0</v>
      </c>
      <c r="Y111" s="53">
        <f t="shared" si="614"/>
        <v>0</v>
      </c>
      <c r="Z111" s="41">
        <f t="shared" si="615"/>
        <v>0</v>
      </c>
      <c r="AA111" s="42">
        <f t="shared" si="616"/>
        <v>0</v>
      </c>
      <c r="AG111" s="53">
        <f t="shared" si="617"/>
        <v>0</v>
      </c>
      <c r="AH111" s="41">
        <f t="shared" si="618"/>
        <v>0</v>
      </c>
      <c r="AI111" s="42">
        <f t="shared" si="619"/>
        <v>0</v>
      </c>
      <c r="AN111" s="53">
        <f t="shared" si="620"/>
        <v>0</v>
      </c>
      <c r="AO111" s="41">
        <f t="shared" si="621"/>
        <v>0</v>
      </c>
      <c r="AP111" s="42">
        <f t="shared" si="622"/>
        <v>0</v>
      </c>
      <c r="AV111" s="53">
        <f t="shared" si="623"/>
        <v>0</v>
      </c>
      <c r="AW111" s="41">
        <f t="shared" si="624"/>
        <v>0</v>
      </c>
      <c r="AX111" s="42">
        <f t="shared" si="625"/>
        <v>0</v>
      </c>
      <c r="BD111" s="53">
        <f t="shared" si="626"/>
        <v>0</v>
      </c>
      <c r="BE111" s="41">
        <f t="shared" si="627"/>
        <v>0</v>
      </c>
      <c r="BF111" s="42">
        <f t="shared" si="628"/>
        <v>0</v>
      </c>
      <c r="BL111" s="53">
        <f t="shared" si="629"/>
        <v>0</v>
      </c>
      <c r="BM111" s="41">
        <f t="shared" si="630"/>
        <v>0</v>
      </c>
      <c r="BN111" s="42">
        <f t="shared" si="631"/>
        <v>0</v>
      </c>
      <c r="BT111" s="53">
        <f t="shared" si="632"/>
        <v>0</v>
      </c>
      <c r="BU111" s="41">
        <f t="shared" si="633"/>
        <v>0</v>
      </c>
      <c r="BV111" s="42">
        <f t="shared" si="634"/>
        <v>0</v>
      </c>
      <c r="CB111" s="53">
        <f t="shared" si="635"/>
        <v>0</v>
      </c>
      <c r="CC111" s="41">
        <f t="shared" si="636"/>
        <v>0</v>
      </c>
      <c r="CD111" s="42">
        <f t="shared" si="637"/>
        <v>0</v>
      </c>
      <c r="CJ111" s="53">
        <f t="shared" si="638"/>
        <v>0</v>
      </c>
      <c r="CK111" s="41">
        <f t="shared" si="639"/>
        <v>0</v>
      </c>
      <c r="CL111" s="42">
        <f t="shared" si="640"/>
        <v>0</v>
      </c>
      <c r="CQ111" s="53">
        <f t="shared" si="641"/>
        <v>0</v>
      </c>
      <c r="CR111" s="41">
        <f t="shared" si="642"/>
        <v>0</v>
      </c>
      <c r="CS111" s="42">
        <f t="shared" si="643"/>
        <v>0</v>
      </c>
      <c r="CX111" s="53">
        <f t="shared" si="644"/>
        <v>0</v>
      </c>
      <c r="CY111" s="41">
        <f t="shared" si="645"/>
        <v>0</v>
      </c>
      <c r="CZ111" s="42">
        <f t="shared" si="646"/>
        <v>0</v>
      </c>
      <c r="DE111" s="53">
        <f t="shared" si="647"/>
        <v>0</v>
      </c>
      <c r="DF111" s="41">
        <f t="shared" si="648"/>
        <v>0</v>
      </c>
      <c r="DG111" s="42">
        <f t="shared" si="649"/>
        <v>0</v>
      </c>
      <c r="DL111" s="53">
        <f t="shared" si="650"/>
        <v>0</v>
      </c>
      <c r="DM111" s="41">
        <f t="shared" si="651"/>
        <v>0</v>
      </c>
      <c r="DN111" s="42">
        <f t="shared" si="652"/>
        <v>0</v>
      </c>
      <c r="DS111" s="53">
        <f t="shared" si="653"/>
        <v>0</v>
      </c>
      <c r="DT111" s="41">
        <f t="shared" si="654"/>
        <v>0</v>
      </c>
      <c r="DU111" s="42">
        <f t="shared" si="655"/>
        <v>0</v>
      </c>
      <c r="DZ111" s="53">
        <f t="shared" si="656"/>
        <v>0</v>
      </c>
      <c r="EA111" s="41">
        <f t="shared" si="657"/>
        <v>0</v>
      </c>
      <c r="EB111" s="42">
        <f t="shared" si="658"/>
        <v>0</v>
      </c>
      <c r="EG111" s="53">
        <f t="shared" si="659"/>
        <v>0</v>
      </c>
      <c r="EH111" s="41">
        <f t="shared" si="660"/>
        <v>0</v>
      </c>
      <c r="EI111" s="42">
        <f t="shared" si="661"/>
        <v>0</v>
      </c>
      <c r="EN111" s="53">
        <f t="shared" si="662"/>
        <v>0</v>
      </c>
      <c r="EO111" s="41">
        <f t="shared" si="663"/>
        <v>0</v>
      </c>
      <c r="EP111" s="42">
        <f t="shared" si="664"/>
        <v>0</v>
      </c>
      <c r="EU111" s="53">
        <f t="shared" si="665"/>
        <v>0</v>
      </c>
      <c r="EV111" s="41">
        <f t="shared" si="666"/>
        <v>0</v>
      </c>
      <c r="EW111" s="42">
        <f t="shared" si="667"/>
        <v>0</v>
      </c>
      <c r="FB111" s="53">
        <f t="shared" si="668"/>
        <v>0</v>
      </c>
      <c r="FC111" s="41">
        <f t="shared" si="669"/>
        <v>0</v>
      </c>
      <c r="FD111" s="42">
        <f t="shared" si="670"/>
        <v>0</v>
      </c>
      <c r="FI111" s="53">
        <f t="shared" si="671"/>
        <v>0</v>
      </c>
      <c r="FJ111" s="41">
        <f t="shared" si="672"/>
        <v>0</v>
      </c>
      <c r="FK111" s="42">
        <f t="shared" si="673"/>
        <v>0</v>
      </c>
      <c r="FP111" s="53">
        <f t="shared" si="674"/>
        <v>0</v>
      </c>
      <c r="FQ111" s="41">
        <f t="shared" si="675"/>
        <v>0</v>
      </c>
      <c r="FR111" s="42">
        <f t="shared" si="676"/>
        <v>0</v>
      </c>
      <c r="FW111" s="53">
        <f t="shared" si="677"/>
        <v>0</v>
      </c>
      <c r="FX111" s="41">
        <f t="shared" si="678"/>
        <v>0</v>
      </c>
      <c r="FY111" s="42">
        <f t="shared" si="679"/>
        <v>0</v>
      </c>
      <c r="GD111" s="53">
        <f t="shared" si="680"/>
        <v>0</v>
      </c>
      <c r="GE111" s="41">
        <f t="shared" si="681"/>
        <v>0</v>
      </c>
      <c r="GF111" s="42">
        <f t="shared" si="682"/>
        <v>0</v>
      </c>
      <c r="GK111" s="53">
        <f t="shared" si="683"/>
        <v>0</v>
      </c>
      <c r="GL111" s="41">
        <f t="shared" si="684"/>
        <v>0</v>
      </c>
      <c r="GM111" s="42">
        <f t="shared" si="685"/>
        <v>0</v>
      </c>
      <c r="GR111" s="53">
        <f t="shared" si="686"/>
        <v>0</v>
      </c>
      <c r="GS111" s="41">
        <f t="shared" si="687"/>
        <v>0</v>
      </c>
      <c r="GT111" s="42">
        <f t="shared" si="688"/>
        <v>0</v>
      </c>
      <c r="GY111" s="53">
        <f t="shared" si="689"/>
        <v>0</v>
      </c>
      <c r="GZ111" s="41">
        <f t="shared" si="690"/>
        <v>0</v>
      </c>
      <c r="HA111" s="42">
        <f t="shared" si="691"/>
        <v>0</v>
      </c>
      <c r="HF111" s="53">
        <f t="shared" si="692"/>
        <v>0</v>
      </c>
      <c r="HG111" s="41">
        <f t="shared" si="693"/>
        <v>0</v>
      </c>
      <c r="HH111" s="42">
        <f t="shared" si="694"/>
        <v>0</v>
      </c>
      <c r="HM111" s="53">
        <f t="shared" si="695"/>
        <v>0</v>
      </c>
      <c r="HN111" s="41">
        <f t="shared" si="696"/>
        <v>0</v>
      </c>
      <c r="HO111" s="42">
        <f t="shared" si="697"/>
        <v>0</v>
      </c>
      <c r="HT111" s="53">
        <f t="shared" si="698"/>
        <v>0</v>
      </c>
      <c r="HU111" s="41">
        <f t="shared" si="699"/>
        <v>0</v>
      </c>
      <c r="HV111" s="42">
        <f t="shared" si="700"/>
        <v>0</v>
      </c>
      <c r="IA111" s="53">
        <f t="shared" si="701"/>
        <v>0</v>
      </c>
      <c r="IB111" s="41">
        <f t="shared" si="702"/>
        <v>0</v>
      </c>
      <c r="IC111" s="42">
        <f t="shared" si="703"/>
        <v>0</v>
      </c>
      <c r="IH111" s="53">
        <f t="shared" si="704"/>
        <v>0</v>
      </c>
      <c r="II111" s="41">
        <f t="shared" si="705"/>
        <v>0</v>
      </c>
      <c r="IJ111" s="42">
        <f t="shared" si="706"/>
        <v>0</v>
      </c>
      <c r="IO111" s="53">
        <f t="shared" si="707"/>
        <v>0</v>
      </c>
      <c r="IP111" s="41">
        <f t="shared" si="708"/>
        <v>0</v>
      </c>
      <c r="IQ111" s="42">
        <f t="shared" si="709"/>
        <v>0</v>
      </c>
      <c r="IV111" s="53">
        <f t="shared" si="710"/>
        <v>0</v>
      </c>
      <c r="IW111" s="41">
        <f t="shared" si="711"/>
        <v>0</v>
      </c>
      <c r="IX111" s="42">
        <f t="shared" si="712"/>
        <v>0</v>
      </c>
    </row>
    <row r="112" spans="6:258" x14ac:dyDescent="0.2">
      <c r="F112" s="53">
        <f t="shared" si="713"/>
        <v>0</v>
      </c>
      <c r="G112" s="41"/>
      <c r="H112" s="41"/>
      <c r="I112" s="41"/>
      <c r="J112" s="41">
        <f t="shared" si="714"/>
        <v>0</v>
      </c>
      <c r="K112" s="42">
        <f t="shared" si="715"/>
        <v>0</v>
      </c>
      <c r="N112" s="53">
        <f t="shared" si="716"/>
        <v>0</v>
      </c>
      <c r="O112" s="41"/>
      <c r="P112" s="41"/>
      <c r="Q112" s="41"/>
      <c r="R112" s="41">
        <f t="shared" si="717"/>
        <v>0</v>
      </c>
      <c r="S112" s="42">
        <f t="shared" si="613"/>
        <v>0</v>
      </c>
      <c r="Y112" s="53">
        <f t="shared" si="614"/>
        <v>0</v>
      </c>
      <c r="Z112" s="41">
        <f t="shared" si="615"/>
        <v>0</v>
      </c>
      <c r="AA112" s="42">
        <f t="shared" si="616"/>
        <v>0</v>
      </c>
      <c r="AG112" s="53">
        <f t="shared" si="617"/>
        <v>0</v>
      </c>
      <c r="AH112" s="41">
        <f t="shared" si="618"/>
        <v>0</v>
      </c>
      <c r="AI112" s="42">
        <f t="shared" si="619"/>
        <v>0</v>
      </c>
      <c r="AN112" s="53">
        <f t="shared" si="620"/>
        <v>0</v>
      </c>
      <c r="AO112" s="41">
        <f t="shared" si="621"/>
        <v>0</v>
      </c>
      <c r="AP112" s="42">
        <f t="shared" si="622"/>
        <v>0</v>
      </c>
      <c r="AV112" s="53">
        <f t="shared" si="623"/>
        <v>0</v>
      </c>
      <c r="AW112" s="41">
        <f t="shared" si="624"/>
        <v>0</v>
      </c>
      <c r="AX112" s="42">
        <f t="shared" si="625"/>
        <v>0</v>
      </c>
      <c r="BD112" s="53">
        <f t="shared" si="626"/>
        <v>0</v>
      </c>
      <c r="BE112" s="41">
        <f t="shared" si="627"/>
        <v>0</v>
      </c>
      <c r="BF112" s="42">
        <f t="shared" si="628"/>
        <v>0</v>
      </c>
      <c r="BL112" s="53">
        <f t="shared" si="629"/>
        <v>0</v>
      </c>
      <c r="BM112" s="41">
        <f t="shared" si="630"/>
        <v>0</v>
      </c>
      <c r="BN112" s="42">
        <f t="shared" si="631"/>
        <v>0</v>
      </c>
      <c r="BT112" s="53">
        <f t="shared" si="632"/>
        <v>0</v>
      </c>
      <c r="BU112" s="41">
        <f t="shared" si="633"/>
        <v>0</v>
      </c>
      <c r="BV112" s="42">
        <f t="shared" si="634"/>
        <v>0</v>
      </c>
      <c r="CB112" s="53">
        <f t="shared" si="635"/>
        <v>0</v>
      </c>
      <c r="CC112" s="41">
        <f t="shared" si="636"/>
        <v>0</v>
      </c>
      <c r="CD112" s="42">
        <f t="shared" si="637"/>
        <v>0</v>
      </c>
      <c r="CJ112" s="53">
        <f t="shared" si="638"/>
        <v>0</v>
      </c>
      <c r="CK112" s="41">
        <f t="shared" si="639"/>
        <v>0</v>
      </c>
      <c r="CL112" s="42">
        <f t="shared" si="640"/>
        <v>0</v>
      </c>
      <c r="CQ112" s="53">
        <f t="shared" si="641"/>
        <v>0</v>
      </c>
      <c r="CR112" s="41">
        <f t="shared" si="642"/>
        <v>0</v>
      </c>
      <c r="CS112" s="42">
        <f t="shared" si="643"/>
        <v>0</v>
      </c>
      <c r="CX112" s="53">
        <f t="shared" si="644"/>
        <v>0</v>
      </c>
      <c r="CY112" s="41">
        <f t="shared" si="645"/>
        <v>0</v>
      </c>
      <c r="CZ112" s="42">
        <f t="shared" si="646"/>
        <v>0</v>
      </c>
      <c r="DE112" s="53">
        <f t="shared" si="647"/>
        <v>0</v>
      </c>
      <c r="DF112" s="41">
        <f t="shared" si="648"/>
        <v>0</v>
      </c>
      <c r="DG112" s="42">
        <f t="shared" si="649"/>
        <v>0</v>
      </c>
      <c r="DL112" s="53">
        <f t="shared" si="650"/>
        <v>0</v>
      </c>
      <c r="DM112" s="41">
        <f t="shared" si="651"/>
        <v>0</v>
      </c>
      <c r="DN112" s="42">
        <f t="shared" si="652"/>
        <v>0</v>
      </c>
      <c r="DS112" s="53">
        <f t="shared" si="653"/>
        <v>0</v>
      </c>
      <c r="DT112" s="41">
        <f t="shared" si="654"/>
        <v>0</v>
      </c>
      <c r="DU112" s="42">
        <f t="shared" si="655"/>
        <v>0</v>
      </c>
      <c r="DZ112" s="53">
        <f t="shared" si="656"/>
        <v>0</v>
      </c>
      <c r="EA112" s="41">
        <f t="shared" si="657"/>
        <v>0</v>
      </c>
      <c r="EB112" s="42">
        <f t="shared" si="658"/>
        <v>0</v>
      </c>
      <c r="EG112" s="53">
        <f t="shared" si="659"/>
        <v>0</v>
      </c>
      <c r="EH112" s="41">
        <f t="shared" si="660"/>
        <v>0</v>
      </c>
      <c r="EI112" s="42">
        <f t="shared" si="661"/>
        <v>0</v>
      </c>
      <c r="EN112" s="53">
        <f t="shared" si="662"/>
        <v>0</v>
      </c>
      <c r="EO112" s="41">
        <f t="shared" si="663"/>
        <v>0</v>
      </c>
      <c r="EP112" s="42">
        <f t="shared" si="664"/>
        <v>0</v>
      </c>
      <c r="EU112" s="53">
        <f t="shared" si="665"/>
        <v>0</v>
      </c>
      <c r="EV112" s="41">
        <f t="shared" si="666"/>
        <v>0</v>
      </c>
      <c r="EW112" s="42">
        <f t="shared" si="667"/>
        <v>0</v>
      </c>
      <c r="FB112" s="53">
        <f t="shared" si="668"/>
        <v>0</v>
      </c>
      <c r="FC112" s="41">
        <f t="shared" si="669"/>
        <v>0</v>
      </c>
      <c r="FD112" s="42">
        <f t="shared" si="670"/>
        <v>0</v>
      </c>
      <c r="FI112" s="53">
        <f t="shared" si="671"/>
        <v>0</v>
      </c>
      <c r="FJ112" s="41">
        <f t="shared" si="672"/>
        <v>0</v>
      </c>
      <c r="FK112" s="42">
        <f t="shared" si="673"/>
        <v>0</v>
      </c>
      <c r="FP112" s="53">
        <f t="shared" si="674"/>
        <v>0</v>
      </c>
      <c r="FQ112" s="41">
        <f t="shared" si="675"/>
        <v>0</v>
      </c>
      <c r="FR112" s="42">
        <f t="shared" si="676"/>
        <v>0</v>
      </c>
      <c r="FW112" s="53">
        <f t="shared" si="677"/>
        <v>0</v>
      </c>
      <c r="FX112" s="41">
        <f t="shared" si="678"/>
        <v>0</v>
      </c>
      <c r="FY112" s="42">
        <f t="shared" si="679"/>
        <v>0</v>
      </c>
      <c r="GD112" s="53">
        <f t="shared" si="680"/>
        <v>0</v>
      </c>
      <c r="GE112" s="41">
        <f t="shared" si="681"/>
        <v>0</v>
      </c>
      <c r="GF112" s="42">
        <f t="shared" si="682"/>
        <v>0</v>
      </c>
      <c r="GK112" s="53">
        <f t="shared" si="683"/>
        <v>0</v>
      </c>
      <c r="GL112" s="41">
        <f t="shared" si="684"/>
        <v>0</v>
      </c>
      <c r="GM112" s="42">
        <f t="shared" si="685"/>
        <v>0</v>
      </c>
      <c r="GR112" s="53">
        <f t="shared" si="686"/>
        <v>0</v>
      </c>
      <c r="GS112" s="41">
        <f t="shared" si="687"/>
        <v>0</v>
      </c>
      <c r="GT112" s="42">
        <f t="shared" si="688"/>
        <v>0</v>
      </c>
      <c r="GY112" s="53">
        <f t="shared" si="689"/>
        <v>0</v>
      </c>
      <c r="GZ112" s="41">
        <f t="shared" si="690"/>
        <v>0</v>
      </c>
      <c r="HA112" s="42">
        <f t="shared" si="691"/>
        <v>0</v>
      </c>
      <c r="HF112" s="53">
        <f t="shared" si="692"/>
        <v>0</v>
      </c>
      <c r="HG112" s="41">
        <f t="shared" si="693"/>
        <v>0</v>
      </c>
      <c r="HH112" s="42">
        <f t="shared" si="694"/>
        <v>0</v>
      </c>
      <c r="HM112" s="53">
        <f t="shared" si="695"/>
        <v>0</v>
      </c>
      <c r="HN112" s="41">
        <f t="shared" si="696"/>
        <v>0</v>
      </c>
      <c r="HO112" s="42">
        <f t="shared" si="697"/>
        <v>0</v>
      </c>
      <c r="HT112" s="53">
        <f t="shared" si="698"/>
        <v>0</v>
      </c>
      <c r="HU112" s="41">
        <f t="shared" si="699"/>
        <v>0</v>
      </c>
      <c r="HV112" s="42">
        <f t="shared" si="700"/>
        <v>0</v>
      </c>
      <c r="IA112" s="53">
        <f t="shared" si="701"/>
        <v>0</v>
      </c>
      <c r="IB112" s="41">
        <f t="shared" si="702"/>
        <v>0</v>
      </c>
      <c r="IC112" s="42">
        <f t="shared" si="703"/>
        <v>0</v>
      </c>
      <c r="IH112" s="53">
        <f t="shared" si="704"/>
        <v>0</v>
      </c>
      <c r="II112" s="41">
        <f t="shared" si="705"/>
        <v>0</v>
      </c>
      <c r="IJ112" s="42">
        <f t="shared" si="706"/>
        <v>0</v>
      </c>
      <c r="IO112" s="53">
        <f t="shared" si="707"/>
        <v>0</v>
      </c>
      <c r="IP112" s="41">
        <f t="shared" si="708"/>
        <v>0</v>
      </c>
      <c r="IQ112" s="42">
        <f t="shared" si="709"/>
        <v>0</v>
      </c>
      <c r="IV112" s="53">
        <f t="shared" si="710"/>
        <v>0</v>
      </c>
      <c r="IW112" s="41">
        <f t="shared" si="711"/>
        <v>0</v>
      </c>
      <c r="IX112" s="42">
        <f t="shared" si="712"/>
        <v>0</v>
      </c>
    </row>
    <row r="113" spans="6:258" x14ac:dyDescent="0.2">
      <c r="F113" s="53">
        <f t="shared" si="713"/>
        <v>0</v>
      </c>
      <c r="G113" s="41"/>
      <c r="H113" s="41"/>
      <c r="I113" s="41"/>
      <c r="J113" s="41">
        <f t="shared" si="714"/>
        <v>897567.5</v>
      </c>
      <c r="K113" s="42">
        <f t="shared" si="715"/>
        <v>-897567.5</v>
      </c>
      <c r="N113" s="53">
        <f t="shared" si="716"/>
        <v>0</v>
      </c>
      <c r="O113" s="41"/>
      <c r="P113" s="41"/>
      <c r="Q113" s="41"/>
      <c r="R113" s="41">
        <f t="shared" si="717"/>
        <v>897350.5</v>
      </c>
      <c r="S113" s="42">
        <f t="shared" si="613"/>
        <v>-897350.5</v>
      </c>
      <c r="Y113" s="53">
        <f t="shared" si="614"/>
        <v>0</v>
      </c>
      <c r="Z113" s="41">
        <f t="shared" si="615"/>
        <v>0</v>
      </c>
      <c r="AA113" s="42">
        <f t="shared" si="616"/>
        <v>0</v>
      </c>
      <c r="AG113" s="53">
        <f t="shared" si="617"/>
        <v>217</v>
      </c>
      <c r="AH113" s="41">
        <f t="shared" si="618"/>
        <v>217</v>
      </c>
      <c r="AI113" s="42">
        <f t="shared" si="619"/>
        <v>0</v>
      </c>
      <c r="AN113" s="53">
        <f t="shared" si="620"/>
        <v>0</v>
      </c>
      <c r="AO113" s="41">
        <f t="shared" si="621"/>
        <v>0</v>
      </c>
      <c r="AP113" s="42">
        <f t="shared" si="622"/>
        <v>0</v>
      </c>
      <c r="AV113" s="53">
        <f t="shared" si="623"/>
        <v>0</v>
      </c>
      <c r="AW113" s="41">
        <f t="shared" si="624"/>
        <v>0</v>
      </c>
      <c r="AX113" s="42">
        <f t="shared" si="625"/>
        <v>0</v>
      </c>
      <c r="BD113" s="53">
        <f t="shared" si="626"/>
        <v>0</v>
      </c>
      <c r="BE113" s="41">
        <f t="shared" si="627"/>
        <v>0</v>
      </c>
      <c r="BF113" s="42">
        <f t="shared" si="628"/>
        <v>0</v>
      </c>
      <c r="BL113" s="53">
        <f t="shared" si="629"/>
        <v>0</v>
      </c>
      <c r="BM113" s="41">
        <f t="shared" si="630"/>
        <v>0</v>
      </c>
      <c r="BN113" s="42">
        <f t="shared" si="631"/>
        <v>0</v>
      </c>
      <c r="BT113" s="53">
        <f t="shared" si="632"/>
        <v>0</v>
      </c>
      <c r="BU113" s="41">
        <f t="shared" si="633"/>
        <v>0</v>
      </c>
      <c r="BV113" s="42">
        <f t="shared" si="634"/>
        <v>0</v>
      </c>
      <c r="CB113" s="53">
        <f t="shared" si="635"/>
        <v>0</v>
      </c>
      <c r="CC113" s="41">
        <f t="shared" si="636"/>
        <v>0</v>
      </c>
      <c r="CD113" s="42">
        <f t="shared" si="637"/>
        <v>0</v>
      </c>
      <c r="CJ113" s="53">
        <f t="shared" si="638"/>
        <v>0</v>
      </c>
      <c r="CK113" s="41">
        <f t="shared" si="639"/>
        <v>0</v>
      </c>
      <c r="CL113" s="42">
        <f t="shared" si="640"/>
        <v>0</v>
      </c>
      <c r="CQ113" s="53">
        <f t="shared" si="641"/>
        <v>0</v>
      </c>
      <c r="CR113" s="41">
        <f t="shared" si="642"/>
        <v>0</v>
      </c>
      <c r="CS113" s="42">
        <f t="shared" si="643"/>
        <v>0</v>
      </c>
      <c r="CX113" s="53">
        <f t="shared" si="644"/>
        <v>0</v>
      </c>
      <c r="CY113" s="41">
        <f t="shared" si="645"/>
        <v>0</v>
      </c>
      <c r="CZ113" s="42">
        <f t="shared" si="646"/>
        <v>0</v>
      </c>
      <c r="DE113" s="53">
        <f t="shared" si="647"/>
        <v>0</v>
      </c>
      <c r="DF113" s="41">
        <f t="shared" si="648"/>
        <v>0</v>
      </c>
      <c r="DG113" s="42">
        <f t="shared" si="649"/>
        <v>0</v>
      </c>
      <c r="DL113" s="53">
        <f t="shared" si="650"/>
        <v>0</v>
      </c>
      <c r="DM113" s="41">
        <f t="shared" si="651"/>
        <v>0</v>
      </c>
      <c r="DN113" s="42">
        <f t="shared" si="652"/>
        <v>0</v>
      </c>
      <c r="DS113" s="53">
        <f t="shared" si="653"/>
        <v>0</v>
      </c>
      <c r="DT113" s="41">
        <f t="shared" si="654"/>
        <v>0</v>
      </c>
      <c r="DU113" s="42">
        <f t="shared" si="655"/>
        <v>0</v>
      </c>
      <c r="DZ113" s="53">
        <f t="shared" si="656"/>
        <v>0</v>
      </c>
      <c r="EA113" s="41">
        <f t="shared" si="657"/>
        <v>0</v>
      </c>
      <c r="EB113" s="42">
        <f t="shared" si="658"/>
        <v>0</v>
      </c>
      <c r="EG113" s="53">
        <f t="shared" si="659"/>
        <v>0</v>
      </c>
      <c r="EH113" s="41">
        <f t="shared" si="660"/>
        <v>0</v>
      </c>
      <c r="EI113" s="42">
        <f t="shared" si="661"/>
        <v>0</v>
      </c>
      <c r="EN113" s="53">
        <f t="shared" si="662"/>
        <v>0</v>
      </c>
      <c r="EO113" s="41">
        <f t="shared" si="663"/>
        <v>0</v>
      </c>
      <c r="EP113" s="42">
        <f t="shared" si="664"/>
        <v>0</v>
      </c>
      <c r="EU113" s="53">
        <f t="shared" si="665"/>
        <v>0</v>
      </c>
      <c r="EV113" s="41">
        <f t="shared" si="666"/>
        <v>0</v>
      </c>
      <c r="EW113" s="42">
        <f t="shared" si="667"/>
        <v>0</v>
      </c>
      <c r="FB113" s="53">
        <f t="shared" si="668"/>
        <v>0</v>
      </c>
      <c r="FC113" s="41">
        <f t="shared" si="669"/>
        <v>0</v>
      </c>
      <c r="FD113" s="42">
        <f t="shared" si="670"/>
        <v>0</v>
      </c>
      <c r="FI113" s="53">
        <f t="shared" si="671"/>
        <v>0</v>
      </c>
      <c r="FJ113" s="41">
        <f t="shared" si="672"/>
        <v>0</v>
      </c>
      <c r="FK113" s="42">
        <f t="shared" si="673"/>
        <v>0</v>
      </c>
      <c r="FP113" s="53">
        <f t="shared" si="674"/>
        <v>0</v>
      </c>
      <c r="FQ113" s="41">
        <f t="shared" si="675"/>
        <v>0</v>
      </c>
      <c r="FR113" s="42">
        <f t="shared" si="676"/>
        <v>0</v>
      </c>
      <c r="FW113" s="53">
        <f t="shared" si="677"/>
        <v>0</v>
      </c>
      <c r="FX113" s="41">
        <f t="shared" si="678"/>
        <v>0</v>
      </c>
      <c r="FY113" s="42">
        <f t="shared" si="679"/>
        <v>0</v>
      </c>
      <c r="GD113" s="53">
        <f t="shared" si="680"/>
        <v>0</v>
      </c>
      <c r="GE113" s="41">
        <f t="shared" si="681"/>
        <v>0</v>
      </c>
      <c r="GF113" s="42">
        <f t="shared" si="682"/>
        <v>0</v>
      </c>
      <c r="GK113" s="53">
        <f t="shared" si="683"/>
        <v>0</v>
      </c>
      <c r="GL113" s="41">
        <f t="shared" si="684"/>
        <v>0</v>
      </c>
      <c r="GM113" s="42">
        <f t="shared" si="685"/>
        <v>0</v>
      </c>
      <c r="GR113" s="53">
        <f t="shared" si="686"/>
        <v>0</v>
      </c>
      <c r="GS113" s="41">
        <f t="shared" si="687"/>
        <v>0</v>
      </c>
      <c r="GT113" s="42">
        <f t="shared" si="688"/>
        <v>0</v>
      </c>
      <c r="GY113" s="53">
        <f t="shared" si="689"/>
        <v>0</v>
      </c>
      <c r="GZ113" s="41">
        <f t="shared" si="690"/>
        <v>0</v>
      </c>
      <c r="HA113" s="42">
        <f t="shared" si="691"/>
        <v>0</v>
      </c>
      <c r="HF113" s="53">
        <f t="shared" si="692"/>
        <v>0</v>
      </c>
      <c r="HG113" s="41">
        <f t="shared" si="693"/>
        <v>0</v>
      </c>
      <c r="HH113" s="42">
        <f t="shared" si="694"/>
        <v>0</v>
      </c>
      <c r="HM113" s="53">
        <f t="shared" si="695"/>
        <v>0</v>
      </c>
      <c r="HN113" s="41">
        <f t="shared" si="696"/>
        <v>0</v>
      </c>
      <c r="HO113" s="42">
        <f t="shared" si="697"/>
        <v>0</v>
      </c>
      <c r="HT113" s="53">
        <f t="shared" si="698"/>
        <v>0</v>
      </c>
      <c r="HU113" s="41">
        <f t="shared" si="699"/>
        <v>0</v>
      </c>
      <c r="HV113" s="42">
        <f t="shared" si="700"/>
        <v>0</v>
      </c>
      <c r="IA113" s="53">
        <f t="shared" si="701"/>
        <v>0</v>
      </c>
      <c r="IB113" s="41">
        <f t="shared" si="702"/>
        <v>0</v>
      </c>
      <c r="IC113" s="42">
        <f t="shared" si="703"/>
        <v>0</v>
      </c>
      <c r="IH113" s="53">
        <f t="shared" si="704"/>
        <v>0</v>
      </c>
      <c r="II113" s="41">
        <f t="shared" si="705"/>
        <v>0</v>
      </c>
      <c r="IJ113" s="42">
        <f t="shared" si="706"/>
        <v>0</v>
      </c>
      <c r="IO113" s="53">
        <f t="shared" si="707"/>
        <v>0</v>
      </c>
      <c r="IP113" s="41">
        <f t="shared" si="708"/>
        <v>0</v>
      </c>
      <c r="IQ113" s="42">
        <f t="shared" si="709"/>
        <v>0</v>
      </c>
      <c r="IV113" s="53">
        <f t="shared" si="710"/>
        <v>0</v>
      </c>
      <c r="IW113" s="41">
        <f t="shared" si="711"/>
        <v>0</v>
      </c>
      <c r="IX113" s="42">
        <f t="shared" si="712"/>
        <v>0</v>
      </c>
    </row>
    <row r="114" spans="6:258" x14ac:dyDescent="0.2">
      <c r="F114" s="53">
        <f t="shared" si="713"/>
        <v>0</v>
      </c>
      <c r="G114" s="41"/>
      <c r="H114" s="41"/>
      <c r="I114" s="41"/>
      <c r="J114" s="41">
        <f t="shared" si="714"/>
        <v>1272163</v>
      </c>
      <c r="K114" s="42">
        <f t="shared" si="715"/>
        <v>-1272163</v>
      </c>
      <c r="N114" s="53">
        <f t="shared" si="716"/>
        <v>0</v>
      </c>
      <c r="O114" s="41"/>
      <c r="P114" s="41"/>
      <c r="Q114" s="41"/>
      <c r="R114" s="41">
        <f t="shared" si="717"/>
        <v>1270431</v>
      </c>
      <c r="S114" s="42">
        <f t="shared" si="613"/>
        <v>-1270431</v>
      </c>
      <c r="Y114" s="53">
        <f t="shared" si="614"/>
        <v>232</v>
      </c>
      <c r="Z114" s="41">
        <f t="shared" si="615"/>
        <v>232</v>
      </c>
      <c r="AA114" s="42">
        <f t="shared" si="616"/>
        <v>0</v>
      </c>
      <c r="AG114" s="53">
        <f t="shared" si="617"/>
        <v>0</v>
      </c>
      <c r="AH114" s="41">
        <f t="shared" si="618"/>
        <v>0</v>
      </c>
      <c r="AI114" s="42">
        <f t="shared" si="619"/>
        <v>0</v>
      </c>
      <c r="AN114" s="53">
        <f t="shared" si="620"/>
        <v>0</v>
      </c>
      <c r="AO114" s="41">
        <f t="shared" si="621"/>
        <v>0</v>
      </c>
      <c r="AP114" s="42">
        <f t="shared" si="622"/>
        <v>0</v>
      </c>
      <c r="AV114" s="53">
        <f t="shared" si="623"/>
        <v>1500</v>
      </c>
      <c r="AW114" s="41">
        <f t="shared" si="624"/>
        <v>1500</v>
      </c>
      <c r="AX114" s="42">
        <f t="shared" si="625"/>
        <v>0</v>
      </c>
      <c r="BD114" s="53">
        <f t="shared" si="626"/>
        <v>0</v>
      </c>
      <c r="BE114" s="41">
        <f t="shared" si="627"/>
        <v>0</v>
      </c>
      <c r="BF114" s="42">
        <f t="shared" si="628"/>
        <v>0</v>
      </c>
      <c r="BL114" s="53">
        <f t="shared" si="629"/>
        <v>0</v>
      </c>
      <c r="BM114" s="41">
        <f t="shared" si="630"/>
        <v>0</v>
      </c>
      <c r="BN114" s="42">
        <f t="shared" si="631"/>
        <v>0</v>
      </c>
      <c r="BT114" s="53">
        <f t="shared" si="632"/>
        <v>0</v>
      </c>
      <c r="BU114" s="41">
        <f t="shared" si="633"/>
        <v>0</v>
      </c>
      <c r="BV114" s="42">
        <f t="shared" si="634"/>
        <v>0</v>
      </c>
      <c r="CB114" s="53">
        <f t="shared" si="635"/>
        <v>0</v>
      </c>
      <c r="CC114" s="41">
        <f t="shared" si="636"/>
        <v>0</v>
      </c>
      <c r="CD114" s="42">
        <f t="shared" si="637"/>
        <v>0</v>
      </c>
      <c r="CJ114" s="53">
        <f t="shared" si="638"/>
        <v>0</v>
      </c>
      <c r="CK114" s="41">
        <f t="shared" si="639"/>
        <v>0</v>
      </c>
      <c r="CL114" s="42">
        <f t="shared" si="640"/>
        <v>0</v>
      </c>
      <c r="CQ114" s="53">
        <f t="shared" si="641"/>
        <v>0</v>
      </c>
      <c r="CR114" s="41">
        <f t="shared" si="642"/>
        <v>0</v>
      </c>
      <c r="CS114" s="42">
        <f t="shared" si="643"/>
        <v>0</v>
      </c>
      <c r="CX114" s="53">
        <f t="shared" si="644"/>
        <v>0</v>
      </c>
      <c r="CY114" s="41">
        <f t="shared" si="645"/>
        <v>0</v>
      </c>
      <c r="CZ114" s="42">
        <f t="shared" si="646"/>
        <v>0</v>
      </c>
      <c r="DE114" s="53">
        <f t="shared" si="647"/>
        <v>0</v>
      </c>
      <c r="DF114" s="41">
        <f t="shared" si="648"/>
        <v>0</v>
      </c>
      <c r="DG114" s="42">
        <f t="shared" si="649"/>
        <v>0</v>
      </c>
      <c r="DL114" s="53">
        <f t="shared" si="650"/>
        <v>0</v>
      </c>
      <c r="DM114" s="41">
        <f t="shared" si="651"/>
        <v>0</v>
      </c>
      <c r="DN114" s="42">
        <f t="shared" si="652"/>
        <v>0</v>
      </c>
      <c r="DS114" s="53">
        <f t="shared" si="653"/>
        <v>0</v>
      </c>
      <c r="DT114" s="41">
        <f t="shared" si="654"/>
        <v>0</v>
      </c>
      <c r="DU114" s="42">
        <f t="shared" si="655"/>
        <v>0</v>
      </c>
      <c r="DZ114" s="53">
        <f t="shared" si="656"/>
        <v>0</v>
      </c>
      <c r="EA114" s="41">
        <f t="shared" si="657"/>
        <v>0</v>
      </c>
      <c r="EB114" s="42">
        <f t="shared" si="658"/>
        <v>0</v>
      </c>
      <c r="EG114" s="53">
        <f t="shared" si="659"/>
        <v>0</v>
      </c>
      <c r="EH114" s="41">
        <f t="shared" si="660"/>
        <v>0</v>
      </c>
      <c r="EI114" s="42">
        <f t="shared" si="661"/>
        <v>0</v>
      </c>
      <c r="EN114" s="53">
        <f t="shared" si="662"/>
        <v>0</v>
      </c>
      <c r="EO114" s="41">
        <f t="shared" si="663"/>
        <v>0</v>
      </c>
      <c r="EP114" s="42">
        <f t="shared" si="664"/>
        <v>0</v>
      </c>
      <c r="EU114" s="53">
        <f t="shared" si="665"/>
        <v>0</v>
      </c>
      <c r="EV114" s="41">
        <f t="shared" si="666"/>
        <v>0</v>
      </c>
      <c r="EW114" s="42">
        <f t="shared" si="667"/>
        <v>0</v>
      </c>
      <c r="FB114" s="53">
        <f t="shared" si="668"/>
        <v>0</v>
      </c>
      <c r="FC114" s="41">
        <f t="shared" si="669"/>
        <v>0</v>
      </c>
      <c r="FD114" s="42">
        <f t="shared" si="670"/>
        <v>0</v>
      </c>
      <c r="FI114" s="53">
        <f t="shared" si="671"/>
        <v>0</v>
      </c>
      <c r="FJ114" s="41">
        <f t="shared" si="672"/>
        <v>0</v>
      </c>
      <c r="FK114" s="42">
        <f t="shared" si="673"/>
        <v>0</v>
      </c>
      <c r="FP114" s="53">
        <f t="shared" si="674"/>
        <v>0</v>
      </c>
      <c r="FQ114" s="41">
        <f t="shared" si="675"/>
        <v>0</v>
      </c>
      <c r="FR114" s="42">
        <f t="shared" si="676"/>
        <v>0</v>
      </c>
      <c r="FW114" s="53">
        <f t="shared" si="677"/>
        <v>0</v>
      </c>
      <c r="FX114" s="41">
        <f t="shared" si="678"/>
        <v>0</v>
      </c>
      <c r="FY114" s="42">
        <f t="shared" si="679"/>
        <v>0</v>
      </c>
      <c r="GD114" s="53">
        <f t="shared" si="680"/>
        <v>0</v>
      </c>
      <c r="GE114" s="41">
        <f t="shared" si="681"/>
        <v>0</v>
      </c>
      <c r="GF114" s="42">
        <f t="shared" si="682"/>
        <v>0</v>
      </c>
      <c r="GK114" s="53">
        <f t="shared" si="683"/>
        <v>0</v>
      </c>
      <c r="GL114" s="41">
        <f t="shared" si="684"/>
        <v>0</v>
      </c>
      <c r="GM114" s="42">
        <f t="shared" si="685"/>
        <v>0</v>
      </c>
      <c r="GR114" s="53">
        <f t="shared" si="686"/>
        <v>0</v>
      </c>
      <c r="GS114" s="41">
        <f t="shared" si="687"/>
        <v>0</v>
      </c>
      <c r="GT114" s="42">
        <f t="shared" si="688"/>
        <v>0</v>
      </c>
      <c r="GY114" s="53">
        <f t="shared" si="689"/>
        <v>0</v>
      </c>
      <c r="GZ114" s="41">
        <f t="shared" si="690"/>
        <v>0</v>
      </c>
      <c r="HA114" s="42">
        <f t="shared" si="691"/>
        <v>0</v>
      </c>
      <c r="HF114" s="53">
        <f t="shared" si="692"/>
        <v>0</v>
      </c>
      <c r="HG114" s="41">
        <f t="shared" si="693"/>
        <v>0</v>
      </c>
      <c r="HH114" s="42">
        <f t="shared" si="694"/>
        <v>0</v>
      </c>
      <c r="HM114" s="53">
        <f t="shared" si="695"/>
        <v>0</v>
      </c>
      <c r="HN114" s="41">
        <f t="shared" si="696"/>
        <v>0</v>
      </c>
      <c r="HO114" s="42">
        <f t="shared" si="697"/>
        <v>0</v>
      </c>
      <c r="HT114" s="53">
        <f t="shared" si="698"/>
        <v>0</v>
      </c>
      <c r="HU114" s="41">
        <f t="shared" si="699"/>
        <v>0</v>
      </c>
      <c r="HV114" s="42">
        <f t="shared" si="700"/>
        <v>0</v>
      </c>
      <c r="IA114" s="53">
        <f t="shared" si="701"/>
        <v>0</v>
      </c>
      <c r="IB114" s="41">
        <f t="shared" si="702"/>
        <v>0</v>
      </c>
      <c r="IC114" s="42">
        <f t="shared" si="703"/>
        <v>0</v>
      </c>
      <c r="IH114" s="53">
        <f t="shared" si="704"/>
        <v>0</v>
      </c>
      <c r="II114" s="41">
        <f t="shared" si="705"/>
        <v>0</v>
      </c>
      <c r="IJ114" s="42">
        <f t="shared" si="706"/>
        <v>0</v>
      </c>
      <c r="IO114" s="53">
        <f t="shared" si="707"/>
        <v>0</v>
      </c>
      <c r="IP114" s="41">
        <f t="shared" si="708"/>
        <v>0</v>
      </c>
      <c r="IQ114" s="42">
        <f t="shared" si="709"/>
        <v>0</v>
      </c>
      <c r="IV114" s="53">
        <f t="shared" si="710"/>
        <v>0</v>
      </c>
      <c r="IW114" s="41">
        <f t="shared" si="711"/>
        <v>0</v>
      </c>
      <c r="IX114" s="42">
        <f t="shared" si="712"/>
        <v>0</v>
      </c>
    </row>
    <row r="115" spans="6:258" x14ac:dyDescent="0.2">
      <c r="F115" s="53">
        <f t="shared" si="713"/>
        <v>0</v>
      </c>
      <c r="G115" s="41"/>
      <c r="H115" s="41"/>
      <c r="I115" s="41"/>
      <c r="J115" s="41">
        <f t="shared" si="714"/>
        <v>316013</v>
      </c>
      <c r="K115" s="42">
        <f t="shared" si="715"/>
        <v>-316013</v>
      </c>
      <c r="N115" s="53">
        <f t="shared" si="716"/>
        <v>0</v>
      </c>
      <c r="O115" s="41"/>
      <c r="P115" s="41"/>
      <c r="Q115" s="41"/>
      <c r="R115" s="41">
        <f t="shared" si="717"/>
        <v>316013</v>
      </c>
      <c r="S115" s="42">
        <f t="shared" si="613"/>
        <v>-316013</v>
      </c>
      <c r="Y115" s="53">
        <f t="shared" si="614"/>
        <v>0</v>
      </c>
      <c r="Z115" s="41">
        <f t="shared" si="615"/>
        <v>0</v>
      </c>
      <c r="AA115" s="42">
        <f t="shared" si="616"/>
        <v>0</v>
      </c>
      <c r="AG115" s="53">
        <f t="shared" si="617"/>
        <v>0</v>
      </c>
      <c r="AH115" s="41">
        <f t="shared" si="618"/>
        <v>0</v>
      </c>
      <c r="AI115" s="42">
        <f t="shared" si="619"/>
        <v>0</v>
      </c>
      <c r="AN115" s="53">
        <f t="shared" si="620"/>
        <v>0</v>
      </c>
      <c r="AO115" s="41">
        <f t="shared" si="621"/>
        <v>0</v>
      </c>
      <c r="AP115" s="42">
        <f t="shared" si="622"/>
        <v>0</v>
      </c>
      <c r="AV115" s="53">
        <f t="shared" si="623"/>
        <v>0</v>
      </c>
      <c r="AW115" s="41">
        <f t="shared" si="624"/>
        <v>0</v>
      </c>
      <c r="AX115" s="42">
        <f t="shared" si="625"/>
        <v>0</v>
      </c>
      <c r="BD115" s="53">
        <f t="shared" si="626"/>
        <v>0</v>
      </c>
      <c r="BE115" s="41">
        <f t="shared" si="627"/>
        <v>0</v>
      </c>
      <c r="BF115" s="42">
        <f t="shared" si="628"/>
        <v>0</v>
      </c>
      <c r="BL115" s="53">
        <f t="shared" si="629"/>
        <v>0</v>
      </c>
      <c r="BM115" s="41">
        <f t="shared" si="630"/>
        <v>0</v>
      </c>
      <c r="BN115" s="42">
        <f t="shared" si="631"/>
        <v>0</v>
      </c>
      <c r="BT115" s="53">
        <f t="shared" si="632"/>
        <v>0</v>
      </c>
      <c r="BU115" s="41">
        <f t="shared" si="633"/>
        <v>0</v>
      </c>
      <c r="BV115" s="42">
        <f t="shared" si="634"/>
        <v>0</v>
      </c>
      <c r="CB115" s="53">
        <f t="shared" si="635"/>
        <v>0</v>
      </c>
      <c r="CC115" s="41">
        <f t="shared" si="636"/>
        <v>0</v>
      </c>
      <c r="CD115" s="42">
        <f t="shared" si="637"/>
        <v>0</v>
      </c>
      <c r="CJ115" s="53">
        <f t="shared" si="638"/>
        <v>0</v>
      </c>
      <c r="CK115" s="41">
        <f t="shared" si="639"/>
        <v>0</v>
      </c>
      <c r="CL115" s="42">
        <f t="shared" si="640"/>
        <v>0</v>
      </c>
      <c r="CQ115" s="53">
        <f t="shared" si="641"/>
        <v>0</v>
      </c>
      <c r="CR115" s="41">
        <f t="shared" si="642"/>
        <v>0</v>
      </c>
      <c r="CS115" s="42">
        <f t="shared" si="643"/>
        <v>0</v>
      </c>
      <c r="CX115" s="53">
        <f t="shared" si="644"/>
        <v>0</v>
      </c>
      <c r="CY115" s="41">
        <f t="shared" si="645"/>
        <v>0</v>
      </c>
      <c r="CZ115" s="42">
        <f t="shared" si="646"/>
        <v>0</v>
      </c>
      <c r="DE115" s="53">
        <f t="shared" si="647"/>
        <v>0</v>
      </c>
      <c r="DF115" s="41">
        <f t="shared" si="648"/>
        <v>0</v>
      </c>
      <c r="DG115" s="42">
        <f t="shared" si="649"/>
        <v>0</v>
      </c>
      <c r="DL115" s="53">
        <f t="shared" si="650"/>
        <v>0</v>
      </c>
      <c r="DM115" s="41">
        <f t="shared" si="651"/>
        <v>0</v>
      </c>
      <c r="DN115" s="42">
        <f t="shared" si="652"/>
        <v>0</v>
      </c>
      <c r="DS115" s="53">
        <f t="shared" si="653"/>
        <v>0</v>
      </c>
      <c r="DT115" s="41">
        <f t="shared" si="654"/>
        <v>0</v>
      </c>
      <c r="DU115" s="42">
        <f t="shared" si="655"/>
        <v>0</v>
      </c>
      <c r="DZ115" s="53">
        <f t="shared" si="656"/>
        <v>0</v>
      </c>
      <c r="EA115" s="41">
        <f t="shared" si="657"/>
        <v>0</v>
      </c>
      <c r="EB115" s="42">
        <f t="shared" si="658"/>
        <v>0</v>
      </c>
      <c r="EG115" s="53">
        <f t="shared" si="659"/>
        <v>0</v>
      </c>
      <c r="EH115" s="41">
        <f t="shared" si="660"/>
        <v>0</v>
      </c>
      <c r="EI115" s="42">
        <f t="shared" si="661"/>
        <v>0</v>
      </c>
      <c r="EN115" s="53">
        <f t="shared" si="662"/>
        <v>0</v>
      </c>
      <c r="EO115" s="41">
        <f t="shared" si="663"/>
        <v>0</v>
      </c>
      <c r="EP115" s="42">
        <f t="shared" si="664"/>
        <v>0</v>
      </c>
      <c r="EU115" s="53">
        <f t="shared" si="665"/>
        <v>0</v>
      </c>
      <c r="EV115" s="41">
        <f t="shared" si="666"/>
        <v>0</v>
      </c>
      <c r="EW115" s="42">
        <f t="shared" si="667"/>
        <v>0</v>
      </c>
      <c r="FB115" s="53">
        <f t="shared" si="668"/>
        <v>0</v>
      </c>
      <c r="FC115" s="41">
        <f t="shared" si="669"/>
        <v>0</v>
      </c>
      <c r="FD115" s="42">
        <f t="shared" si="670"/>
        <v>0</v>
      </c>
      <c r="FI115" s="53">
        <f t="shared" si="671"/>
        <v>0</v>
      </c>
      <c r="FJ115" s="41">
        <f t="shared" si="672"/>
        <v>0</v>
      </c>
      <c r="FK115" s="42">
        <f t="shared" si="673"/>
        <v>0</v>
      </c>
      <c r="FP115" s="53">
        <f t="shared" si="674"/>
        <v>0</v>
      </c>
      <c r="FQ115" s="41">
        <f t="shared" si="675"/>
        <v>0</v>
      </c>
      <c r="FR115" s="42">
        <f t="shared" si="676"/>
        <v>0</v>
      </c>
      <c r="FW115" s="53">
        <f t="shared" si="677"/>
        <v>0</v>
      </c>
      <c r="FX115" s="41">
        <f t="shared" si="678"/>
        <v>0</v>
      </c>
      <c r="FY115" s="42">
        <f t="shared" si="679"/>
        <v>0</v>
      </c>
      <c r="GD115" s="53">
        <f t="shared" si="680"/>
        <v>0</v>
      </c>
      <c r="GE115" s="41">
        <f t="shared" si="681"/>
        <v>0</v>
      </c>
      <c r="GF115" s="42">
        <f t="shared" si="682"/>
        <v>0</v>
      </c>
      <c r="GK115" s="53">
        <f t="shared" si="683"/>
        <v>0</v>
      </c>
      <c r="GL115" s="41">
        <f t="shared" si="684"/>
        <v>0</v>
      </c>
      <c r="GM115" s="42">
        <f t="shared" si="685"/>
        <v>0</v>
      </c>
      <c r="GR115" s="53">
        <f t="shared" si="686"/>
        <v>0</v>
      </c>
      <c r="GS115" s="41">
        <f t="shared" si="687"/>
        <v>0</v>
      </c>
      <c r="GT115" s="42">
        <f t="shared" si="688"/>
        <v>0</v>
      </c>
      <c r="GY115" s="53">
        <f t="shared" si="689"/>
        <v>0</v>
      </c>
      <c r="GZ115" s="41">
        <f t="shared" si="690"/>
        <v>0</v>
      </c>
      <c r="HA115" s="42">
        <f t="shared" si="691"/>
        <v>0</v>
      </c>
      <c r="HF115" s="53">
        <f t="shared" si="692"/>
        <v>0</v>
      </c>
      <c r="HG115" s="41">
        <f t="shared" si="693"/>
        <v>0</v>
      </c>
      <c r="HH115" s="42">
        <f t="shared" si="694"/>
        <v>0</v>
      </c>
      <c r="HM115" s="53">
        <f t="shared" si="695"/>
        <v>0</v>
      </c>
      <c r="HN115" s="41">
        <f t="shared" si="696"/>
        <v>0</v>
      </c>
      <c r="HO115" s="42">
        <f t="shared" si="697"/>
        <v>0</v>
      </c>
      <c r="HT115" s="53">
        <f t="shared" si="698"/>
        <v>0</v>
      </c>
      <c r="HU115" s="41">
        <f t="shared" si="699"/>
        <v>0</v>
      </c>
      <c r="HV115" s="42">
        <f t="shared" si="700"/>
        <v>0</v>
      </c>
      <c r="IA115" s="53">
        <f t="shared" si="701"/>
        <v>0</v>
      </c>
      <c r="IB115" s="41">
        <f t="shared" si="702"/>
        <v>0</v>
      </c>
      <c r="IC115" s="42">
        <f t="shared" si="703"/>
        <v>0</v>
      </c>
      <c r="IH115" s="53">
        <f t="shared" si="704"/>
        <v>0</v>
      </c>
      <c r="II115" s="41">
        <f t="shared" si="705"/>
        <v>0</v>
      </c>
      <c r="IJ115" s="42">
        <f t="shared" si="706"/>
        <v>0</v>
      </c>
      <c r="IO115" s="53">
        <f t="shared" si="707"/>
        <v>0</v>
      </c>
      <c r="IP115" s="41">
        <f t="shared" si="708"/>
        <v>0</v>
      </c>
      <c r="IQ115" s="42">
        <f t="shared" si="709"/>
        <v>0</v>
      </c>
      <c r="IV115" s="53">
        <f t="shared" si="710"/>
        <v>0</v>
      </c>
      <c r="IW115" s="41">
        <f t="shared" si="711"/>
        <v>0</v>
      </c>
      <c r="IX115" s="42">
        <f t="shared" si="712"/>
        <v>0</v>
      </c>
    </row>
    <row r="116" spans="6:258" x14ac:dyDescent="0.2">
      <c r="F116" s="53">
        <f t="shared" si="713"/>
        <v>0</v>
      </c>
      <c r="G116" s="41"/>
      <c r="H116" s="41"/>
      <c r="I116" s="41"/>
      <c r="J116" s="41">
        <f t="shared" si="714"/>
        <v>3000</v>
      </c>
      <c r="K116" s="42">
        <f t="shared" si="715"/>
        <v>-3000</v>
      </c>
      <c r="N116" s="53">
        <f t="shared" si="716"/>
        <v>0</v>
      </c>
      <c r="O116" s="41"/>
      <c r="P116" s="41"/>
      <c r="Q116" s="41"/>
      <c r="R116" s="41">
        <f t="shared" si="717"/>
        <v>3000</v>
      </c>
      <c r="S116" s="42">
        <f t="shared" si="613"/>
        <v>-3000</v>
      </c>
      <c r="Y116" s="53">
        <f t="shared" si="614"/>
        <v>0</v>
      </c>
      <c r="Z116" s="41">
        <f t="shared" si="615"/>
        <v>0</v>
      </c>
      <c r="AA116" s="42">
        <f t="shared" si="616"/>
        <v>0</v>
      </c>
      <c r="AG116" s="53">
        <f t="shared" si="617"/>
        <v>0</v>
      </c>
      <c r="AH116" s="41">
        <f t="shared" si="618"/>
        <v>0</v>
      </c>
      <c r="AI116" s="42">
        <f t="shared" si="619"/>
        <v>0</v>
      </c>
      <c r="AN116" s="53">
        <f t="shared" si="620"/>
        <v>0</v>
      </c>
      <c r="AO116" s="41">
        <f t="shared" si="621"/>
        <v>0</v>
      </c>
      <c r="AP116" s="42">
        <f t="shared" si="622"/>
        <v>0</v>
      </c>
      <c r="AV116" s="53">
        <f t="shared" si="623"/>
        <v>0</v>
      </c>
      <c r="AW116" s="41">
        <f t="shared" si="624"/>
        <v>0</v>
      </c>
      <c r="AX116" s="42">
        <f t="shared" si="625"/>
        <v>0</v>
      </c>
      <c r="BD116" s="53">
        <f t="shared" si="626"/>
        <v>0</v>
      </c>
      <c r="BE116" s="41">
        <f t="shared" si="627"/>
        <v>0</v>
      </c>
      <c r="BF116" s="42">
        <f t="shared" si="628"/>
        <v>0</v>
      </c>
      <c r="BL116" s="53">
        <f t="shared" si="629"/>
        <v>0</v>
      </c>
      <c r="BM116" s="41">
        <f t="shared" si="630"/>
        <v>0</v>
      </c>
      <c r="BN116" s="42">
        <f t="shared" si="631"/>
        <v>0</v>
      </c>
      <c r="BT116" s="53">
        <f t="shared" si="632"/>
        <v>0</v>
      </c>
      <c r="BU116" s="41">
        <f t="shared" si="633"/>
        <v>0</v>
      </c>
      <c r="BV116" s="42">
        <f t="shared" si="634"/>
        <v>0</v>
      </c>
      <c r="CB116" s="53">
        <f t="shared" si="635"/>
        <v>0</v>
      </c>
      <c r="CC116" s="41">
        <f t="shared" si="636"/>
        <v>0</v>
      </c>
      <c r="CD116" s="42">
        <f t="shared" si="637"/>
        <v>0</v>
      </c>
      <c r="CJ116" s="53">
        <f t="shared" si="638"/>
        <v>0</v>
      </c>
      <c r="CK116" s="41">
        <f t="shared" si="639"/>
        <v>0</v>
      </c>
      <c r="CL116" s="42">
        <f t="shared" si="640"/>
        <v>0</v>
      </c>
      <c r="CQ116" s="53">
        <f t="shared" si="641"/>
        <v>0</v>
      </c>
      <c r="CR116" s="41">
        <f t="shared" si="642"/>
        <v>0</v>
      </c>
      <c r="CS116" s="42">
        <f t="shared" si="643"/>
        <v>0</v>
      </c>
      <c r="CX116" s="53">
        <f t="shared" si="644"/>
        <v>0</v>
      </c>
      <c r="CY116" s="41">
        <f t="shared" si="645"/>
        <v>0</v>
      </c>
      <c r="CZ116" s="42">
        <f t="shared" si="646"/>
        <v>0</v>
      </c>
      <c r="DE116" s="53">
        <f t="shared" si="647"/>
        <v>0</v>
      </c>
      <c r="DF116" s="41">
        <f t="shared" si="648"/>
        <v>0</v>
      </c>
      <c r="DG116" s="42">
        <f t="shared" si="649"/>
        <v>0</v>
      </c>
      <c r="DL116" s="53">
        <f t="shared" si="650"/>
        <v>0</v>
      </c>
      <c r="DM116" s="41">
        <f t="shared" si="651"/>
        <v>0</v>
      </c>
      <c r="DN116" s="42">
        <f t="shared" si="652"/>
        <v>0</v>
      </c>
      <c r="DS116" s="53">
        <f t="shared" si="653"/>
        <v>0</v>
      </c>
      <c r="DT116" s="41">
        <f t="shared" si="654"/>
        <v>0</v>
      </c>
      <c r="DU116" s="42">
        <f t="shared" si="655"/>
        <v>0</v>
      </c>
      <c r="DZ116" s="53">
        <f t="shared" si="656"/>
        <v>0</v>
      </c>
      <c r="EA116" s="41">
        <f t="shared" si="657"/>
        <v>0</v>
      </c>
      <c r="EB116" s="42">
        <f t="shared" si="658"/>
        <v>0</v>
      </c>
      <c r="EG116" s="53">
        <f t="shared" si="659"/>
        <v>0</v>
      </c>
      <c r="EH116" s="41">
        <f t="shared" si="660"/>
        <v>0</v>
      </c>
      <c r="EI116" s="42">
        <f t="shared" si="661"/>
        <v>0</v>
      </c>
      <c r="EN116" s="53">
        <f t="shared" si="662"/>
        <v>0</v>
      </c>
      <c r="EO116" s="41">
        <f t="shared" si="663"/>
        <v>0</v>
      </c>
      <c r="EP116" s="42">
        <f t="shared" si="664"/>
        <v>0</v>
      </c>
      <c r="EU116" s="53">
        <f t="shared" si="665"/>
        <v>0</v>
      </c>
      <c r="EV116" s="41">
        <f t="shared" si="666"/>
        <v>0</v>
      </c>
      <c r="EW116" s="42">
        <f t="shared" si="667"/>
        <v>0</v>
      </c>
      <c r="FB116" s="53">
        <f t="shared" si="668"/>
        <v>0</v>
      </c>
      <c r="FC116" s="41">
        <f t="shared" si="669"/>
        <v>0</v>
      </c>
      <c r="FD116" s="42">
        <f t="shared" si="670"/>
        <v>0</v>
      </c>
      <c r="FI116" s="53">
        <f t="shared" si="671"/>
        <v>0</v>
      </c>
      <c r="FJ116" s="41">
        <f t="shared" si="672"/>
        <v>0</v>
      </c>
      <c r="FK116" s="42">
        <f t="shared" si="673"/>
        <v>0</v>
      </c>
      <c r="FP116" s="53">
        <f t="shared" si="674"/>
        <v>0</v>
      </c>
      <c r="FQ116" s="41">
        <f t="shared" si="675"/>
        <v>0</v>
      </c>
      <c r="FR116" s="42">
        <f t="shared" si="676"/>
        <v>0</v>
      </c>
      <c r="FW116" s="53">
        <f t="shared" si="677"/>
        <v>0</v>
      </c>
      <c r="FX116" s="41">
        <f t="shared" si="678"/>
        <v>0</v>
      </c>
      <c r="FY116" s="42">
        <f t="shared" si="679"/>
        <v>0</v>
      </c>
      <c r="GD116" s="53">
        <f t="shared" si="680"/>
        <v>0</v>
      </c>
      <c r="GE116" s="41">
        <f t="shared" si="681"/>
        <v>0</v>
      </c>
      <c r="GF116" s="42">
        <f t="shared" si="682"/>
        <v>0</v>
      </c>
      <c r="GK116" s="53">
        <f t="shared" si="683"/>
        <v>0</v>
      </c>
      <c r="GL116" s="41">
        <f t="shared" si="684"/>
        <v>0</v>
      </c>
      <c r="GM116" s="42">
        <f t="shared" si="685"/>
        <v>0</v>
      </c>
      <c r="GR116" s="53">
        <f t="shared" si="686"/>
        <v>0</v>
      </c>
      <c r="GS116" s="41">
        <f t="shared" si="687"/>
        <v>0</v>
      </c>
      <c r="GT116" s="42">
        <f t="shared" si="688"/>
        <v>0</v>
      </c>
      <c r="GY116" s="53">
        <f t="shared" si="689"/>
        <v>0</v>
      </c>
      <c r="GZ116" s="41">
        <f t="shared" si="690"/>
        <v>0</v>
      </c>
      <c r="HA116" s="42">
        <f t="shared" si="691"/>
        <v>0</v>
      </c>
      <c r="HF116" s="53">
        <f t="shared" si="692"/>
        <v>0</v>
      </c>
      <c r="HG116" s="41">
        <f t="shared" si="693"/>
        <v>0</v>
      </c>
      <c r="HH116" s="42">
        <f t="shared" si="694"/>
        <v>0</v>
      </c>
      <c r="HM116" s="53">
        <f t="shared" si="695"/>
        <v>0</v>
      </c>
      <c r="HN116" s="41">
        <f t="shared" si="696"/>
        <v>0</v>
      </c>
      <c r="HO116" s="42">
        <f t="shared" si="697"/>
        <v>0</v>
      </c>
      <c r="HT116" s="53">
        <f t="shared" si="698"/>
        <v>0</v>
      </c>
      <c r="HU116" s="41">
        <f t="shared" si="699"/>
        <v>0</v>
      </c>
      <c r="HV116" s="42">
        <f t="shared" si="700"/>
        <v>0</v>
      </c>
      <c r="IA116" s="53">
        <f t="shared" si="701"/>
        <v>0</v>
      </c>
      <c r="IB116" s="41">
        <f t="shared" si="702"/>
        <v>0</v>
      </c>
      <c r="IC116" s="42">
        <f t="shared" si="703"/>
        <v>0</v>
      </c>
      <c r="IH116" s="53">
        <f t="shared" si="704"/>
        <v>0</v>
      </c>
      <c r="II116" s="41">
        <f t="shared" si="705"/>
        <v>0</v>
      </c>
      <c r="IJ116" s="42">
        <f t="shared" si="706"/>
        <v>0</v>
      </c>
      <c r="IO116" s="53">
        <f t="shared" si="707"/>
        <v>0</v>
      </c>
      <c r="IP116" s="41">
        <f t="shared" si="708"/>
        <v>0</v>
      </c>
      <c r="IQ116" s="42">
        <f t="shared" si="709"/>
        <v>0</v>
      </c>
      <c r="IV116" s="53">
        <f t="shared" si="710"/>
        <v>0</v>
      </c>
      <c r="IW116" s="41">
        <f t="shared" si="711"/>
        <v>0</v>
      </c>
      <c r="IX116" s="42">
        <f t="shared" si="712"/>
        <v>0</v>
      </c>
    </row>
    <row r="117" spans="6:258" x14ac:dyDescent="0.2">
      <c r="F117" s="53">
        <f t="shared" si="713"/>
        <v>0</v>
      </c>
      <c r="G117" s="41"/>
      <c r="H117" s="41"/>
      <c r="I117" s="41"/>
      <c r="J117" s="41">
        <f t="shared" si="714"/>
        <v>313013</v>
      </c>
      <c r="K117" s="42">
        <f t="shared" si="715"/>
        <v>-313013</v>
      </c>
      <c r="N117" s="53">
        <f t="shared" si="716"/>
        <v>0</v>
      </c>
      <c r="O117" s="41"/>
      <c r="P117" s="41"/>
      <c r="Q117" s="41"/>
      <c r="R117" s="41">
        <f t="shared" si="717"/>
        <v>313013</v>
      </c>
      <c r="S117" s="42">
        <f t="shared" si="613"/>
        <v>-313013</v>
      </c>
      <c r="Y117" s="53">
        <f t="shared" si="614"/>
        <v>0</v>
      </c>
      <c r="Z117" s="41">
        <f t="shared" si="615"/>
        <v>0</v>
      </c>
      <c r="AA117" s="42">
        <f t="shared" si="616"/>
        <v>0</v>
      </c>
      <c r="AG117" s="53">
        <f t="shared" si="617"/>
        <v>0</v>
      </c>
      <c r="AH117" s="41">
        <f t="shared" si="618"/>
        <v>0</v>
      </c>
      <c r="AI117" s="42">
        <f t="shared" si="619"/>
        <v>0</v>
      </c>
      <c r="AN117" s="53">
        <f t="shared" si="620"/>
        <v>0</v>
      </c>
      <c r="AO117" s="41">
        <f t="shared" si="621"/>
        <v>0</v>
      </c>
      <c r="AP117" s="42">
        <f t="shared" si="622"/>
        <v>0</v>
      </c>
      <c r="AV117" s="53">
        <f t="shared" si="623"/>
        <v>0</v>
      </c>
      <c r="AW117" s="41">
        <f t="shared" si="624"/>
        <v>0</v>
      </c>
      <c r="AX117" s="42">
        <f t="shared" si="625"/>
        <v>0</v>
      </c>
      <c r="BD117" s="53">
        <f t="shared" si="626"/>
        <v>0</v>
      </c>
      <c r="BE117" s="41">
        <f t="shared" si="627"/>
        <v>0</v>
      </c>
      <c r="BF117" s="42">
        <f t="shared" si="628"/>
        <v>0</v>
      </c>
      <c r="BL117" s="53">
        <f t="shared" si="629"/>
        <v>0</v>
      </c>
      <c r="BM117" s="41">
        <f t="shared" si="630"/>
        <v>0</v>
      </c>
      <c r="BN117" s="42">
        <f t="shared" si="631"/>
        <v>0</v>
      </c>
      <c r="BT117" s="53">
        <f t="shared" si="632"/>
        <v>0</v>
      </c>
      <c r="BU117" s="41">
        <f t="shared" si="633"/>
        <v>0</v>
      </c>
      <c r="BV117" s="42">
        <f t="shared" si="634"/>
        <v>0</v>
      </c>
      <c r="CB117" s="53">
        <f t="shared" si="635"/>
        <v>0</v>
      </c>
      <c r="CC117" s="41">
        <f t="shared" si="636"/>
        <v>0</v>
      </c>
      <c r="CD117" s="42">
        <f t="shared" si="637"/>
        <v>0</v>
      </c>
      <c r="CJ117" s="53">
        <f t="shared" si="638"/>
        <v>0</v>
      </c>
      <c r="CK117" s="41">
        <f t="shared" si="639"/>
        <v>0</v>
      </c>
      <c r="CL117" s="42">
        <f t="shared" si="640"/>
        <v>0</v>
      </c>
      <c r="CQ117" s="53">
        <f t="shared" si="641"/>
        <v>0</v>
      </c>
      <c r="CR117" s="41">
        <f t="shared" si="642"/>
        <v>0</v>
      </c>
      <c r="CS117" s="42">
        <f t="shared" si="643"/>
        <v>0</v>
      </c>
      <c r="CX117" s="53">
        <f t="shared" si="644"/>
        <v>0</v>
      </c>
      <c r="CY117" s="41">
        <f t="shared" si="645"/>
        <v>0</v>
      </c>
      <c r="CZ117" s="42">
        <f t="shared" si="646"/>
        <v>0</v>
      </c>
      <c r="DE117" s="53">
        <f t="shared" si="647"/>
        <v>0</v>
      </c>
      <c r="DF117" s="41">
        <f t="shared" si="648"/>
        <v>0</v>
      </c>
      <c r="DG117" s="42">
        <f t="shared" si="649"/>
        <v>0</v>
      </c>
      <c r="DL117" s="53">
        <f t="shared" si="650"/>
        <v>0</v>
      </c>
      <c r="DM117" s="41">
        <f t="shared" si="651"/>
        <v>0</v>
      </c>
      <c r="DN117" s="42">
        <f t="shared" si="652"/>
        <v>0</v>
      </c>
      <c r="DS117" s="53">
        <f t="shared" si="653"/>
        <v>0</v>
      </c>
      <c r="DT117" s="41">
        <f t="shared" si="654"/>
        <v>0</v>
      </c>
      <c r="DU117" s="42">
        <f t="shared" si="655"/>
        <v>0</v>
      </c>
      <c r="DZ117" s="53">
        <f t="shared" si="656"/>
        <v>0</v>
      </c>
      <c r="EA117" s="41">
        <f t="shared" si="657"/>
        <v>0</v>
      </c>
      <c r="EB117" s="42">
        <f t="shared" si="658"/>
        <v>0</v>
      </c>
      <c r="EG117" s="53">
        <f t="shared" si="659"/>
        <v>0</v>
      </c>
      <c r="EH117" s="41">
        <f t="shared" si="660"/>
        <v>0</v>
      </c>
      <c r="EI117" s="42">
        <f t="shared" si="661"/>
        <v>0</v>
      </c>
      <c r="EN117" s="53">
        <f t="shared" si="662"/>
        <v>0</v>
      </c>
      <c r="EO117" s="41">
        <f t="shared" si="663"/>
        <v>0</v>
      </c>
      <c r="EP117" s="42">
        <f t="shared" si="664"/>
        <v>0</v>
      </c>
      <c r="EU117" s="53">
        <f t="shared" si="665"/>
        <v>0</v>
      </c>
      <c r="EV117" s="41">
        <f t="shared" si="666"/>
        <v>0</v>
      </c>
      <c r="EW117" s="42">
        <f t="shared" si="667"/>
        <v>0</v>
      </c>
      <c r="FB117" s="53">
        <f t="shared" si="668"/>
        <v>0</v>
      </c>
      <c r="FC117" s="41">
        <f t="shared" si="669"/>
        <v>0</v>
      </c>
      <c r="FD117" s="42">
        <f t="shared" si="670"/>
        <v>0</v>
      </c>
      <c r="FI117" s="53">
        <f t="shared" si="671"/>
        <v>0</v>
      </c>
      <c r="FJ117" s="41">
        <f t="shared" si="672"/>
        <v>0</v>
      </c>
      <c r="FK117" s="42">
        <f t="shared" si="673"/>
        <v>0</v>
      </c>
      <c r="FP117" s="53">
        <f t="shared" si="674"/>
        <v>0</v>
      </c>
      <c r="FQ117" s="41">
        <f t="shared" si="675"/>
        <v>0</v>
      </c>
      <c r="FR117" s="42">
        <f t="shared" si="676"/>
        <v>0</v>
      </c>
      <c r="FW117" s="53">
        <f t="shared" si="677"/>
        <v>0</v>
      </c>
      <c r="FX117" s="41">
        <f t="shared" si="678"/>
        <v>0</v>
      </c>
      <c r="FY117" s="42">
        <f t="shared" si="679"/>
        <v>0</v>
      </c>
      <c r="GD117" s="53">
        <f t="shared" si="680"/>
        <v>0</v>
      </c>
      <c r="GE117" s="41">
        <f t="shared" si="681"/>
        <v>0</v>
      </c>
      <c r="GF117" s="42">
        <f t="shared" si="682"/>
        <v>0</v>
      </c>
      <c r="GK117" s="53">
        <f t="shared" si="683"/>
        <v>0</v>
      </c>
      <c r="GL117" s="41">
        <f t="shared" si="684"/>
        <v>0</v>
      </c>
      <c r="GM117" s="42">
        <f t="shared" si="685"/>
        <v>0</v>
      </c>
      <c r="GR117" s="53">
        <f t="shared" si="686"/>
        <v>0</v>
      </c>
      <c r="GS117" s="41">
        <f t="shared" si="687"/>
        <v>0</v>
      </c>
      <c r="GT117" s="42">
        <f t="shared" si="688"/>
        <v>0</v>
      </c>
      <c r="GY117" s="53">
        <f t="shared" si="689"/>
        <v>0</v>
      </c>
      <c r="GZ117" s="41">
        <f t="shared" si="690"/>
        <v>0</v>
      </c>
      <c r="HA117" s="42">
        <f t="shared" si="691"/>
        <v>0</v>
      </c>
      <c r="HF117" s="53">
        <f t="shared" si="692"/>
        <v>0</v>
      </c>
      <c r="HG117" s="41">
        <f t="shared" si="693"/>
        <v>0</v>
      </c>
      <c r="HH117" s="42">
        <f t="shared" si="694"/>
        <v>0</v>
      </c>
      <c r="HM117" s="53">
        <f t="shared" si="695"/>
        <v>0</v>
      </c>
      <c r="HN117" s="41">
        <f t="shared" si="696"/>
        <v>0</v>
      </c>
      <c r="HO117" s="42">
        <f t="shared" si="697"/>
        <v>0</v>
      </c>
      <c r="HT117" s="53">
        <f t="shared" si="698"/>
        <v>0</v>
      </c>
      <c r="HU117" s="41">
        <f t="shared" si="699"/>
        <v>0</v>
      </c>
      <c r="HV117" s="42">
        <f t="shared" si="700"/>
        <v>0</v>
      </c>
      <c r="IA117" s="53">
        <f t="shared" si="701"/>
        <v>0</v>
      </c>
      <c r="IB117" s="41">
        <f t="shared" si="702"/>
        <v>0</v>
      </c>
      <c r="IC117" s="42">
        <f t="shared" si="703"/>
        <v>0</v>
      </c>
      <c r="IH117" s="53">
        <f t="shared" si="704"/>
        <v>0</v>
      </c>
      <c r="II117" s="41">
        <f t="shared" si="705"/>
        <v>0</v>
      </c>
      <c r="IJ117" s="42">
        <f t="shared" si="706"/>
        <v>0</v>
      </c>
      <c r="IO117" s="53">
        <f t="shared" si="707"/>
        <v>0</v>
      </c>
      <c r="IP117" s="41">
        <f t="shared" si="708"/>
        <v>0</v>
      </c>
      <c r="IQ117" s="42">
        <f t="shared" si="709"/>
        <v>0</v>
      </c>
      <c r="IV117" s="53">
        <f t="shared" si="710"/>
        <v>0</v>
      </c>
      <c r="IW117" s="41">
        <f t="shared" si="711"/>
        <v>0</v>
      </c>
      <c r="IX117" s="42">
        <f t="shared" si="712"/>
        <v>0</v>
      </c>
    </row>
    <row r="118" spans="6:258" x14ac:dyDescent="0.2">
      <c r="F118" s="53">
        <f t="shared" si="713"/>
        <v>0</v>
      </c>
      <c r="G118" s="41"/>
      <c r="H118" s="41"/>
      <c r="I118" s="41"/>
      <c r="J118" s="41">
        <f t="shared" si="714"/>
        <v>2485743.5</v>
      </c>
      <c r="K118" s="42">
        <f t="shared" si="715"/>
        <v>-2485743.5</v>
      </c>
      <c r="N118" s="53">
        <f t="shared" si="716"/>
        <v>0</v>
      </c>
      <c r="O118" s="41"/>
      <c r="P118" s="41"/>
      <c r="Q118" s="41"/>
      <c r="R118" s="41">
        <f t="shared" si="717"/>
        <v>2483794.5</v>
      </c>
      <c r="S118" s="42">
        <f t="shared" si="613"/>
        <v>-2483794.5</v>
      </c>
      <c r="Y118" s="53">
        <f t="shared" si="614"/>
        <v>232</v>
      </c>
      <c r="Z118" s="41">
        <f t="shared" si="615"/>
        <v>232</v>
      </c>
      <c r="AA118" s="42">
        <f t="shared" si="616"/>
        <v>0</v>
      </c>
      <c r="AG118" s="53">
        <f t="shared" si="617"/>
        <v>217</v>
      </c>
      <c r="AH118" s="41">
        <f t="shared" si="618"/>
        <v>217</v>
      </c>
      <c r="AI118" s="42">
        <f t="shared" si="619"/>
        <v>0</v>
      </c>
      <c r="AN118" s="53">
        <f t="shared" si="620"/>
        <v>0</v>
      </c>
      <c r="AO118" s="41">
        <f t="shared" si="621"/>
        <v>0</v>
      </c>
      <c r="AP118" s="42">
        <f t="shared" si="622"/>
        <v>0</v>
      </c>
      <c r="AV118" s="53">
        <f t="shared" si="623"/>
        <v>1500</v>
      </c>
      <c r="AW118" s="41">
        <f t="shared" si="624"/>
        <v>1500</v>
      </c>
      <c r="AX118" s="42">
        <f t="shared" si="625"/>
        <v>0</v>
      </c>
      <c r="BD118" s="53">
        <f t="shared" si="626"/>
        <v>0</v>
      </c>
      <c r="BE118" s="41">
        <f t="shared" si="627"/>
        <v>0</v>
      </c>
      <c r="BF118" s="42">
        <f t="shared" si="628"/>
        <v>0</v>
      </c>
      <c r="BL118" s="53">
        <f t="shared" si="629"/>
        <v>0</v>
      </c>
      <c r="BM118" s="41">
        <f t="shared" si="630"/>
        <v>0</v>
      </c>
      <c r="BN118" s="42">
        <f t="shared" si="631"/>
        <v>0</v>
      </c>
      <c r="BT118" s="53">
        <f t="shared" si="632"/>
        <v>0</v>
      </c>
      <c r="BU118" s="41">
        <f t="shared" si="633"/>
        <v>0</v>
      </c>
      <c r="BV118" s="42">
        <f t="shared" si="634"/>
        <v>0</v>
      </c>
      <c r="CB118" s="53">
        <f t="shared" si="635"/>
        <v>0</v>
      </c>
      <c r="CC118" s="41">
        <f t="shared" si="636"/>
        <v>0</v>
      </c>
      <c r="CD118" s="42">
        <f t="shared" si="637"/>
        <v>0</v>
      </c>
      <c r="CJ118" s="53">
        <f t="shared" si="638"/>
        <v>0</v>
      </c>
      <c r="CK118" s="41">
        <f t="shared" si="639"/>
        <v>0</v>
      </c>
      <c r="CL118" s="42">
        <f t="shared" si="640"/>
        <v>0</v>
      </c>
      <c r="CQ118" s="53">
        <f t="shared" si="641"/>
        <v>0</v>
      </c>
      <c r="CR118" s="41">
        <f t="shared" si="642"/>
        <v>0</v>
      </c>
      <c r="CS118" s="42">
        <f t="shared" si="643"/>
        <v>0</v>
      </c>
      <c r="CX118" s="53">
        <f t="shared" si="644"/>
        <v>0</v>
      </c>
      <c r="CY118" s="41">
        <f t="shared" si="645"/>
        <v>0</v>
      </c>
      <c r="CZ118" s="42">
        <f t="shared" si="646"/>
        <v>0</v>
      </c>
      <c r="DE118" s="53">
        <f t="shared" si="647"/>
        <v>0</v>
      </c>
      <c r="DF118" s="41">
        <f t="shared" si="648"/>
        <v>0</v>
      </c>
      <c r="DG118" s="42">
        <f t="shared" si="649"/>
        <v>0</v>
      </c>
      <c r="DL118" s="53">
        <f t="shared" si="650"/>
        <v>0</v>
      </c>
      <c r="DM118" s="41">
        <f t="shared" si="651"/>
        <v>0</v>
      </c>
      <c r="DN118" s="42">
        <f t="shared" si="652"/>
        <v>0</v>
      </c>
      <c r="DS118" s="53">
        <f t="shared" si="653"/>
        <v>0</v>
      </c>
      <c r="DT118" s="41">
        <f t="shared" si="654"/>
        <v>0</v>
      </c>
      <c r="DU118" s="42">
        <f t="shared" si="655"/>
        <v>0</v>
      </c>
      <c r="DZ118" s="53">
        <f t="shared" si="656"/>
        <v>0</v>
      </c>
      <c r="EA118" s="41">
        <f t="shared" si="657"/>
        <v>0</v>
      </c>
      <c r="EB118" s="42">
        <f t="shared" si="658"/>
        <v>0</v>
      </c>
      <c r="EG118" s="53">
        <f t="shared" si="659"/>
        <v>0</v>
      </c>
      <c r="EH118" s="41">
        <f t="shared" si="660"/>
        <v>0</v>
      </c>
      <c r="EI118" s="42">
        <f t="shared" si="661"/>
        <v>0</v>
      </c>
      <c r="EN118" s="53">
        <f t="shared" si="662"/>
        <v>0</v>
      </c>
      <c r="EO118" s="41">
        <f t="shared" si="663"/>
        <v>0</v>
      </c>
      <c r="EP118" s="42">
        <f t="shared" si="664"/>
        <v>0</v>
      </c>
      <c r="EU118" s="53">
        <f t="shared" si="665"/>
        <v>0</v>
      </c>
      <c r="EV118" s="41">
        <f t="shared" si="666"/>
        <v>0</v>
      </c>
      <c r="EW118" s="42">
        <f t="shared" si="667"/>
        <v>0</v>
      </c>
      <c r="FB118" s="53">
        <f t="shared" si="668"/>
        <v>0</v>
      </c>
      <c r="FC118" s="41">
        <f t="shared" si="669"/>
        <v>0</v>
      </c>
      <c r="FD118" s="42">
        <f t="shared" si="670"/>
        <v>0</v>
      </c>
      <c r="FI118" s="53">
        <f t="shared" si="671"/>
        <v>0</v>
      </c>
      <c r="FJ118" s="41">
        <f t="shared" si="672"/>
        <v>0</v>
      </c>
      <c r="FK118" s="42">
        <f t="shared" si="673"/>
        <v>0</v>
      </c>
      <c r="FP118" s="53">
        <f t="shared" si="674"/>
        <v>0</v>
      </c>
      <c r="FQ118" s="41">
        <f t="shared" si="675"/>
        <v>0</v>
      </c>
      <c r="FR118" s="42">
        <f t="shared" si="676"/>
        <v>0</v>
      </c>
      <c r="FW118" s="53">
        <f t="shared" si="677"/>
        <v>0</v>
      </c>
      <c r="FX118" s="41">
        <f t="shared" si="678"/>
        <v>0</v>
      </c>
      <c r="FY118" s="42">
        <f t="shared" si="679"/>
        <v>0</v>
      </c>
      <c r="GD118" s="53">
        <f t="shared" si="680"/>
        <v>0</v>
      </c>
      <c r="GE118" s="41">
        <f t="shared" si="681"/>
        <v>0</v>
      </c>
      <c r="GF118" s="42">
        <f t="shared" si="682"/>
        <v>0</v>
      </c>
      <c r="GK118" s="53">
        <f t="shared" si="683"/>
        <v>0</v>
      </c>
      <c r="GL118" s="41">
        <f t="shared" si="684"/>
        <v>0</v>
      </c>
      <c r="GM118" s="42">
        <f t="shared" si="685"/>
        <v>0</v>
      </c>
      <c r="GR118" s="53">
        <f t="shared" si="686"/>
        <v>0</v>
      </c>
      <c r="GS118" s="41">
        <f t="shared" si="687"/>
        <v>0</v>
      </c>
      <c r="GT118" s="42">
        <f t="shared" si="688"/>
        <v>0</v>
      </c>
      <c r="GY118" s="53">
        <f t="shared" si="689"/>
        <v>0</v>
      </c>
      <c r="GZ118" s="41">
        <f t="shared" si="690"/>
        <v>0</v>
      </c>
      <c r="HA118" s="42">
        <f t="shared" si="691"/>
        <v>0</v>
      </c>
      <c r="HF118" s="53">
        <f t="shared" si="692"/>
        <v>0</v>
      </c>
      <c r="HG118" s="41">
        <f t="shared" si="693"/>
        <v>0</v>
      </c>
      <c r="HH118" s="42">
        <f t="shared" si="694"/>
        <v>0</v>
      </c>
      <c r="HM118" s="53">
        <f t="shared" si="695"/>
        <v>0</v>
      </c>
      <c r="HN118" s="41">
        <f t="shared" si="696"/>
        <v>0</v>
      </c>
      <c r="HO118" s="42">
        <f t="shared" si="697"/>
        <v>0</v>
      </c>
      <c r="HT118" s="53">
        <f t="shared" si="698"/>
        <v>0</v>
      </c>
      <c r="HU118" s="41">
        <f t="shared" si="699"/>
        <v>0</v>
      </c>
      <c r="HV118" s="42">
        <f t="shared" si="700"/>
        <v>0</v>
      </c>
      <c r="IA118" s="53">
        <f t="shared" si="701"/>
        <v>0</v>
      </c>
      <c r="IB118" s="41">
        <f t="shared" si="702"/>
        <v>0</v>
      </c>
      <c r="IC118" s="42">
        <f t="shared" si="703"/>
        <v>0</v>
      </c>
      <c r="IH118" s="53">
        <f t="shared" si="704"/>
        <v>0</v>
      </c>
      <c r="II118" s="41">
        <f t="shared" si="705"/>
        <v>0</v>
      </c>
      <c r="IJ118" s="42">
        <f t="shared" si="706"/>
        <v>0</v>
      </c>
      <c r="IO118" s="53">
        <f t="shared" si="707"/>
        <v>0</v>
      </c>
      <c r="IP118" s="41">
        <f t="shared" si="708"/>
        <v>0</v>
      </c>
      <c r="IQ118" s="42">
        <f t="shared" si="709"/>
        <v>0</v>
      </c>
      <c r="IV118" s="53">
        <f t="shared" si="710"/>
        <v>0</v>
      </c>
      <c r="IW118" s="41">
        <f t="shared" si="711"/>
        <v>0</v>
      </c>
      <c r="IX118" s="42">
        <f t="shared" si="712"/>
        <v>0</v>
      </c>
    </row>
    <row r="119" spans="6:258" x14ac:dyDescent="0.2">
      <c r="F119" s="53">
        <f t="shared" si="713"/>
        <v>496954</v>
      </c>
      <c r="G119" s="41"/>
      <c r="H119" s="41"/>
      <c r="I119" s="41"/>
      <c r="J119" s="41">
        <f t="shared" si="714"/>
        <v>29589511.5</v>
      </c>
      <c r="K119" s="42">
        <f t="shared" si="715"/>
        <v>-29092557.5</v>
      </c>
      <c r="N119" s="53">
        <f t="shared" si="716"/>
        <v>496954</v>
      </c>
      <c r="O119" s="41"/>
      <c r="P119" s="41"/>
      <c r="Q119" s="41"/>
      <c r="R119" s="41">
        <f t="shared" si="717"/>
        <v>25304106.5</v>
      </c>
      <c r="S119" s="42">
        <f t="shared" si="613"/>
        <v>-24807152.5</v>
      </c>
      <c r="Y119" s="53">
        <f t="shared" si="614"/>
        <v>540606</v>
      </c>
      <c r="Z119" s="41">
        <f t="shared" si="615"/>
        <v>540606</v>
      </c>
      <c r="AA119" s="42">
        <f t="shared" si="616"/>
        <v>0</v>
      </c>
      <c r="AG119" s="53">
        <f t="shared" si="617"/>
        <v>3133819</v>
      </c>
      <c r="AH119" s="41">
        <f t="shared" si="618"/>
        <v>3133819</v>
      </c>
      <c r="AI119" s="42">
        <f t="shared" si="619"/>
        <v>0</v>
      </c>
      <c r="AN119" s="53">
        <f t="shared" si="620"/>
        <v>0</v>
      </c>
      <c r="AO119" s="41">
        <f t="shared" si="621"/>
        <v>0</v>
      </c>
      <c r="AP119" s="42">
        <f t="shared" si="622"/>
        <v>0</v>
      </c>
      <c r="AV119" s="53">
        <f t="shared" si="623"/>
        <v>28013</v>
      </c>
      <c r="AW119" s="41">
        <f t="shared" si="624"/>
        <v>28013</v>
      </c>
      <c r="AX119" s="42">
        <f t="shared" si="625"/>
        <v>0</v>
      </c>
      <c r="BD119" s="53">
        <f t="shared" si="626"/>
        <v>371210</v>
      </c>
      <c r="BE119" s="41">
        <f t="shared" si="627"/>
        <v>371210</v>
      </c>
      <c r="BF119" s="42">
        <f t="shared" si="628"/>
        <v>0</v>
      </c>
      <c r="BL119" s="53">
        <f t="shared" si="629"/>
        <v>215509</v>
      </c>
      <c r="BM119" s="41">
        <f t="shared" si="630"/>
        <v>215509</v>
      </c>
      <c r="BN119" s="42">
        <f t="shared" si="631"/>
        <v>0</v>
      </c>
      <c r="BT119" s="53">
        <f t="shared" si="632"/>
        <v>196</v>
      </c>
      <c r="BU119" s="41">
        <f t="shared" si="633"/>
        <v>196</v>
      </c>
      <c r="BV119" s="42">
        <f t="shared" si="634"/>
        <v>0</v>
      </c>
      <c r="CB119" s="53">
        <f t="shared" si="635"/>
        <v>155505</v>
      </c>
      <c r="CC119" s="41">
        <f t="shared" si="636"/>
        <v>155505</v>
      </c>
      <c r="CD119" s="42">
        <f t="shared" si="637"/>
        <v>0</v>
      </c>
      <c r="CJ119" s="53">
        <f t="shared" si="638"/>
        <v>211757</v>
      </c>
      <c r="CK119" s="41">
        <f t="shared" si="639"/>
        <v>222704</v>
      </c>
      <c r="CL119" s="42">
        <f t="shared" si="640"/>
        <v>-10947</v>
      </c>
      <c r="CQ119" s="53">
        <f t="shared" si="641"/>
        <v>2365</v>
      </c>
      <c r="CR119" s="41">
        <f t="shared" si="642"/>
        <v>2365</v>
      </c>
      <c r="CS119" s="42">
        <f t="shared" si="643"/>
        <v>0</v>
      </c>
      <c r="CX119" s="53">
        <f t="shared" si="644"/>
        <v>3264</v>
      </c>
      <c r="CY119" s="41">
        <f t="shared" si="645"/>
        <v>3264</v>
      </c>
      <c r="CZ119" s="42">
        <f t="shared" si="646"/>
        <v>0</v>
      </c>
      <c r="DE119" s="53">
        <f t="shared" si="647"/>
        <v>3879</v>
      </c>
      <c r="DF119" s="41">
        <f t="shared" si="648"/>
        <v>3879</v>
      </c>
      <c r="DG119" s="42">
        <f t="shared" si="649"/>
        <v>0</v>
      </c>
      <c r="DL119" s="53">
        <f t="shared" si="650"/>
        <v>3352</v>
      </c>
      <c r="DM119" s="41">
        <f t="shared" si="651"/>
        <v>3352</v>
      </c>
      <c r="DN119" s="42">
        <f t="shared" si="652"/>
        <v>0</v>
      </c>
      <c r="DS119" s="53">
        <f t="shared" si="653"/>
        <v>1022</v>
      </c>
      <c r="DT119" s="41">
        <f t="shared" si="654"/>
        <v>1022</v>
      </c>
      <c r="DU119" s="42">
        <f t="shared" si="655"/>
        <v>0</v>
      </c>
      <c r="DZ119" s="53">
        <f t="shared" si="656"/>
        <v>6642</v>
      </c>
      <c r="EA119" s="41">
        <f t="shared" si="657"/>
        <v>6642</v>
      </c>
      <c r="EB119" s="42">
        <f t="shared" si="658"/>
        <v>0</v>
      </c>
      <c r="EG119" s="53">
        <f t="shared" si="659"/>
        <v>7290</v>
      </c>
      <c r="EH119" s="41">
        <f t="shared" si="660"/>
        <v>7290</v>
      </c>
      <c r="EI119" s="42">
        <f t="shared" si="661"/>
        <v>0</v>
      </c>
      <c r="EN119" s="53">
        <f t="shared" si="662"/>
        <v>4906</v>
      </c>
      <c r="EO119" s="41">
        <f t="shared" si="663"/>
        <v>4906</v>
      </c>
      <c r="EP119" s="42">
        <f t="shared" si="664"/>
        <v>0</v>
      </c>
      <c r="EU119" s="53">
        <f t="shared" si="665"/>
        <v>4634</v>
      </c>
      <c r="EV119" s="41">
        <f t="shared" si="666"/>
        <v>4634</v>
      </c>
      <c r="EW119" s="42">
        <f t="shared" si="667"/>
        <v>0</v>
      </c>
      <c r="FB119" s="53">
        <f t="shared" si="668"/>
        <v>5855</v>
      </c>
      <c r="FC119" s="41">
        <f t="shared" si="669"/>
        <v>5855</v>
      </c>
      <c r="FD119" s="42">
        <f t="shared" si="670"/>
        <v>0</v>
      </c>
      <c r="FI119" s="53">
        <f t="shared" si="671"/>
        <v>3935</v>
      </c>
      <c r="FJ119" s="41">
        <f t="shared" si="672"/>
        <v>3935</v>
      </c>
      <c r="FK119" s="42">
        <f t="shared" si="673"/>
        <v>0</v>
      </c>
      <c r="FP119" s="53">
        <f t="shared" si="674"/>
        <v>4644</v>
      </c>
      <c r="FQ119" s="41">
        <f t="shared" si="675"/>
        <v>4644</v>
      </c>
      <c r="FR119" s="42">
        <f t="shared" si="676"/>
        <v>0</v>
      </c>
      <c r="FW119" s="53">
        <f t="shared" si="677"/>
        <v>3032</v>
      </c>
      <c r="FX119" s="41">
        <f t="shared" si="678"/>
        <v>3032</v>
      </c>
      <c r="FY119" s="42">
        <f t="shared" si="679"/>
        <v>0</v>
      </c>
      <c r="GD119" s="53">
        <f t="shared" si="680"/>
        <v>4516</v>
      </c>
      <c r="GE119" s="41">
        <f t="shared" si="681"/>
        <v>4516</v>
      </c>
      <c r="GF119" s="42">
        <f t="shared" si="682"/>
        <v>0</v>
      </c>
      <c r="GK119" s="53">
        <f t="shared" si="683"/>
        <v>4717</v>
      </c>
      <c r="GL119" s="41">
        <f t="shared" si="684"/>
        <v>4717</v>
      </c>
      <c r="GM119" s="42">
        <f t="shared" si="685"/>
        <v>0</v>
      </c>
      <c r="GR119" s="53">
        <f t="shared" si="686"/>
        <v>3218</v>
      </c>
      <c r="GS119" s="41">
        <f t="shared" si="687"/>
        <v>3218</v>
      </c>
      <c r="GT119" s="42">
        <f t="shared" si="688"/>
        <v>0</v>
      </c>
      <c r="GY119" s="53">
        <f t="shared" si="689"/>
        <v>4782</v>
      </c>
      <c r="GZ119" s="41">
        <f t="shared" si="690"/>
        <v>4782</v>
      </c>
      <c r="HA119" s="42">
        <f t="shared" si="691"/>
        <v>0</v>
      </c>
      <c r="HF119" s="53">
        <f t="shared" si="692"/>
        <v>2175</v>
      </c>
      <c r="HG119" s="41">
        <f t="shared" si="693"/>
        <v>2175</v>
      </c>
      <c r="HH119" s="42">
        <f t="shared" si="694"/>
        <v>0</v>
      </c>
      <c r="HM119" s="53">
        <f t="shared" si="695"/>
        <v>1957</v>
      </c>
      <c r="HN119" s="41">
        <f t="shared" si="696"/>
        <v>1957</v>
      </c>
      <c r="HO119" s="42">
        <f t="shared" si="697"/>
        <v>0</v>
      </c>
      <c r="HT119" s="53">
        <f t="shared" si="698"/>
        <v>2716</v>
      </c>
      <c r="HU119" s="41">
        <f t="shared" si="699"/>
        <v>2716</v>
      </c>
      <c r="HV119" s="42">
        <f t="shared" si="700"/>
        <v>0</v>
      </c>
      <c r="IA119" s="53">
        <f t="shared" si="701"/>
        <v>8048</v>
      </c>
      <c r="IB119" s="41">
        <f t="shared" si="702"/>
        <v>8048</v>
      </c>
      <c r="IC119" s="42">
        <f t="shared" si="703"/>
        <v>0</v>
      </c>
      <c r="IH119" s="53">
        <f t="shared" si="704"/>
        <v>3057</v>
      </c>
      <c r="II119" s="41">
        <f t="shared" si="705"/>
        <v>3057</v>
      </c>
      <c r="IJ119" s="42">
        <f t="shared" si="706"/>
        <v>0</v>
      </c>
      <c r="IO119" s="53">
        <f t="shared" si="707"/>
        <v>3464</v>
      </c>
      <c r="IP119" s="41">
        <f t="shared" si="708"/>
        <v>3464</v>
      </c>
      <c r="IQ119" s="42">
        <f t="shared" si="709"/>
        <v>0</v>
      </c>
      <c r="IV119" s="53">
        <f t="shared" si="710"/>
        <v>6366</v>
      </c>
      <c r="IW119" s="41">
        <f t="shared" si="711"/>
        <v>353076</v>
      </c>
      <c r="IX119" s="42">
        <f t="shared" si="712"/>
        <v>-346710</v>
      </c>
    </row>
    <row r="120" spans="6:258" x14ac:dyDescent="0.2">
      <c r="F120" s="53">
        <f t="shared" si="713"/>
        <v>0</v>
      </c>
      <c r="G120" s="41"/>
      <c r="H120" s="41"/>
      <c r="I120" s="41"/>
      <c r="J120" s="41">
        <f t="shared" si="714"/>
        <v>0</v>
      </c>
      <c r="K120" s="42">
        <f t="shared" si="715"/>
        <v>0</v>
      </c>
      <c r="N120" s="53">
        <f t="shared" si="716"/>
        <v>0</v>
      </c>
      <c r="O120" s="41"/>
      <c r="P120" s="41"/>
      <c r="Q120" s="41"/>
      <c r="R120" s="41">
        <f t="shared" si="717"/>
        <v>0</v>
      </c>
      <c r="S120" s="42">
        <f t="shared" si="613"/>
        <v>0</v>
      </c>
      <c r="Y120" s="53">
        <f t="shared" si="614"/>
        <v>0</v>
      </c>
      <c r="Z120" s="41">
        <f t="shared" si="615"/>
        <v>0</v>
      </c>
      <c r="AA120" s="42">
        <f t="shared" si="616"/>
        <v>0</v>
      </c>
      <c r="AG120" s="53">
        <f t="shared" si="617"/>
        <v>0</v>
      </c>
      <c r="AH120" s="41">
        <f t="shared" si="618"/>
        <v>0</v>
      </c>
      <c r="AI120" s="42">
        <f t="shared" si="619"/>
        <v>0</v>
      </c>
      <c r="AN120" s="53">
        <f t="shared" si="620"/>
        <v>0</v>
      </c>
      <c r="AO120" s="41">
        <f t="shared" si="621"/>
        <v>0</v>
      </c>
      <c r="AP120" s="42">
        <f t="shared" si="622"/>
        <v>0</v>
      </c>
      <c r="AV120" s="53">
        <f t="shared" si="623"/>
        <v>0</v>
      </c>
      <c r="AW120" s="41">
        <f t="shared" si="624"/>
        <v>0</v>
      </c>
      <c r="AX120" s="42">
        <f t="shared" si="625"/>
        <v>0</v>
      </c>
      <c r="BD120" s="53">
        <f t="shared" si="626"/>
        <v>0</v>
      </c>
      <c r="BE120" s="41">
        <f t="shared" si="627"/>
        <v>0</v>
      </c>
      <c r="BF120" s="42">
        <f t="shared" si="628"/>
        <v>0</v>
      </c>
      <c r="BL120" s="53">
        <f t="shared" si="629"/>
        <v>0</v>
      </c>
      <c r="BM120" s="41">
        <f t="shared" si="630"/>
        <v>0</v>
      </c>
      <c r="BN120" s="42">
        <f t="shared" si="631"/>
        <v>0</v>
      </c>
      <c r="BT120" s="53">
        <f t="shared" si="632"/>
        <v>0</v>
      </c>
      <c r="BU120" s="41">
        <f t="shared" si="633"/>
        <v>0</v>
      </c>
      <c r="BV120" s="42">
        <f t="shared" si="634"/>
        <v>0</v>
      </c>
      <c r="CB120" s="53">
        <f t="shared" si="635"/>
        <v>0</v>
      </c>
      <c r="CC120" s="41">
        <f t="shared" si="636"/>
        <v>0</v>
      </c>
      <c r="CD120" s="42">
        <f t="shared" si="637"/>
        <v>0</v>
      </c>
      <c r="CJ120" s="53">
        <f t="shared" si="638"/>
        <v>0</v>
      </c>
      <c r="CK120" s="41">
        <f t="shared" si="639"/>
        <v>0</v>
      </c>
      <c r="CL120" s="42">
        <f t="shared" si="640"/>
        <v>0</v>
      </c>
      <c r="CQ120" s="53">
        <f t="shared" si="641"/>
        <v>0</v>
      </c>
      <c r="CR120" s="41">
        <f t="shared" si="642"/>
        <v>0</v>
      </c>
      <c r="CS120" s="42">
        <f t="shared" si="643"/>
        <v>0</v>
      </c>
      <c r="CX120" s="53">
        <f t="shared" si="644"/>
        <v>0</v>
      </c>
      <c r="CY120" s="41">
        <f t="shared" si="645"/>
        <v>0</v>
      </c>
      <c r="CZ120" s="42">
        <f t="shared" si="646"/>
        <v>0</v>
      </c>
      <c r="DE120" s="53">
        <f t="shared" si="647"/>
        <v>0</v>
      </c>
      <c r="DF120" s="41">
        <f t="shared" si="648"/>
        <v>0</v>
      </c>
      <c r="DG120" s="42">
        <f t="shared" si="649"/>
        <v>0</v>
      </c>
      <c r="DL120" s="53">
        <f t="shared" si="650"/>
        <v>0</v>
      </c>
      <c r="DM120" s="41">
        <f t="shared" si="651"/>
        <v>0</v>
      </c>
      <c r="DN120" s="42">
        <f t="shared" si="652"/>
        <v>0</v>
      </c>
      <c r="DS120" s="53">
        <f t="shared" si="653"/>
        <v>0</v>
      </c>
      <c r="DT120" s="41">
        <f t="shared" si="654"/>
        <v>0</v>
      </c>
      <c r="DU120" s="42">
        <f t="shared" si="655"/>
        <v>0</v>
      </c>
      <c r="DZ120" s="53">
        <f t="shared" si="656"/>
        <v>0</v>
      </c>
      <c r="EA120" s="41">
        <f t="shared" si="657"/>
        <v>0</v>
      </c>
      <c r="EB120" s="42">
        <f t="shared" si="658"/>
        <v>0</v>
      </c>
      <c r="EG120" s="53">
        <f t="shared" si="659"/>
        <v>0</v>
      </c>
      <c r="EH120" s="41">
        <f t="shared" si="660"/>
        <v>0</v>
      </c>
      <c r="EI120" s="42">
        <f t="shared" si="661"/>
        <v>0</v>
      </c>
      <c r="EN120" s="53">
        <f t="shared" si="662"/>
        <v>0</v>
      </c>
      <c r="EO120" s="41">
        <f t="shared" si="663"/>
        <v>0</v>
      </c>
      <c r="EP120" s="42">
        <f t="shared" si="664"/>
        <v>0</v>
      </c>
      <c r="EU120" s="53">
        <f t="shared" si="665"/>
        <v>0</v>
      </c>
      <c r="EV120" s="41">
        <f t="shared" si="666"/>
        <v>0</v>
      </c>
      <c r="EW120" s="42">
        <f t="shared" si="667"/>
        <v>0</v>
      </c>
      <c r="FB120" s="53">
        <f t="shared" si="668"/>
        <v>0</v>
      </c>
      <c r="FC120" s="41">
        <f t="shared" si="669"/>
        <v>0</v>
      </c>
      <c r="FD120" s="42">
        <f t="shared" si="670"/>
        <v>0</v>
      </c>
      <c r="FI120" s="53">
        <f t="shared" si="671"/>
        <v>0</v>
      </c>
      <c r="FJ120" s="41">
        <f t="shared" si="672"/>
        <v>0</v>
      </c>
      <c r="FK120" s="42">
        <f t="shared" si="673"/>
        <v>0</v>
      </c>
      <c r="FP120" s="53">
        <f t="shared" si="674"/>
        <v>0</v>
      </c>
      <c r="FQ120" s="41">
        <f t="shared" si="675"/>
        <v>0</v>
      </c>
      <c r="FR120" s="42">
        <f t="shared" si="676"/>
        <v>0</v>
      </c>
      <c r="FW120" s="53">
        <f t="shared" si="677"/>
        <v>0</v>
      </c>
      <c r="FX120" s="41">
        <f t="shared" si="678"/>
        <v>0</v>
      </c>
      <c r="FY120" s="42">
        <f t="shared" si="679"/>
        <v>0</v>
      </c>
      <c r="GD120" s="53">
        <f t="shared" si="680"/>
        <v>0</v>
      </c>
      <c r="GE120" s="41">
        <f t="shared" si="681"/>
        <v>0</v>
      </c>
      <c r="GF120" s="42">
        <f t="shared" si="682"/>
        <v>0</v>
      </c>
      <c r="GK120" s="53">
        <f t="shared" si="683"/>
        <v>0</v>
      </c>
      <c r="GL120" s="41">
        <f t="shared" si="684"/>
        <v>0</v>
      </c>
      <c r="GM120" s="42">
        <f t="shared" si="685"/>
        <v>0</v>
      </c>
      <c r="GR120" s="53">
        <f t="shared" si="686"/>
        <v>0</v>
      </c>
      <c r="GS120" s="41">
        <f t="shared" si="687"/>
        <v>0</v>
      </c>
      <c r="GT120" s="42">
        <f t="shared" si="688"/>
        <v>0</v>
      </c>
      <c r="GY120" s="53">
        <f t="shared" si="689"/>
        <v>0</v>
      </c>
      <c r="GZ120" s="41">
        <f t="shared" si="690"/>
        <v>0</v>
      </c>
      <c r="HA120" s="42">
        <f t="shared" si="691"/>
        <v>0</v>
      </c>
      <c r="HF120" s="53">
        <f t="shared" si="692"/>
        <v>0</v>
      </c>
      <c r="HG120" s="41">
        <f t="shared" si="693"/>
        <v>0</v>
      </c>
      <c r="HH120" s="42">
        <f t="shared" si="694"/>
        <v>0</v>
      </c>
      <c r="HM120" s="53">
        <f t="shared" si="695"/>
        <v>0</v>
      </c>
      <c r="HN120" s="41">
        <f t="shared" si="696"/>
        <v>0</v>
      </c>
      <c r="HO120" s="42">
        <f t="shared" si="697"/>
        <v>0</v>
      </c>
      <c r="HT120" s="53">
        <f t="shared" si="698"/>
        <v>0</v>
      </c>
      <c r="HU120" s="41">
        <f t="shared" si="699"/>
        <v>0</v>
      </c>
      <c r="HV120" s="42">
        <f t="shared" si="700"/>
        <v>0</v>
      </c>
      <c r="IA120" s="53">
        <f t="shared" si="701"/>
        <v>0</v>
      </c>
      <c r="IB120" s="41">
        <f t="shared" si="702"/>
        <v>0</v>
      </c>
      <c r="IC120" s="42">
        <f t="shared" si="703"/>
        <v>0</v>
      </c>
      <c r="IH120" s="53">
        <f t="shared" si="704"/>
        <v>0</v>
      </c>
      <c r="II120" s="41">
        <f t="shared" si="705"/>
        <v>0</v>
      </c>
      <c r="IJ120" s="42">
        <f t="shared" si="706"/>
        <v>0</v>
      </c>
      <c r="IO120" s="53">
        <f t="shared" si="707"/>
        <v>0</v>
      </c>
      <c r="IP120" s="41">
        <f t="shared" si="708"/>
        <v>0</v>
      </c>
      <c r="IQ120" s="42">
        <f t="shared" si="709"/>
        <v>0</v>
      </c>
      <c r="IV120" s="53">
        <f t="shared" si="710"/>
        <v>0</v>
      </c>
      <c r="IW120" s="41">
        <f t="shared" si="711"/>
        <v>0</v>
      </c>
      <c r="IX120" s="42">
        <f t="shared" si="712"/>
        <v>0</v>
      </c>
    </row>
    <row r="121" spans="6:258" x14ac:dyDescent="0.2">
      <c r="F121" s="53">
        <f t="shared" si="713"/>
        <v>0</v>
      </c>
      <c r="G121" s="41"/>
      <c r="H121" s="41"/>
      <c r="I121" s="41"/>
      <c r="J121" s="41">
        <f t="shared" si="714"/>
        <v>2000000</v>
      </c>
      <c r="K121" s="42">
        <f t="shared" si="715"/>
        <v>-2000000</v>
      </c>
      <c r="N121" s="53">
        <f t="shared" si="716"/>
        <v>0</v>
      </c>
      <c r="O121" s="41"/>
      <c r="P121" s="41"/>
      <c r="Q121" s="41"/>
      <c r="R121" s="41">
        <f t="shared" si="717"/>
        <v>2000000</v>
      </c>
      <c r="S121" s="42">
        <f t="shared" si="613"/>
        <v>-2000000</v>
      </c>
      <c r="Y121" s="53">
        <f t="shared" si="614"/>
        <v>0</v>
      </c>
      <c r="Z121" s="41">
        <f t="shared" si="615"/>
        <v>0</v>
      </c>
      <c r="AA121" s="42">
        <f t="shared" si="616"/>
        <v>0</v>
      </c>
      <c r="AG121" s="53">
        <f t="shared" si="617"/>
        <v>0</v>
      </c>
      <c r="AH121" s="41">
        <f t="shared" si="618"/>
        <v>0</v>
      </c>
      <c r="AI121" s="42">
        <f t="shared" si="619"/>
        <v>0</v>
      </c>
      <c r="AN121" s="53">
        <f t="shared" si="620"/>
        <v>0</v>
      </c>
      <c r="AO121" s="41">
        <f t="shared" si="621"/>
        <v>0</v>
      </c>
      <c r="AP121" s="42">
        <f t="shared" si="622"/>
        <v>0</v>
      </c>
      <c r="AV121" s="53">
        <f t="shared" si="623"/>
        <v>0</v>
      </c>
      <c r="AW121" s="41">
        <f t="shared" si="624"/>
        <v>0</v>
      </c>
      <c r="AX121" s="42">
        <f t="shared" si="625"/>
        <v>0</v>
      </c>
      <c r="BD121" s="53">
        <f t="shared" si="626"/>
        <v>0</v>
      </c>
      <c r="BE121" s="41">
        <f t="shared" si="627"/>
        <v>0</v>
      </c>
      <c r="BF121" s="42">
        <f t="shared" si="628"/>
        <v>0</v>
      </c>
      <c r="BL121" s="53">
        <f t="shared" si="629"/>
        <v>0</v>
      </c>
      <c r="BM121" s="41">
        <f t="shared" si="630"/>
        <v>0</v>
      </c>
      <c r="BN121" s="42">
        <f t="shared" si="631"/>
        <v>0</v>
      </c>
      <c r="BT121" s="53">
        <f t="shared" si="632"/>
        <v>0</v>
      </c>
      <c r="BU121" s="41">
        <f t="shared" si="633"/>
        <v>0</v>
      </c>
      <c r="BV121" s="42">
        <f t="shared" si="634"/>
        <v>0</v>
      </c>
      <c r="CB121" s="53">
        <f t="shared" si="635"/>
        <v>0</v>
      </c>
      <c r="CC121" s="41">
        <f t="shared" si="636"/>
        <v>0</v>
      </c>
      <c r="CD121" s="42">
        <f t="shared" si="637"/>
        <v>0</v>
      </c>
      <c r="CJ121" s="53">
        <f t="shared" si="638"/>
        <v>0</v>
      </c>
      <c r="CK121" s="41">
        <f t="shared" si="639"/>
        <v>0</v>
      </c>
      <c r="CL121" s="42">
        <f t="shared" si="640"/>
        <v>0</v>
      </c>
      <c r="CQ121" s="53">
        <f t="shared" si="641"/>
        <v>0</v>
      </c>
      <c r="CR121" s="41">
        <f t="shared" si="642"/>
        <v>0</v>
      </c>
      <c r="CS121" s="42">
        <f t="shared" si="643"/>
        <v>0</v>
      </c>
      <c r="CX121" s="53">
        <f t="shared" si="644"/>
        <v>0</v>
      </c>
      <c r="CY121" s="41">
        <f t="shared" si="645"/>
        <v>0</v>
      </c>
      <c r="CZ121" s="42">
        <f t="shared" si="646"/>
        <v>0</v>
      </c>
      <c r="DE121" s="53">
        <f t="shared" si="647"/>
        <v>0</v>
      </c>
      <c r="DF121" s="41">
        <f t="shared" si="648"/>
        <v>0</v>
      </c>
      <c r="DG121" s="42">
        <f t="shared" si="649"/>
        <v>0</v>
      </c>
      <c r="DL121" s="53">
        <f t="shared" si="650"/>
        <v>0</v>
      </c>
      <c r="DM121" s="41">
        <f t="shared" si="651"/>
        <v>0</v>
      </c>
      <c r="DN121" s="42">
        <f t="shared" si="652"/>
        <v>0</v>
      </c>
      <c r="DS121" s="53">
        <f t="shared" si="653"/>
        <v>0</v>
      </c>
      <c r="DT121" s="41">
        <f t="shared" si="654"/>
        <v>0</v>
      </c>
      <c r="DU121" s="42">
        <f t="shared" si="655"/>
        <v>0</v>
      </c>
      <c r="DZ121" s="53">
        <f t="shared" si="656"/>
        <v>0</v>
      </c>
      <c r="EA121" s="41">
        <f t="shared" si="657"/>
        <v>0</v>
      </c>
      <c r="EB121" s="42">
        <f t="shared" si="658"/>
        <v>0</v>
      </c>
      <c r="EG121" s="53">
        <f t="shared" si="659"/>
        <v>0</v>
      </c>
      <c r="EH121" s="41">
        <f t="shared" si="660"/>
        <v>0</v>
      </c>
      <c r="EI121" s="42">
        <f t="shared" si="661"/>
        <v>0</v>
      </c>
      <c r="EN121" s="53">
        <f t="shared" si="662"/>
        <v>0</v>
      </c>
      <c r="EO121" s="41">
        <f t="shared" si="663"/>
        <v>0</v>
      </c>
      <c r="EP121" s="42">
        <f t="shared" si="664"/>
        <v>0</v>
      </c>
      <c r="EU121" s="53">
        <f t="shared" si="665"/>
        <v>0</v>
      </c>
      <c r="EV121" s="41">
        <f t="shared" si="666"/>
        <v>0</v>
      </c>
      <c r="EW121" s="42">
        <f t="shared" si="667"/>
        <v>0</v>
      </c>
      <c r="FB121" s="53">
        <f t="shared" si="668"/>
        <v>0</v>
      </c>
      <c r="FC121" s="41">
        <f t="shared" si="669"/>
        <v>0</v>
      </c>
      <c r="FD121" s="42">
        <f t="shared" si="670"/>
        <v>0</v>
      </c>
      <c r="FI121" s="53">
        <f t="shared" si="671"/>
        <v>0</v>
      </c>
      <c r="FJ121" s="41">
        <f t="shared" si="672"/>
        <v>0</v>
      </c>
      <c r="FK121" s="42">
        <f t="shared" si="673"/>
        <v>0</v>
      </c>
      <c r="FP121" s="53">
        <f t="shared" si="674"/>
        <v>0</v>
      </c>
      <c r="FQ121" s="41">
        <f t="shared" si="675"/>
        <v>0</v>
      </c>
      <c r="FR121" s="42">
        <f t="shared" si="676"/>
        <v>0</v>
      </c>
      <c r="FW121" s="53">
        <f t="shared" si="677"/>
        <v>0</v>
      </c>
      <c r="FX121" s="41">
        <f t="shared" si="678"/>
        <v>0</v>
      </c>
      <c r="FY121" s="42">
        <f t="shared" si="679"/>
        <v>0</v>
      </c>
      <c r="GD121" s="53">
        <f t="shared" si="680"/>
        <v>0</v>
      </c>
      <c r="GE121" s="41">
        <f t="shared" si="681"/>
        <v>0</v>
      </c>
      <c r="GF121" s="42">
        <f t="shared" si="682"/>
        <v>0</v>
      </c>
      <c r="GK121" s="53">
        <f t="shared" si="683"/>
        <v>0</v>
      </c>
      <c r="GL121" s="41">
        <f t="shared" si="684"/>
        <v>0</v>
      </c>
      <c r="GM121" s="42">
        <f t="shared" si="685"/>
        <v>0</v>
      </c>
      <c r="GR121" s="53">
        <f t="shared" si="686"/>
        <v>0</v>
      </c>
      <c r="GS121" s="41">
        <f t="shared" si="687"/>
        <v>0</v>
      </c>
      <c r="GT121" s="42">
        <f t="shared" si="688"/>
        <v>0</v>
      </c>
      <c r="GY121" s="53">
        <f t="shared" si="689"/>
        <v>0</v>
      </c>
      <c r="GZ121" s="41">
        <f t="shared" si="690"/>
        <v>0</v>
      </c>
      <c r="HA121" s="42">
        <f t="shared" si="691"/>
        <v>0</v>
      </c>
      <c r="HF121" s="53">
        <f t="shared" si="692"/>
        <v>0</v>
      </c>
      <c r="HG121" s="41">
        <f t="shared" si="693"/>
        <v>0</v>
      </c>
      <c r="HH121" s="42">
        <f t="shared" si="694"/>
        <v>0</v>
      </c>
      <c r="HM121" s="53">
        <f t="shared" si="695"/>
        <v>0</v>
      </c>
      <c r="HN121" s="41">
        <f t="shared" si="696"/>
        <v>0</v>
      </c>
      <c r="HO121" s="42">
        <f t="shared" si="697"/>
        <v>0</v>
      </c>
      <c r="HT121" s="53">
        <f t="shared" si="698"/>
        <v>0</v>
      </c>
      <c r="HU121" s="41">
        <f t="shared" si="699"/>
        <v>0</v>
      </c>
      <c r="HV121" s="42">
        <f t="shared" si="700"/>
        <v>0</v>
      </c>
      <c r="IA121" s="53">
        <f t="shared" si="701"/>
        <v>0</v>
      </c>
      <c r="IB121" s="41">
        <f t="shared" si="702"/>
        <v>0</v>
      </c>
      <c r="IC121" s="42">
        <f t="shared" si="703"/>
        <v>0</v>
      </c>
      <c r="IH121" s="53">
        <f t="shared" si="704"/>
        <v>0</v>
      </c>
      <c r="II121" s="41">
        <f t="shared" si="705"/>
        <v>0</v>
      </c>
      <c r="IJ121" s="42">
        <f t="shared" si="706"/>
        <v>0</v>
      </c>
      <c r="IO121" s="53">
        <f t="shared" si="707"/>
        <v>0</v>
      </c>
      <c r="IP121" s="41">
        <f t="shared" si="708"/>
        <v>0</v>
      </c>
      <c r="IQ121" s="42">
        <f t="shared" si="709"/>
        <v>0</v>
      </c>
      <c r="IV121" s="53">
        <f t="shared" si="710"/>
        <v>0</v>
      </c>
      <c r="IW121" s="41">
        <f t="shared" si="711"/>
        <v>0</v>
      </c>
      <c r="IX121" s="42">
        <f t="shared" si="712"/>
        <v>0</v>
      </c>
    </row>
    <row r="122" spans="6:258" x14ac:dyDescent="0.2">
      <c r="F122" s="53">
        <f t="shared" si="713"/>
        <v>0</v>
      </c>
      <c r="G122" s="41"/>
      <c r="H122" s="41"/>
      <c r="I122" s="41"/>
      <c r="J122" s="41">
        <f t="shared" si="714"/>
        <v>259</v>
      </c>
      <c r="K122" s="42">
        <f t="shared" si="715"/>
        <v>-259</v>
      </c>
      <c r="N122" s="53">
        <f t="shared" si="716"/>
        <v>0</v>
      </c>
      <c r="O122" s="41"/>
      <c r="P122" s="41"/>
      <c r="Q122" s="41"/>
      <c r="R122" s="41">
        <f t="shared" si="717"/>
        <v>259</v>
      </c>
      <c r="S122" s="42">
        <f t="shared" si="613"/>
        <v>-259</v>
      </c>
      <c r="Y122" s="53">
        <f t="shared" si="614"/>
        <v>0</v>
      </c>
      <c r="Z122" s="41">
        <f t="shared" si="615"/>
        <v>0</v>
      </c>
      <c r="AA122" s="42">
        <f t="shared" si="616"/>
        <v>0</v>
      </c>
      <c r="AG122" s="53">
        <f t="shared" si="617"/>
        <v>0</v>
      </c>
      <c r="AH122" s="41">
        <f t="shared" si="618"/>
        <v>0</v>
      </c>
      <c r="AI122" s="42">
        <f t="shared" si="619"/>
        <v>0</v>
      </c>
      <c r="AN122" s="53">
        <f t="shared" si="620"/>
        <v>0</v>
      </c>
      <c r="AO122" s="41">
        <f t="shared" si="621"/>
        <v>0</v>
      </c>
      <c r="AP122" s="42">
        <f t="shared" si="622"/>
        <v>0</v>
      </c>
      <c r="AV122" s="53">
        <f t="shared" si="623"/>
        <v>0</v>
      </c>
      <c r="AW122" s="41">
        <f t="shared" si="624"/>
        <v>0</v>
      </c>
      <c r="AX122" s="42">
        <f t="shared" si="625"/>
        <v>0</v>
      </c>
      <c r="BD122" s="53">
        <f t="shared" si="626"/>
        <v>0</v>
      </c>
      <c r="BE122" s="41">
        <f t="shared" si="627"/>
        <v>0</v>
      </c>
      <c r="BF122" s="42">
        <f t="shared" si="628"/>
        <v>0</v>
      </c>
      <c r="BL122" s="53">
        <f t="shared" si="629"/>
        <v>0</v>
      </c>
      <c r="BM122" s="41">
        <f t="shared" si="630"/>
        <v>0</v>
      </c>
      <c r="BN122" s="42">
        <f t="shared" si="631"/>
        <v>0</v>
      </c>
      <c r="BT122" s="53">
        <f t="shared" si="632"/>
        <v>0</v>
      </c>
      <c r="BU122" s="41">
        <f t="shared" si="633"/>
        <v>0</v>
      </c>
      <c r="BV122" s="42">
        <f t="shared" si="634"/>
        <v>0</v>
      </c>
      <c r="CB122" s="53">
        <f t="shared" si="635"/>
        <v>0</v>
      </c>
      <c r="CC122" s="41">
        <f t="shared" si="636"/>
        <v>0</v>
      </c>
      <c r="CD122" s="42">
        <f t="shared" si="637"/>
        <v>0</v>
      </c>
      <c r="CJ122" s="53">
        <f t="shared" si="638"/>
        <v>0</v>
      </c>
      <c r="CK122" s="41">
        <f t="shared" si="639"/>
        <v>0</v>
      </c>
      <c r="CL122" s="42">
        <f t="shared" si="640"/>
        <v>0</v>
      </c>
      <c r="CQ122" s="53">
        <f t="shared" si="641"/>
        <v>0</v>
      </c>
      <c r="CR122" s="41">
        <f t="shared" si="642"/>
        <v>0</v>
      </c>
      <c r="CS122" s="42">
        <f t="shared" si="643"/>
        <v>0</v>
      </c>
      <c r="CX122" s="53">
        <f t="shared" si="644"/>
        <v>0</v>
      </c>
      <c r="CY122" s="41">
        <f t="shared" si="645"/>
        <v>0</v>
      </c>
      <c r="CZ122" s="42">
        <f t="shared" si="646"/>
        <v>0</v>
      </c>
      <c r="DE122" s="53">
        <f t="shared" si="647"/>
        <v>0</v>
      </c>
      <c r="DF122" s="41">
        <f t="shared" si="648"/>
        <v>0</v>
      </c>
      <c r="DG122" s="42">
        <f t="shared" si="649"/>
        <v>0</v>
      </c>
      <c r="DL122" s="53">
        <f t="shared" si="650"/>
        <v>0</v>
      </c>
      <c r="DM122" s="41">
        <f t="shared" si="651"/>
        <v>0</v>
      </c>
      <c r="DN122" s="42">
        <f t="shared" si="652"/>
        <v>0</v>
      </c>
      <c r="DS122" s="53">
        <f t="shared" si="653"/>
        <v>0</v>
      </c>
      <c r="DT122" s="41">
        <f t="shared" si="654"/>
        <v>0</v>
      </c>
      <c r="DU122" s="42">
        <f t="shared" si="655"/>
        <v>0</v>
      </c>
      <c r="DZ122" s="53">
        <f t="shared" si="656"/>
        <v>0</v>
      </c>
      <c r="EA122" s="41">
        <f t="shared" si="657"/>
        <v>0</v>
      </c>
      <c r="EB122" s="42">
        <f t="shared" si="658"/>
        <v>0</v>
      </c>
      <c r="EG122" s="53">
        <f t="shared" si="659"/>
        <v>0</v>
      </c>
      <c r="EH122" s="41">
        <f t="shared" si="660"/>
        <v>0</v>
      </c>
      <c r="EI122" s="42">
        <f t="shared" si="661"/>
        <v>0</v>
      </c>
      <c r="EN122" s="53">
        <f t="shared" si="662"/>
        <v>0</v>
      </c>
      <c r="EO122" s="41">
        <f t="shared" si="663"/>
        <v>0</v>
      </c>
      <c r="EP122" s="42">
        <f t="shared" si="664"/>
        <v>0</v>
      </c>
      <c r="EU122" s="53">
        <f t="shared" si="665"/>
        <v>0</v>
      </c>
      <c r="EV122" s="41">
        <f t="shared" si="666"/>
        <v>0</v>
      </c>
      <c r="EW122" s="42">
        <f t="shared" si="667"/>
        <v>0</v>
      </c>
      <c r="FB122" s="53">
        <f t="shared" si="668"/>
        <v>0</v>
      </c>
      <c r="FC122" s="41">
        <f t="shared" si="669"/>
        <v>0</v>
      </c>
      <c r="FD122" s="42">
        <f t="shared" si="670"/>
        <v>0</v>
      </c>
      <c r="FI122" s="53">
        <f t="shared" si="671"/>
        <v>0</v>
      </c>
      <c r="FJ122" s="41">
        <f t="shared" si="672"/>
        <v>0</v>
      </c>
      <c r="FK122" s="42">
        <f t="shared" si="673"/>
        <v>0</v>
      </c>
      <c r="FP122" s="53">
        <f t="shared" si="674"/>
        <v>0</v>
      </c>
      <c r="FQ122" s="41">
        <f t="shared" si="675"/>
        <v>0</v>
      </c>
      <c r="FR122" s="42">
        <f t="shared" si="676"/>
        <v>0</v>
      </c>
      <c r="FW122" s="53">
        <f t="shared" si="677"/>
        <v>0</v>
      </c>
      <c r="FX122" s="41">
        <f t="shared" si="678"/>
        <v>0</v>
      </c>
      <c r="FY122" s="42">
        <f t="shared" si="679"/>
        <v>0</v>
      </c>
      <c r="GD122" s="53">
        <f t="shared" si="680"/>
        <v>0</v>
      </c>
      <c r="GE122" s="41">
        <f t="shared" si="681"/>
        <v>0</v>
      </c>
      <c r="GF122" s="42">
        <f t="shared" si="682"/>
        <v>0</v>
      </c>
      <c r="GK122" s="53">
        <f t="shared" si="683"/>
        <v>0</v>
      </c>
      <c r="GL122" s="41">
        <f t="shared" si="684"/>
        <v>0</v>
      </c>
      <c r="GM122" s="42">
        <f t="shared" si="685"/>
        <v>0</v>
      </c>
      <c r="GR122" s="53">
        <f t="shared" si="686"/>
        <v>0</v>
      </c>
      <c r="GS122" s="41">
        <f t="shared" si="687"/>
        <v>0</v>
      </c>
      <c r="GT122" s="42">
        <f t="shared" si="688"/>
        <v>0</v>
      </c>
      <c r="GY122" s="53">
        <f t="shared" si="689"/>
        <v>0</v>
      </c>
      <c r="GZ122" s="41">
        <f t="shared" si="690"/>
        <v>0</v>
      </c>
      <c r="HA122" s="42">
        <f t="shared" si="691"/>
        <v>0</v>
      </c>
      <c r="HF122" s="53">
        <f t="shared" si="692"/>
        <v>0</v>
      </c>
      <c r="HG122" s="41">
        <f t="shared" si="693"/>
        <v>0</v>
      </c>
      <c r="HH122" s="42">
        <f t="shared" si="694"/>
        <v>0</v>
      </c>
      <c r="HM122" s="53">
        <f t="shared" si="695"/>
        <v>0</v>
      </c>
      <c r="HN122" s="41">
        <f t="shared" si="696"/>
        <v>0</v>
      </c>
      <c r="HO122" s="42">
        <f t="shared" si="697"/>
        <v>0</v>
      </c>
      <c r="HT122" s="53">
        <f t="shared" si="698"/>
        <v>0</v>
      </c>
      <c r="HU122" s="41">
        <f t="shared" si="699"/>
        <v>0</v>
      </c>
      <c r="HV122" s="42">
        <f t="shared" si="700"/>
        <v>0</v>
      </c>
      <c r="IA122" s="53">
        <f t="shared" si="701"/>
        <v>0</v>
      </c>
      <c r="IB122" s="41">
        <f t="shared" si="702"/>
        <v>0</v>
      </c>
      <c r="IC122" s="42">
        <f t="shared" si="703"/>
        <v>0</v>
      </c>
      <c r="IH122" s="53">
        <f t="shared" si="704"/>
        <v>0</v>
      </c>
      <c r="II122" s="41">
        <f t="shared" si="705"/>
        <v>0</v>
      </c>
      <c r="IJ122" s="42">
        <f t="shared" si="706"/>
        <v>0</v>
      </c>
      <c r="IO122" s="53">
        <f t="shared" si="707"/>
        <v>0</v>
      </c>
      <c r="IP122" s="41">
        <f t="shared" si="708"/>
        <v>0</v>
      </c>
      <c r="IQ122" s="42">
        <f t="shared" si="709"/>
        <v>0</v>
      </c>
      <c r="IV122" s="53">
        <f t="shared" si="710"/>
        <v>0</v>
      </c>
      <c r="IW122" s="41">
        <f t="shared" si="711"/>
        <v>0</v>
      </c>
      <c r="IX122" s="42">
        <f t="shared" si="712"/>
        <v>0</v>
      </c>
    </row>
    <row r="123" spans="6:258" x14ac:dyDescent="0.2">
      <c r="F123" s="53">
        <f t="shared" si="713"/>
        <v>1000000</v>
      </c>
      <c r="G123" s="41"/>
      <c r="H123" s="41"/>
      <c r="I123" s="41"/>
      <c r="J123" s="41">
        <f t="shared" si="714"/>
        <v>1000000</v>
      </c>
      <c r="K123" s="42">
        <f t="shared" si="715"/>
        <v>0</v>
      </c>
      <c r="N123" s="53">
        <f t="shared" si="716"/>
        <v>1000000</v>
      </c>
      <c r="O123" s="41"/>
      <c r="P123" s="41"/>
      <c r="Q123" s="41"/>
      <c r="R123" s="41">
        <f t="shared" si="717"/>
        <v>1000000</v>
      </c>
      <c r="S123" s="42">
        <f t="shared" si="613"/>
        <v>0</v>
      </c>
      <c r="Y123" s="53">
        <f t="shared" si="614"/>
        <v>0</v>
      </c>
      <c r="Z123" s="41">
        <f t="shared" si="615"/>
        <v>0</v>
      </c>
      <c r="AA123" s="42">
        <f t="shared" si="616"/>
        <v>0</v>
      </c>
      <c r="AG123" s="53">
        <f t="shared" si="617"/>
        <v>0</v>
      </c>
      <c r="AH123" s="41">
        <f t="shared" si="618"/>
        <v>0</v>
      </c>
      <c r="AI123" s="42">
        <f t="shared" si="619"/>
        <v>0</v>
      </c>
      <c r="AN123" s="53">
        <f t="shared" si="620"/>
        <v>0</v>
      </c>
      <c r="AO123" s="41">
        <f t="shared" si="621"/>
        <v>0</v>
      </c>
      <c r="AP123" s="42">
        <f t="shared" si="622"/>
        <v>0</v>
      </c>
      <c r="AV123" s="53">
        <f t="shared" si="623"/>
        <v>0</v>
      </c>
      <c r="AW123" s="41">
        <f t="shared" si="624"/>
        <v>0</v>
      </c>
      <c r="AX123" s="42">
        <f t="shared" si="625"/>
        <v>0</v>
      </c>
      <c r="BD123" s="53">
        <f t="shared" si="626"/>
        <v>0</v>
      </c>
      <c r="BE123" s="41">
        <f t="shared" si="627"/>
        <v>0</v>
      </c>
      <c r="BF123" s="42">
        <f t="shared" si="628"/>
        <v>0</v>
      </c>
      <c r="BL123" s="53">
        <f t="shared" si="629"/>
        <v>0</v>
      </c>
      <c r="BM123" s="41">
        <f t="shared" si="630"/>
        <v>0</v>
      </c>
      <c r="BN123" s="42">
        <f t="shared" si="631"/>
        <v>0</v>
      </c>
      <c r="BT123" s="53">
        <f t="shared" si="632"/>
        <v>0</v>
      </c>
      <c r="BU123" s="41">
        <f t="shared" si="633"/>
        <v>0</v>
      </c>
      <c r="BV123" s="42">
        <f t="shared" si="634"/>
        <v>0</v>
      </c>
      <c r="CB123" s="53">
        <f t="shared" si="635"/>
        <v>0</v>
      </c>
      <c r="CC123" s="41">
        <f t="shared" si="636"/>
        <v>0</v>
      </c>
      <c r="CD123" s="42">
        <f t="shared" si="637"/>
        <v>0</v>
      </c>
      <c r="CJ123" s="53">
        <f t="shared" si="638"/>
        <v>0</v>
      </c>
      <c r="CK123" s="41">
        <f t="shared" si="639"/>
        <v>0</v>
      </c>
      <c r="CL123" s="42">
        <f t="shared" si="640"/>
        <v>0</v>
      </c>
      <c r="CQ123" s="53">
        <f t="shared" si="641"/>
        <v>0</v>
      </c>
      <c r="CR123" s="41">
        <f t="shared" si="642"/>
        <v>0</v>
      </c>
      <c r="CS123" s="42">
        <f t="shared" si="643"/>
        <v>0</v>
      </c>
      <c r="CX123" s="53">
        <f t="shared" si="644"/>
        <v>0</v>
      </c>
      <c r="CY123" s="41">
        <f t="shared" si="645"/>
        <v>0</v>
      </c>
      <c r="CZ123" s="42">
        <f t="shared" si="646"/>
        <v>0</v>
      </c>
      <c r="DE123" s="53">
        <f t="shared" si="647"/>
        <v>0</v>
      </c>
      <c r="DF123" s="41">
        <f t="shared" si="648"/>
        <v>0</v>
      </c>
      <c r="DG123" s="42">
        <f t="shared" si="649"/>
        <v>0</v>
      </c>
      <c r="DL123" s="53">
        <f t="shared" si="650"/>
        <v>0</v>
      </c>
      <c r="DM123" s="41">
        <f t="shared" si="651"/>
        <v>0</v>
      </c>
      <c r="DN123" s="42">
        <f t="shared" si="652"/>
        <v>0</v>
      </c>
      <c r="DS123" s="53">
        <f t="shared" si="653"/>
        <v>0</v>
      </c>
      <c r="DT123" s="41">
        <f t="shared" si="654"/>
        <v>0</v>
      </c>
      <c r="DU123" s="42">
        <f t="shared" si="655"/>
        <v>0</v>
      </c>
      <c r="DZ123" s="53">
        <f t="shared" si="656"/>
        <v>0</v>
      </c>
      <c r="EA123" s="41">
        <f t="shared" si="657"/>
        <v>0</v>
      </c>
      <c r="EB123" s="42">
        <f t="shared" si="658"/>
        <v>0</v>
      </c>
      <c r="EG123" s="53">
        <f t="shared" si="659"/>
        <v>0</v>
      </c>
      <c r="EH123" s="41">
        <f t="shared" si="660"/>
        <v>0</v>
      </c>
      <c r="EI123" s="42">
        <f t="shared" si="661"/>
        <v>0</v>
      </c>
      <c r="EN123" s="53">
        <f t="shared" si="662"/>
        <v>0</v>
      </c>
      <c r="EO123" s="41">
        <f t="shared" si="663"/>
        <v>0</v>
      </c>
      <c r="EP123" s="42">
        <f t="shared" si="664"/>
        <v>0</v>
      </c>
      <c r="EU123" s="53">
        <f t="shared" si="665"/>
        <v>0</v>
      </c>
      <c r="EV123" s="41">
        <f t="shared" si="666"/>
        <v>0</v>
      </c>
      <c r="EW123" s="42">
        <f t="shared" si="667"/>
        <v>0</v>
      </c>
      <c r="FB123" s="53">
        <f t="shared" si="668"/>
        <v>0</v>
      </c>
      <c r="FC123" s="41">
        <f t="shared" si="669"/>
        <v>0</v>
      </c>
      <c r="FD123" s="42">
        <f t="shared" si="670"/>
        <v>0</v>
      </c>
      <c r="FI123" s="53">
        <f t="shared" si="671"/>
        <v>0</v>
      </c>
      <c r="FJ123" s="41">
        <f t="shared" si="672"/>
        <v>0</v>
      </c>
      <c r="FK123" s="42">
        <f t="shared" si="673"/>
        <v>0</v>
      </c>
      <c r="FP123" s="53">
        <f t="shared" si="674"/>
        <v>0</v>
      </c>
      <c r="FQ123" s="41">
        <f t="shared" si="675"/>
        <v>0</v>
      </c>
      <c r="FR123" s="42">
        <f t="shared" si="676"/>
        <v>0</v>
      </c>
      <c r="FW123" s="53">
        <f t="shared" si="677"/>
        <v>0</v>
      </c>
      <c r="FX123" s="41">
        <f t="shared" si="678"/>
        <v>0</v>
      </c>
      <c r="FY123" s="42">
        <f t="shared" si="679"/>
        <v>0</v>
      </c>
      <c r="GD123" s="53">
        <f t="shared" si="680"/>
        <v>0</v>
      </c>
      <c r="GE123" s="41">
        <f t="shared" si="681"/>
        <v>0</v>
      </c>
      <c r="GF123" s="42">
        <f t="shared" si="682"/>
        <v>0</v>
      </c>
      <c r="GK123" s="53">
        <f t="shared" si="683"/>
        <v>0</v>
      </c>
      <c r="GL123" s="41">
        <f t="shared" si="684"/>
        <v>0</v>
      </c>
      <c r="GM123" s="42">
        <f t="shared" si="685"/>
        <v>0</v>
      </c>
      <c r="GR123" s="53">
        <f t="shared" si="686"/>
        <v>0</v>
      </c>
      <c r="GS123" s="41">
        <f t="shared" si="687"/>
        <v>0</v>
      </c>
      <c r="GT123" s="42">
        <f t="shared" si="688"/>
        <v>0</v>
      </c>
      <c r="GY123" s="53">
        <f t="shared" si="689"/>
        <v>0</v>
      </c>
      <c r="GZ123" s="41">
        <f t="shared" si="690"/>
        <v>0</v>
      </c>
      <c r="HA123" s="42">
        <f t="shared" si="691"/>
        <v>0</v>
      </c>
      <c r="HF123" s="53">
        <f t="shared" si="692"/>
        <v>0</v>
      </c>
      <c r="HG123" s="41">
        <f t="shared" si="693"/>
        <v>0</v>
      </c>
      <c r="HH123" s="42">
        <f t="shared" si="694"/>
        <v>0</v>
      </c>
      <c r="HM123" s="53">
        <f t="shared" si="695"/>
        <v>0</v>
      </c>
      <c r="HN123" s="41">
        <f t="shared" si="696"/>
        <v>0</v>
      </c>
      <c r="HO123" s="42">
        <f t="shared" si="697"/>
        <v>0</v>
      </c>
      <c r="HT123" s="53">
        <f t="shared" si="698"/>
        <v>0</v>
      </c>
      <c r="HU123" s="41">
        <f t="shared" si="699"/>
        <v>0</v>
      </c>
      <c r="HV123" s="42">
        <f t="shared" si="700"/>
        <v>0</v>
      </c>
      <c r="IA123" s="53">
        <f t="shared" si="701"/>
        <v>0</v>
      </c>
      <c r="IB123" s="41">
        <f t="shared" si="702"/>
        <v>0</v>
      </c>
      <c r="IC123" s="42">
        <f t="shared" si="703"/>
        <v>0</v>
      </c>
      <c r="IH123" s="53">
        <f t="shared" si="704"/>
        <v>0</v>
      </c>
      <c r="II123" s="41">
        <f t="shared" si="705"/>
        <v>0</v>
      </c>
      <c r="IJ123" s="42">
        <f t="shared" si="706"/>
        <v>0</v>
      </c>
      <c r="IO123" s="53">
        <f t="shared" si="707"/>
        <v>0</v>
      </c>
      <c r="IP123" s="41">
        <f t="shared" si="708"/>
        <v>0</v>
      </c>
      <c r="IQ123" s="42">
        <f t="shared" si="709"/>
        <v>0</v>
      </c>
      <c r="IV123" s="53">
        <f t="shared" si="710"/>
        <v>0</v>
      </c>
      <c r="IW123" s="41">
        <f t="shared" si="711"/>
        <v>0</v>
      </c>
      <c r="IX123" s="42">
        <f t="shared" si="712"/>
        <v>0</v>
      </c>
    </row>
    <row r="124" spans="6:258" x14ac:dyDescent="0.2">
      <c r="F124" s="53">
        <f t="shared" si="713"/>
        <v>-1188498</v>
      </c>
      <c r="G124" s="41"/>
      <c r="H124" s="41"/>
      <c r="I124" s="41"/>
      <c r="J124" s="41">
        <f t="shared" si="714"/>
        <v>2553090.5</v>
      </c>
      <c r="K124" s="42">
        <f t="shared" si="715"/>
        <v>-3741588.5</v>
      </c>
      <c r="N124" s="53">
        <f t="shared" si="716"/>
        <v>-1188498</v>
      </c>
      <c r="O124" s="41"/>
      <c r="P124" s="41"/>
      <c r="Q124" s="41"/>
      <c r="R124" s="41">
        <f t="shared" si="717"/>
        <v>2381505</v>
      </c>
      <c r="S124" s="42">
        <f t="shared" si="613"/>
        <v>-3570003</v>
      </c>
      <c r="Y124" s="53">
        <f t="shared" si="614"/>
        <v>156786.5</v>
      </c>
      <c r="Z124" s="41">
        <f t="shared" si="615"/>
        <v>156786.5</v>
      </c>
      <c r="AA124" s="42">
        <f t="shared" si="616"/>
        <v>0</v>
      </c>
      <c r="AG124" s="53">
        <f t="shared" si="617"/>
        <v>1787</v>
      </c>
      <c r="AH124" s="41">
        <f t="shared" si="618"/>
        <v>1787</v>
      </c>
      <c r="AI124" s="42">
        <f t="shared" si="619"/>
        <v>0</v>
      </c>
      <c r="AN124" s="53">
        <f t="shared" si="620"/>
        <v>0</v>
      </c>
      <c r="AO124" s="41">
        <f t="shared" si="621"/>
        <v>0</v>
      </c>
      <c r="AP124" s="42">
        <f t="shared" si="622"/>
        <v>0</v>
      </c>
      <c r="AV124" s="53">
        <f t="shared" si="623"/>
        <v>15</v>
      </c>
      <c r="AW124" s="41">
        <f t="shared" si="624"/>
        <v>15</v>
      </c>
      <c r="AX124" s="42">
        <f t="shared" si="625"/>
        <v>0</v>
      </c>
      <c r="BD124" s="53">
        <f t="shared" si="626"/>
        <v>3439</v>
      </c>
      <c r="BE124" s="41">
        <f t="shared" si="627"/>
        <v>3439</v>
      </c>
      <c r="BF124" s="42">
        <f t="shared" si="628"/>
        <v>0</v>
      </c>
      <c r="BL124" s="53">
        <f t="shared" si="629"/>
        <v>2147</v>
      </c>
      <c r="BM124" s="41">
        <f t="shared" si="630"/>
        <v>2147</v>
      </c>
      <c r="BN124" s="42">
        <f t="shared" si="631"/>
        <v>0</v>
      </c>
      <c r="BT124" s="53">
        <f t="shared" si="632"/>
        <v>1019</v>
      </c>
      <c r="BU124" s="41">
        <f t="shared" si="633"/>
        <v>1019</v>
      </c>
      <c r="BV124" s="42">
        <f t="shared" si="634"/>
        <v>0</v>
      </c>
      <c r="CB124" s="53">
        <f t="shared" si="635"/>
        <v>273</v>
      </c>
      <c r="CC124" s="41">
        <f t="shared" si="636"/>
        <v>273</v>
      </c>
      <c r="CD124" s="42">
        <f t="shared" si="637"/>
        <v>0</v>
      </c>
      <c r="CJ124" s="53">
        <f t="shared" si="638"/>
        <v>9558</v>
      </c>
      <c r="CK124" s="41">
        <f t="shared" si="639"/>
        <v>9558</v>
      </c>
      <c r="CL124" s="42">
        <f t="shared" si="640"/>
        <v>0</v>
      </c>
      <c r="CQ124" s="53">
        <f t="shared" si="641"/>
        <v>250</v>
      </c>
      <c r="CR124" s="41">
        <f t="shared" si="642"/>
        <v>250</v>
      </c>
      <c r="CS124" s="42">
        <f t="shared" si="643"/>
        <v>0</v>
      </c>
      <c r="CX124" s="53">
        <f t="shared" si="644"/>
        <v>225</v>
      </c>
      <c r="CY124" s="41">
        <f t="shared" si="645"/>
        <v>225</v>
      </c>
      <c r="CZ124" s="42">
        <f t="shared" si="646"/>
        <v>0</v>
      </c>
      <c r="DE124" s="53">
        <f t="shared" si="647"/>
        <v>214</v>
      </c>
      <c r="DF124" s="41">
        <f t="shared" si="648"/>
        <v>214</v>
      </c>
      <c r="DG124" s="42">
        <f t="shared" si="649"/>
        <v>0</v>
      </c>
      <c r="DL124" s="53">
        <f t="shared" si="650"/>
        <v>84</v>
      </c>
      <c r="DM124" s="41">
        <f t="shared" si="651"/>
        <v>84</v>
      </c>
      <c r="DN124" s="42">
        <f t="shared" si="652"/>
        <v>0</v>
      </c>
      <c r="DS124" s="53">
        <f t="shared" si="653"/>
        <v>53</v>
      </c>
      <c r="DT124" s="41">
        <f t="shared" si="654"/>
        <v>53</v>
      </c>
      <c r="DU124" s="42">
        <f t="shared" si="655"/>
        <v>0</v>
      </c>
      <c r="DZ124" s="53">
        <f t="shared" si="656"/>
        <v>694</v>
      </c>
      <c r="EA124" s="41">
        <f t="shared" si="657"/>
        <v>694</v>
      </c>
      <c r="EB124" s="42">
        <f t="shared" si="658"/>
        <v>0</v>
      </c>
      <c r="EG124" s="53">
        <f t="shared" si="659"/>
        <v>50</v>
      </c>
      <c r="EH124" s="41">
        <f t="shared" si="660"/>
        <v>50</v>
      </c>
      <c r="EI124" s="42">
        <f t="shared" si="661"/>
        <v>0</v>
      </c>
      <c r="EN124" s="53">
        <f t="shared" si="662"/>
        <v>146</v>
      </c>
      <c r="EO124" s="41">
        <f t="shared" si="663"/>
        <v>146</v>
      </c>
      <c r="EP124" s="42">
        <f t="shared" si="664"/>
        <v>0</v>
      </c>
      <c r="EU124" s="53">
        <f t="shared" si="665"/>
        <v>531</v>
      </c>
      <c r="EV124" s="41">
        <f t="shared" si="666"/>
        <v>531</v>
      </c>
      <c r="EW124" s="42">
        <f t="shared" si="667"/>
        <v>0</v>
      </c>
      <c r="FB124" s="53">
        <f t="shared" si="668"/>
        <v>239</v>
      </c>
      <c r="FC124" s="41">
        <f t="shared" si="669"/>
        <v>239</v>
      </c>
      <c r="FD124" s="42">
        <f t="shared" si="670"/>
        <v>0</v>
      </c>
      <c r="FI124" s="53">
        <f t="shared" si="671"/>
        <v>118</v>
      </c>
      <c r="FJ124" s="41">
        <f t="shared" si="672"/>
        <v>118</v>
      </c>
      <c r="FK124" s="42">
        <f t="shared" si="673"/>
        <v>0</v>
      </c>
      <c r="FP124" s="53">
        <f t="shared" si="674"/>
        <v>503</v>
      </c>
      <c r="FQ124" s="41">
        <f t="shared" si="675"/>
        <v>503</v>
      </c>
      <c r="FR124" s="42">
        <f t="shared" si="676"/>
        <v>0</v>
      </c>
      <c r="FW124" s="53">
        <f t="shared" si="677"/>
        <v>403</v>
      </c>
      <c r="FX124" s="41">
        <f t="shared" si="678"/>
        <v>403</v>
      </c>
      <c r="FY124" s="42">
        <f t="shared" si="679"/>
        <v>0</v>
      </c>
      <c r="GD124" s="53">
        <f t="shared" si="680"/>
        <v>1089</v>
      </c>
      <c r="GE124" s="41">
        <f t="shared" si="681"/>
        <v>1089</v>
      </c>
      <c r="GF124" s="42">
        <f t="shared" si="682"/>
        <v>0</v>
      </c>
      <c r="GK124" s="53">
        <f t="shared" si="683"/>
        <v>464</v>
      </c>
      <c r="GL124" s="41">
        <f t="shared" si="684"/>
        <v>464</v>
      </c>
      <c r="GM124" s="42">
        <f t="shared" si="685"/>
        <v>0</v>
      </c>
      <c r="GR124" s="53">
        <f t="shared" si="686"/>
        <v>226</v>
      </c>
      <c r="GS124" s="41">
        <f t="shared" si="687"/>
        <v>226</v>
      </c>
      <c r="GT124" s="42">
        <f t="shared" si="688"/>
        <v>0</v>
      </c>
      <c r="GY124" s="53">
        <f t="shared" si="689"/>
        <v>894</v>
      </c>
      <c r="GZ124" s="41">
        <f t="shared" si="690"/>
        <v>894</v>
      </c>
      <c r="HA124" s="42">
        <f t="shared" si="691"/>
        <v>0</v>
      </c>
      <c r="HF124" s="53">
        <f t="shared" si="692"/>
        <v>492</v>
      </c>
      <c r="HG124" s="41">
        <f t="shared" si="693"/>
        <v>492</v>
      </c>
      <c r="HH124" s="42">
        <f t="shared" si="694"/>
        <v>0</v>
      </c>
      <c r="HM124" s="53">
        <f t="shared" si="695"/>
        <v>243</v>
      </c>
      <c r="HN124" s="41">
        <f t="shared" si="696"/>
        <v>243</v>
      </c>
      <c r="HO124" s="42">
        <f t="shared" si="697"/>
        <v>0</v>
      </c>
      <c r="HT124" s="53">
        <f t="shared" si="698"/>
        <v>336</v>
      </c>
      <c r="HU124" s="41">
        <f t="shared" si="699"/>
        <v>336</v>
      </c>
      <c r="HV124" s="42">
        <f t="shared" si="700"/>
        <v>0</v>
      </c>
      <c r="IA124" s="53">
        <f t="shared" si="701"/>
        <v>1249</v>
      </c>
      <c r="IB124" s="41">
        <f t="shared" si="702"/>
        <v>1249</v>
      </c>
      <c r="IC124" s="42">
        <f t="shared" si="703"/>
        <v>0</v>
      </c>
      <c r="IH124" s="53">
        <f t="shared" si="704"/>
        <v>311</v>
      </c>
      <c r="II124" s="41">
        <f t="shared" si="705"/>
        <v>311</v>
      </c>
      <c r="IJ124" s="42">
        <f t="shared" si="706"/>
        <v>0</v>
      </c>
      <c r="IO124" s="53">
        <f t="shared" si="707"/>
        <v>3</v>
      </c>
      <c r="IP124" s="41">
        <f t="shared" si="708"/>
        <v>3</v>
      </c>
      <c r="IQ124" s="42">
        <f t="shared" si="709"/>
        <v>0</v>
      </c>
      <c r="IV124" s="53">
        <f t="shared" si="710"/>
        <v>741</v>
      </c>
      <c r="IW124" s="41">
        <f t="shared" si="711"/>
        <v>741</v>
      </c>
      <c r="IX124" s="42">
        <f t="shared" si="712"/>
        <v>0</v>
      </c>
    </row>
    <row r="125" spans="6:258" x14ac:dyDescent="0.2">
      <c r="F125" s="53">
        <f t="shared" si="713"/>
        <v>0</v>
      </c>
      <c r="G125" s="41"/>
      <c r="H125" s="41"/>
      <c r="I125" s="41"/>
      <c r="J125" s="41">
        <f t="shared" si="714"/>
        <v>199820</v>
      </c>
      <c r="K125" s="42">
        <f t="shared" si="715"/>
        <v>-199820</v>
      </c>
      <c r="N125" s="53">
        <f t="shared" si="716"/>
        <v>0</v>
      </c>
      <c r="O125" s="41"/>
      <c r="P125" s="41"/>
      <c r="Q125" s="41"/>
      <c r="R125" s="41">
        <f t="shared" si="717"/>
        <v>199820</v>
      </c>
      <c r="S125" s="42">
        <f t="shared" si="613"/>
        <v>-199820</v>
      </c>
      <c r="Y125" s="53">
        <f t="shared" si="614"/>
        <v>0</v>
      </c>
      <c r="Z125" s="41">
        <f t="shared" si="615"/>
        <v>0</v>
      </c>
      <c r="AA125" s="42">
        <f t="shared" si="616"/>
        <v>0</v>
      </c>
      <c r="AG125" s="53">
        <f t="shared" si="617"/>
        <v>0</v>
      </c>
      <c r="AH125" s="41">
        <f t="shared" si="618"/>
        <v>0</v>
      </c>
      <c r="AI125" s="42">
        <f t="shared" si="619"/>
        <v>0</v>
      </c>
      <c r="AN125" s="53">
        <f t="shared" si="620"/>
        <v>0</v>
      </c>
      <c r="AO125" s="41">
        <f t="shared" si="621"/>
        <v>0</v>
      </c>
      <c r="AP125" s="42">
        <f t="shared" si="622"/>
        <v>0</v>
      </c>
      <c r="AV125" s="53">
        <f t="shared" si="623"/>
        <v>0</v>
      </c>
      <c r="AW125" s="41">
        <f t="shared" si="624"/>
        <v>0</v>
      </c>
      <c r="AX125" s="42">
        <f t="shared" si="625"/>
        <v>0</v>
      </c>
      <c r="BD125" s="53">
        <f t="shared" si="626"/>
        <v>0</v>
      </c>
      <c r="BE125" s="41">
        <f t="shared" si="627"/>
        <v>0</v>
      </c>
      <c r="BF125" s="42">
        <f t="shared" si="628"/>
        <v>0</v>
      </c>
      <c r="BL125" s="53">
        <f t="shared" si="629"/>
        <v>0</v>
      </c>
      <c r="BM125" s="41">
        <f t="shared" si="630"/>
        <v>0</v>
      </c>
      <c r="BN125" s="42">
        <f t="shared" si="631"/>
        <v>0</v>
      </c>
      <c r="BT125" s="53">
        <f t="shared" si="632"/>
        <v>0</v>
      </c>
      <c r="BU125" s="41">
        <f t="shared" si="633"/>
        <v>0</v>
      </c>
      <c r="BV125" s="42">
        <f t="shared" si="634"/>
        <v>0</v>
      </c>
      <c r="CB125" s="53">
        <f t="shared" si="635"/>
        <v>0</v>
      </c>
      <c r="CC125" s="41">
        <f t="shared" si="636"/>
        <v>0</v>
      </c>
      <c r="CD125" s="42">
        <f t="shared" si="637"/>
        <v>0</v>
      </c>
      <c r="CJ125" s="53">
        <f t="shared" si="638"/>
        <v>0</v>
      </c>
      <c r="CK125" s="41">
        <f t="shared" si="639"/>
        <v>0</v>
      </c>
      <c r="CL125" s="42">
        <f t="shared" si="640"/>
        <v>0</v>
      </c>
      <c r="CQ125" s="53">
        <f t="shared" si="641"/>
        <v>0</v>
      </c>
      <c r="CR125" s="41">
        <f t="shared" si="642"/>
        <v>0</v>
      </c>
      <c r="CS125" s="42">
        <f t="shared" si="643"/>
        <v>0</v>
      </c>
      <c r="CX125" s="53">
        <f t="shared" si="644"/>
        <v>0</v>
      </c>
      <c r="CY125" s="41">
        <f t="shared" si="645"/>
        <v>0</v>
      </c>
      <c r="CZ125" s="42">
        <f t="shared" si="646"/>
        <v>0</v>
      </c>
      <c r="DE125" s="53">
        <f t="shared" si="647"/>
        <v>0</v>
      </c>
      <c r="DF125" s="41">
        <f t="shared" si="648"/>
        <v>0</v>
      </c>
      <c r="DG125" s="42">
        <f t="shared" si="649"/>
        <v>0</v>
      </c>
      <c r="DL125" s="53">
        <f t="shared" si="650"/>
        <v>0</v>
      </c>
      <c r="DM125" s="41">
        <f t="shared" si="651"/>
        <v>0</v>
      </c>
      <c r="DN125" s="42">
        <f t="shared" si="652"/>
        <v>0</v>
      </c>
      <c r="DS125" s="53">
        <f t="shared" si="653"/>
        <v>0</v>
      </c>
      <c r="DT125" s="41">
        <f t="shared" si="654"/>
        <v>0</v>
      </c>
      <c r="DU125" s="42">
        <f t="shared" si="655"/>
        <v>0</v>
      </c>
      <c r="DZ125" s="53">
        <f t="shared" si="656"/>
        <v>0</v>
      </c>
      <c r="EA125" s="41">
        <f t="shared" si="657"/>
        <v>0</v>
      </c>
      <c r="EB125" s="42">
        <f t="shared" si="658"/>
        <v>0</v>
      </c>
      <c r="EG125" s="53">
        <f t="shared" si="659"/>
        <v>0</v>
      </c>
      <c r="EH125" s="41">
        <f t="shared" si="660"/>
        <v>0</v>
      </c>
      <c r="EI125" s="42">
        <f t="shared" si="661"/>
        <v>0</v>
      </c>
      <c r="EN125" s="53">
        <f t="shared" si="662"/>
        <v>0</v>
      </c>
      <c r="EO125" s="41">
        <f t="shared" si="663"/>
        <v>0</v>
      </c>
      <c r="EP125" s="42">
        <f t="shared" si="664"/>
        <v>0</v>
      </c>
      <c r="EU125" s="53">
        <f t="shared" si="665"/>
        <v>0</v>
      </c>
      <c r="EV125" s="41">
        <f t="shared" si="666"/>
        <v>0</v>
      </c>
      <c r="EW125" s="42">
        <f t="shared" si="667"/>
        <v>0</v>
      </c>
      <c r="FB125" s="53">
        <f t="shared" si="668"/>
        <v>0</v>
      </c>
      <c r="FC125" s="41">
        <f t="shared" si="669"/>
        <v>0</v>
      </c>
      <c r="FD125" s="42">
        <f t="shared" si="670"/>
        <v>0</v>
      </c>
      <c r="FI125" s="53">
        <f t="shared" si="671"/>
        <v>0</v>
      </c>
      <c r="FJ125" s="41">
        <f t="shared" si="672"/>
        <v>0</v>
      </c>
      <c r="FK125" s="42">
        <f t="shared" si="673"/>
        <v>0</v>
      </c>
      <c r="FP125" s="53">
        <f t="shared" si="674"/>
        <v>0</v>
      </c>
      <c r="FQ125" s="41">
        <f t="shared" si="675"/>
        <v>0</v>
      </c>
      <c r="FR125" s="42">
        <f t="shared" si="676"/>
        <v>0</v>
      </c>
      <c r="FW125" s="53">
        <f t="shared" si="677"/>
        <v>0</v>
      </c>
      <c r="FX125" s="41">
        <f t="shared" si="678"/>
        <v>0</v>
      </c>
      <c r="FY125" s="42">
        <f t="shared" si="679"/>
        <v>0</v>
      </c>
      <c r="GD125" s="53">
        <f t="shared" si="680"/>
        <v>0</v>
      </c>
      <c r="GE125" s="41">
        <f t="shared" si="681"/>
        <v>0</v>
      </c>
      <c r="GF125" s="42">
        <f t="shared" si="682"/>
        <v>0</v>
      </c>
      <c r="GK125" s="53">
        <f t="shared" si="683"/>
        <v>0</v>
      </c>
      <c r="GL125" s="41">
        <f t="shared" si="684"/>
        <v>0</v>
      </c>
      <c r="GM125" s="42">
        <f t="shared" si="685"/>
        <v>0</v>
      </c>
      <c r="GR125" s="53">
        <f t="shared" si="686"/>
        <v>0</v>
      </c>
      <c r="GS125" s="41">
        <f t="shared" si="687"/>
        <v>0</v>
      </c>
      <c r="GT125" s="42">
        <f t="shared" si="688"/>
        <v>0</v>
      </c>
      <c r="GY125" s="53">
        <f t="shared" si="689"/>
        <v>0</v>
      </c>
      <c r="GZ125" s="41">
        <f t="shared" si="690"/>
        <v>0</v>
      </c>
      <c r="HA125" s="42">
        <f t="shared" si="691"/>
        <v>0</v>
      </c>
      <c r="HF125" s="53">
        <f t="shared" si="692"/>
        <v>0</v>
      </c>
      <c r="HG125" s="41">
        <f t="shared" si="693"/>
        <v>0</v>
      </c>
      <c r="HH125" s="42">
        <f t="shared" si="694"/>
        <v>0</v>
      </c>
      <c r="HM125" s="53">
        <f t="shared" si="695"/>
        <v>0</v>
      </c>
      <c r="HN125" s="41">
        <f t="shared" si="696"/>
        <v>0</v>
      </c>
      <c r="HO125" s="42">
        <f t="shared" si="697"/>
        <v>0</v>
      </c>
      <c r="HT125" s="53">
        <f t="shared" si="698"/>
        <v>0</v>
      </c>
      <c r="HU125" s="41">
        <f t="shared" si="699"/>
        <v>0</v>
      </c>
      <c r="HV125" s="42">
        <f t="shared" si="700"/>
        <v>0</v>
      </c>
      <c r="IA125" s="53">
        <f t="shared" si="701"/>
        <v>0</v>
      </c>
      <c r="IB125" s="41">
        <f t="shared" si="702"/>
        <v>0</v>
      </c>
      <c r="IC125" s="42">
        <f t="shared" si="703"/>
        <v>0</v>
      </c>
      <c r="IH125" s="53">
        <f t="shared" si="704"/>
        <v>0</v>
      </c>
      <c r="II125" s="41">
        <f t="shared" si="705"/>
        <v>0</v>
      </c>
      <c r="IJ125" s="42">
        <f t="shared" si="706"/>
        <v>0</v>
      </c>
      <c r="IO125" s="53">
        <f t="shared" si="707"/>
        <v>0</v>
      </c>
      <c r="IP125" s="41">
        <f t="shared" si="708"/>
        <v>0</v>
      </c>
      <c r="IQ125" s="42">
        <f t="shared" si="709"/>
        <v>0</v>
      </c>
      <c r="IV125" s="53">
        <f t="shared" si="710"/>
        <v>0</v>
      </c>
      <c r="IW125" s="41">
        <f t="shared" si="711"/>
        <v>0</v>
      </c>
      <c r="IX125" s="42">
        <f t="shared" si="712"/>
        <v>0</v>
      </c>
    </row>
    <row r="126" spans="6:258" x14ac:dyDescent="0.2">
      <c r="F126" s="53">
        <f t="shared" si="713"/>
        <v>0</v>
      </c>
      <c r="G126" s="41"/>
      <c r="H126" s="41"/>
      <c r="I126" s="41"/>
      <c r="J126" s="41">
        <f t="shared" si="714"/>
        <v>0</v>
      </c>
      <c r="K126" s="42">
        <f t="shared" si="715"/>
        <v>0</v>
      </c>
      <c r="N126" s="53">
        <f t="shared" si="716"/>
        <v>0</v>
      </c>
      <c r="O126" s="41"/>
      <c r="P126" s="41"/>
      <c r="Q126" s="41"/>
      <c r="R126" s="41">
        <f t="shared" si="717"/>
        <v>0</v>
      </c>
      <c r="S126" s="42">
        <f t="shared" si="613"/>
        <v>0</v>
      </c>
      <c r="Y126" s="53">
        <f t="shared" si="614"/>
        <v>2835150</v>
      </c>
      <c r="Z126" s="41">
        <f t="shared" si="615"/>
        <v>2835150</v>
      </c>
      <c r="AA126" s="42">
        <f t="shared" si="616"/>
        <v>0</v>
      </c>
      <c r="AG126" s="53">
        <f t="shared" si="617"/>
        <v>1336125</v>
      </c>
      <c r="AH126" s="41">
        <f t="shared" si="618"/>
        <v>1336125</v>
      </c>
      <c r="AI126" s="42">
        <f t="shared" si="619"/>
        <v>0</v>
      </c>
      <c r="AN126" s="53">
        <f t="shared" si="620"/>
        <v>0</v>
      </c>
      <c r="AO126" s="41">
        <f t="shared" si="621"/>
        <v>0</v>
      </c>
      <c r="AP126" s="42">
        <f t="shared" si="622"/>
        <v>0</v>
      </c>
      <c r="AV126" s="53">
        <f t="shared" si="623"/>
        <v>366027</v>
      </c>
      <c r="AW126" s="41">
        <f t="shared" si="624"/>
        <v>366027</v>
      </c>
      <c r="AX126" s="42">
        <f t="shared" si="625"/>
        <v>0</v>
      </c>
      <c r="BD126" s="53">
        <f t="shared" si="626"/>
        <v>3089815</v>
      </c>
      <c r="BE126" s="41">
        <f t="shared" si="627"/>
        <v>3089815</v>
      </c>
      <c r="BF126" s="42">
        <f t="shared" si="628"/>
        <v>0</v>
      </c>
      <c r="BL126" s="53">
        <f t="shared" si="629"/>
        <v>1876495</v>
      </c>
      <c r="BM126" s="41">
        <f t="shared" si="630"/>
        <v>1876495</v>
      </c>
      <c r="BN126" s="42">
        <f t="shared" si="631"/>
        <v>0</v>
      </c>
      <c r="BT126" s="53">
        <f t="shared" si="632"/>
        <v>512153</v>
      </c>
      <c r="BU126" s="41">
        <f t="shared" si="633"/>
        <v>512153</v>
      </c>
      <c r="BV126" s="42">
        <f t="shared" si="634"/>
        <v>0</v>
      </c>
      <c r="CB126" s="53">
        <f t="shared" si="635"/>
        <v>701167</v>
      </c>
      <c r="CC126" s="41">
        <f t="shared" si="636"/>
        <v>701167</v>
      </c>
      <c r="CD126" s="42">
        <f t="shared" si="637"/>
        <v>0</v>
      </c>
      <c r="CJ126" s="53">
        <f t="shared" si="638"/>
        <v>3513393</v>
      </c>
      <c r="CK126" s="41">
        <f t="shared" si="639"/>
        <v>3513393</v>
      </c>
      <c r="CL126" s="42">
        <f t="shared" si="640"/>
        <v>0</v>
      </c>
      <c r="CQ126" s="53">
        <f t="shared" si="641"/>
        <v>55045</v>
      </c>
      <c r="CR126" s="41">
        <f t="shared" si="642"/>
        <v>55045</v>
      </c>
      <c r="CS126" s="42">
        <f t="shared" si="643"/>
        <v>0</v>
      </c>
      <c r="CX126" s="53">
        <f t="shared" si="644"/>
        <v>100822</v>
      </c>
      <c r="CY126" s="41">
        <f t="shared" si="645"/>
        <v>100822</v>
      </c>
      <c r="CZ126" s="42">
        <f t="shared" si="646"/>
        <v>0</v>
      </c>
      <c r="DE126" s="53">
        <f t="shared" si="647"/>
        <v>73205</v>
      </c>
      <c r="DF126" s="41">
        <f t="shared" si="648"/>
        <v>73205</v>
      </c>
      <c r="DG126" s="42">
        <f t="shared" si="649"/>
        <v>0</v>
      </c>
      <c r="DL126" s="53">
        <f t="shared" si="650"/>
        <v>90921</v>
      </c>
      <c r="DM126" s="41">
        <f t="shared" si="651"/>
        <v>90921</v>
      </c>
      <c r="DN126" s="42">
        <f t="shared" si="652"/>
        <v>0</v>
      </c>
      <c r="DS126" s="53">
        <f t="shared" si="653"/>
        <v>39695</v>
      </c>
      <c r="DT126" s="41">
        <f t="shared" si="654"/>
        <v>39695</v>
      </c>
      <c r="DU126" s="42">
        <f t="shared" si="655"/>
        <v>0</v>
      </c>
      <c r="DZ126" s="53">
        <f t="shared" si="656"/>
        <v>95901</v>
      </c>
      <c r="EA126" s="41">
        <f t="shared" si="657"/>
        <v>95901</v>
      </c>
      <c r="EB126" s="42">
        <f t="shared" si="658"/>
        <v>0</v>
      </c>
      <c r="EG126" s="53">
        <f t="shared" si="659"/>
        <v>85159</v>
      </c>
      <c r="EH126" s="41">
        <f t="shared" si="660"/>
        <v>85159</v>
      </c>
      <c r="EI126" s="42">
        <f t="shared" si="661"/>
        <v>0</v>
      </c>
      <c r="EN126" s="53">
        <f t="shared" si="662"/>
        <v>68247</v>
      </c>
      <c r="EO126" s="41">
        <f t="shared" si="663"/>
        <v>68247</v>
      </c>
      <c r="EP126" s="42">
        <f t="shared" si="664"/>
        <v>0</v>
      </c>
      <c r="EU126" s="53">
        <f t="shared" si="665"/>
        <v>82976</v>
      </c>
      <c r="EV126" s="41">
        <f t="shared" si="666"/>
        <v>82976</v>
      </c>
      <c r="EW126" s="42">
        <f t="shared" si="667"/>
        <v>0</v>
      </c>
      <c r="FB126" s="53">
        <f t="shared" si="668"/>
        <v>122912</v>
      </c>
      <c r="FC126" s="41">
        <f t="shared" si="669"/>
        <v>122912</v>
      </c>
      <c r="FD126" s="42">
        <f t="shared" si="670"/>
        <v>0</v>
      </c>
      <c r="FI126" s="53">
        <f t="shared" si="671"/>
        <v>56691</v>
      </c>
      <c r="FJ126" s="41">
        <f t="shared" si="672"/>
        <v>56691</v>
      </c>
      <c r="FK126" s="42">
        <f t="shared" si="673"/>
        <v>0</v>
      </c>
      <c r="FP126" s="53">
        <f t="shared" si="674"/>
        <v>113199</v>
      </c>
      <c r="FQ126" s="41">
        <f t="shared" si="675"/>
        <v>113199</v>
      </c>
      <c r="FR126" s="42">
        <f t="shared" si="676"/>
        <v>0</v>
      </c>
      <c r="FW126" s="53">
        <f t="shared" si="677"/>
        <v>54900</v>
      </c>
      <c r="FX126" s="41">
        <f t="shared" si="678"/>
        <v>54900</v>
      </c>
      <c r="FY126" s="42">
        <f t="shared" si="679"/>
        <v>0</v>
      </c>
      <c r="GD126" s="53">
        <f t="shared" si="680"/>
        <v>100580</v>
      </c>
      <c r="GE126" s="41">
        <f t="shared" si="681"/>
        <v>100580</v>
      </c>
      <c r="GF126" s="42">
        <f t="shared" si="682"/>
        <v>0</v>
      </c>
      <c r="GK126" s="53">
        <f t="shared" si="683"/>
        <v>53569</v>
      </c>
      <c r="GL126" s="41">
        <f t="shared" si="684"/>
        <v>53569</v>
      </c>
      <c r="GM126" s="42">
        <f t="shared" si="685"/>
        <v>0</v>
      </c>
      <c r="GR126" s="53">
        <f t="shared" si="686"/>
        <v>63866</v>
      </c>
      <c r="GS126" s="41">
        <f t="shared" si="687"/>
        <v>63866</v>
      </c>
      <c r="GT126" s="42">
        <f t="shared" si="688"/>
        <v>0</v>
      </c>
      <c r="GY126" s="53">
        <f t="shared" si="689"/>
        <v>114354</v>
      </c>
      <c r="GZ126" s="41">
        <f t="shared" si="690"/>
        <v>114354</v>
      </c>
      <c r="HA126" s="42">
        <f t="shared" si="691"/>
        <v>0</v>
      </c>
      <c r="HF126" s="53">
        <f t="shared" si="692"/>
        <v>54079</v>
      </c>
      <c r="HG126" s="41">
        <f t="shared" si="693"/>
        <v>54079</v>
      </c>
      <c r="HH126" s="42">
        <f t="shared" si="694"/>
        <v>0</v>
      </c>
      <c r="HM126" s="53">
        <f t="shared" si="695"/>
        <v>70653</v>
      </c>
      <c r="HN126" s="41">
        <f t="shared" si="696"/>
        <v>70653</v>
      </c>
      <c r="HO126" s="42">
        <f t="shared" si="697"/>
        <v>0</v>
      </c>
      <c r="HT126" s="53">
        <f t="shared" si="698"/>
        <v>64401</v>
      </c>
      <c r="HU126" s="41">
        <f t="shared" si="699"/>
        <v>64401</v>
      </c>
      <c r="HV126" s="42">
        <f t="shared" si="700"/>
        <v>0</v>
      </c>
      <c r="IA126" s="53">
        <f t="shared" si="701"/>
        <v>73712</v>
      </c>
      <c r="IB126" s="41">
        <f t="shared" si="702"/>
        <v>73712</v>
      </c>
      <c r="IC126" s="42">
        <f t="shared" si="703"/>
        <v>0</v>
      </c>
      <c r="IH126" s="53">
        <f t="shared" si="704"/>
        <v>66831</v>
      </c>
      <c r="II126" s="41">
        <f t="shared" si="705"/>
        <v>66831</v>
      </c>
      <c r="IJ126" s="42">
        <f t="shared" si="706"/>
        <v>0</v>
      </c>
      <c r="IO126" s="53">
        <f t="shared" si="707"/>
        <v>107290</v>
      </c>
      <c r="IP126" s="41">
        <f t="shared" si="708"/>
        <v>107290</v>
      </c>
      <c r="IQ126" s="42">
        <f t="shared" si="709"/>
        <v>0</v>
      </c>
      <c r="IV126" s="53">
        <f t="shared" si="710"/>
        <v>109719</v>
      </c>
      <c r="IW126" s="41">
        <f t="shared" si="711"/>
        <v>4893717</v>
      </c>
      <c r="IX126" s="42">
        <f t="shared" si="712"/>
        <v>-4783998</v>
      </c>
    </row>
    <row r="127" spans="6:258" x14ac:dyDescent="0.2">
      <c r="F127" s="53">
        <f t="shared" si="713"/>
        <v>-188498</v>
      </c>
      <c r="G127" s="41"/>
      <c r="H127" s="41"/>
      <c r="I127" s="41"/>
      <c r="J127" s="41">
        <f t="shared" si="714"/>
        <v>5753169.5</v>
      </c>
      <c r="K127" s="42">
        <f t="shared" si="715"/>
        <v>-5941667.5</v>
      </c>
      <c r="N127" s="53">
        <f t="shared" si="716"/>
        <v>-188498</v>
      </c>
      <c r="O127" s="41"/>
      <c r="P127" s="41"/>
      <c r="Q127" s="41"/>
      <c r="R127" s="41">
        <f t="shared" si="717"/>
        <v>5581584</v>
      </c>
      <c r="S127" s="42">
        <f t="shared" si="613"/>
        <v>-5770082</v>
      </c>
      <c r="Y127" s="53">
        <f t="shared" si="614"/>
        <v>2991936.5</v>
      </c>
      <c r="Z127" s="41">
        <f t="shared" si="615"/>
        <v>2991936.5</v>
      </c>
      <c r="AA127" s="42">
        <f t="shared" si="616"/>
        <v>0</v>
      </c>
      <c r="AG127" s="53">
        <f t="shared" si="617"/>
        <v>1337912</v>
      </c>
      <c r="AH127" s="41">
        <f t="shared" si="618"/>
        <v>1337912</v>
      </c>
      <c r="AI127" s="42">
        <f t="shared" si="619"/>
        <v>0</v>
      </c>
      <c r="AN127" s="53">
        <f t="shared" si="620"/>
        <v>0</v>
      </c>
      <c r="AO127" s="41">
        <f t="shared" si="621"/>
        <v>0</v>
      </c>
      <c r="AP127" s="42">
        <f t="shared" si="622"/>
        <v>0</v>
      </c>
      <c r="AV127" s="53">
        <f t="shared" si="623"/>
        <v>366042</v>
      </c>
      <c r="AW127" s="41">
        <f t="shared" si="624"/>
        <v>366042</v>
      </c>
      <c r="AX127" s="42">
        <f t="shared" si="625"/>
        <v>0</v>
      </c>
      <c r="BD127" s="53">
        <f t="shared" si="626"/>
        <v>3093254</v>
      </c>
      <c r="BE127" s="41">
        <f t="shared" si="627"/>
        <v>3093254</v>
      </c>
      <c r="BF127" s="42">
        <f t="shared" si="628"/>
        <v>0</v>
      </c>
      <c r="BL127" s="53">
        <f t="shared" si="629"/>
        <v>1878642</v>
      </c>
      <c r="BM127" s="41">
        <f t="shared" si="630"/>
        <v>1878642</v>
      </c>
      <c r="BN127" s="42">
        <f t="shared" si="631"/>
        <v>0</v>
      </c>
      <c r="BT127" s="53">
        <f t="shared" si="632"/>
        <v>513172</v>
      </c>
      <c r="BU127" s="41">
        <f t="shared" si="633"/>
        <v>513172</v>
      </c>
      <c r="BV127" s="42">
        <f t="shared" si="634"/>
        <v>0</v>
      </c>
      <c r="CB127" s="53">
        <f t="shared" si="635"/>
        <v>701440</v>
      </c>
      <c r="CC127" s="41">
        <f t="shared" si="636"/>
        <v>701440</v>
      </c>
      <c r="CD127" s="42">
        <f t="shared" si="637"/>
        <v>0</v>
      </c>
      <c r="CJ127" s="53">
        <f t="shared" si="638"/>
        <v>3522951</v>
      </c>
      <c r="CK127" s="41">
        <f t="shared" si="639"/>
        <v>3522951</v>
      </c>
      <c r="CL127" s="42">
        <f t="shared" si="640"/>
        <v>0</v>
      </c>
      <c r="CQ127" s="53">
        <f t="shared" si="641"/>
        <v>55295</v>
      </c>
      <c r="CR127" s="41">
        <f t="shared" si="642"/>
        <v>55295</v>
      </c>
      <c r="CS127" s="42">
        <f t="shared" si="643"/>
        <v>0</v>
      </c>
      <c r="CX127" s="53">
        <f t="shared" si="644"/>
        <v>101047</v>
      </c>
      <c r="CY127" s="41">
        <f t="shared" si="645"/>
        <v>101047</v>
      </c>
      <c r="CZ127" s="42">
        <f t="shared" si="646"/>
        <v>0</v>
      </c>
      <c r="DE127" s="53">
        <f t="shared" si="647"/>
        <v>73419</v>
      </c>
      <c r="DF127" s="41">
        <f t="shared" si="648"/>
        <v>73419</v>
      </c>
      <c r="DG127" s="42">
        <f t="shared" si="649"/>
        <v>0</v>
      </c>
      <c r="DL127" s="53">
        <f t="shared" si="650"/>
        <v>91005</v>
      </c>
      <c r="DM127" s="41">
        <f t="shared" si="651"/>
        <v>91005</v>
      </c>
      <c r="DN127" s="42">
        <f t="shared" si="652"/>
        <v>0</v>
      </c>
      <c r="DS127" s="53">
        <f t="shared" si="653"/>
        <v>39748</v>
      </c>
      <c r="DT127" s="41">
        <f t="shared" si="654"/>
        <v>39748</v>
      </c>
      <c r="DU127" s="42">
        <f t="shared" si="655"/>
        <v>0</v>
      </c>
      <c r="DZ127" s="53">
        <f t="shared" si="656"/>
        <v>96595</v>
      </c>
      <c r="EA127" s="41">
        <f t="shared" si="657"/>
        <v>96595</v>
      </c>
      <c r="EB127" s="42">
        <f t="shared" si="658"/>
        <v>0</v>
      </c>
      <c r="EG127" s="53">
        <f t="shared" si="659"/>
        <v>85209</v>
      </c>
      <c r="EH127" s="41">
        <f t="shared" si="660"/>
        <v>85209</v>
      </c>
      <c r="EI127" s="42">
        <f t="shared" si="661"/>
        <v>0</v>
      </c>
      <c r="EN127" s="53">
        <f t="shared" si="662"/>
        <v>68393</v>
      </c>
      <c r="EO127" s="41">
        <f t="shared" si="663"/>
        <v>68393</v>
      </c>
      <c r="EP127" s="42">
        <f t="shared" si="664"/>
        <v>0</v>
      </c>
      <c r="EU127" s="53">
        <f t="shared" si="665"/>
        <v>83507</v>
      </c>
      <c r="EV127" s="41">
        <f t="shared" si="666"/>
        <v>83507</v>
      </c>
      <c r="EW127" s="42">
        <f t="shared" si="667"/>
        <v>0</v>
      </c>
      <c r="FB127" s="53">
        <f t="shared" si="668"/>
        <v>123151</v>
      </c>
      <c r="FC127" s="41">
        <f t="shared" si="669"/>
        <v>123151</v>
      </c>
      <c r="FD127" s="42">
        <f t="shared" si="670"/>
        <v>0</v>
      </c>
      <c r="FI127" s="53">
        <f t="shared" si="671"/>
        <v>56809</v>
      </c>
      <c r="FJ127" s="41">
        <f t="shared" si="672"/>
        <v>56809</v>
      </c>
      <c r="FK127" s="42">
        <f t="shared" si="673"/>
        <v>0</v>
      </c>
      <c r="FP127" s="53">
        <f t="shared" si="674"/>
        <v>113702</v>
      </c>
      <c r="FQ127" s="41">
        <f t="shared" si="675"/>
        <v>113702</v>
      </c>
      <c r="FR127" s="42">
        <f t="shared" si="676"/>
        <v>0</v>
      </c>
      <c r="FW127" s="53">
        <f t="shared" si="677"/>
        <v>55303</v>
      </c>
      <c r="FX127" s="41">
        <f t="shared" si="678"/>
        <v>55303</v>
      </c>
      <c r="FY127" s="42">
        <f t="shared" si="679"/>
        <v>0</v>
      </c>
      <c r="GD127" s="53">
        <f t="shared" si="680"/>
        <v>101669</v>
      </c>
      <c r="GE127" s="41">
        <f t="shared" si="681"/>
        <v>101669</v>
      </c>
      <c r="GF127" s="42">
        <f t="shared" si="682"/>
        <v>0</v>
      </c>
      <c r="GK127" s="53">
        <f t="shared" si="683"/>
        <v>54033</v>
      </c>
      <c r="GL127" s="41">
        <f t="shared" si="684"/>
        <v>54033</v>
      </c>
      <c r="GM127" s="42">
        <f t="shared" si="685"/>
        <v>0</v>
      </c>
      <c r="GR127" s="53">
        <f t="shared" si="686"/>
        <v>64092</v>
      </c>
      <c r="GS127" s="41">
        <f t="shared" si="687"/>
        <v>64092</v>
      </c>
      <c r="GT127" s="42">
        <f t="shared" si="688"/>
        <v>0</v>
      </c>
      <c r="GY127" s="53">
        <f t="shared" si="689"/>
        <v>115248</v>
      </c>
      <c r="GZ127" s="41">
        <f t="shared" si="690"/>
        <v>115248</v>
      </c>
      <c r="HA127" s="42">
        <f t="shared" si="691"/>
        <v>0</v>
      </c>
      <c r="HF127" s="53">
        <f t="shared" si="692"/>
        <v>54571</v>
      </c>
      <c r="HG127" s="41">
        <f t="shared" si="693"/>
        <v>54571</v>
      </c>
      <c r="HH127" s="42">
        <f t="shared" si="694"/>
        <v>0</v>
      </c>
      <c r="HM127" s="53">
        <f t="shared" si="695"/>
        <v>70896</v>
      </c>
      <c r="HN127" s="41">
        <f t="shared" si="696"/>
        <v>70896</v>
      </c>
      <c r="HO127" s="42">
        <f t="shared" si="697"/>
        <v>0</v>
      </c>
      <c r="HT127" s="53">
        <f t="shared" si="698"/>
        <v>64737</v>
      </c>
      <c r="HU127" s="41">
        <f t="shared" si="699"/>
        <v>64737</v>
      </c>
      <c r="HV127" s="42">
        <f t="shared" si="700"/>
        <v>0</v>
      </c>
      <c r="IA127" s="53">
        <f t="shared" si="701"/>
        <v>74961</v>
      </c>
      <c r="IB127" s="41">
        <f t="shared" si="702"/>
        <v>74961</v>
      </c>
      <c r="IC127" s="42">
        <f t="shared" si="703"/>
        <v>0</v>
      </c>
      <c r="IH127" s="53">
        <f t="shared" si="704"/>
        <v>67142</v>
      </c>
      <c r="II127" s="41">
        <f t="shared" si="705"/>
        <v>67142</v>
      </c>
      <c r="IJ127" s="42">
        <f t="shared" si="706"/>
        <v>0</v>
      </c>
      <c r="IO127" s="53">
        <f t="shared" si="707"/>
        <v>107293</v>
      </c>
      <c r="IP127" s="41">
        <f t="shared" si="708"/>
        <v>107293</v>
      </c>
      <c r="IQ127" s="42">
        <f t="shared" si="709"/>
        <v>0</v>
      </c>
      <c r="IV127" s="53">
        <f t="shared" si="710"/>
        <v>110460</v>
      </c>
      <c r="IW127" s="41">
        <f t="shared" si="711"/>
        <v>4894458</v>
      </c>
      <c r="IX127" s="42">
        <f t="shared" si="712"/>
        <v>-4783998</v>
      </c>
    </row>
    <row r="128" spans="6:258" ht="12" thickBot="1" x14ac:dyDescent="0.25">
      <c r="F128" s="54">
        <f t="shared" si="713"/>
        <v>308456</v>
      </c>
      <c r="G128" s="55"/>
      <c r="H128" s="55"/>
      <c r="I128" s="55"/>
      <c r="J128" s="55">
        <f t="shared" si="714"/>
        <v>35342681</v>
      </c>
      <c r="K128" s="56">
        <f t="shared" si="715"/>
        <v>-35034225</v>
      </c>
      <c r="N128" s="54">
        <f t="shared" si="716"/>
        <v>308456</v>
      </c>
      <c r="O128" s="55"/>
      <c r="P128" s="55"/>
      <c r="Q128" s="55"/>
      <c r="R128" s="55">
        <f t="shared" si="717"/>
        <v>30885690.5</v>
      </c>
      <c r="S128" s="56">
        <f t="shared" si="613"/>
        <v>-30577234.5</v>
      </c>
      <c r="Y128" s="54">
        <f t="shared" si="614"/>
        <v>3532542.5</v>
      </c>
      <c r="Z128" s="55">
        <f t="shared" si="615"/>
        <v>3532542.5</v>
      </c>
      <c r="AA128" s="56">
        <f t="shared" si="616"/>
        <v>0</v>
      </c>
      <c r="AG128" s="54">
        <f t="shared" si="617"/>
        <v>4471731</v>
      </c>
      <c r="AH128" s="55">
        <f t="shared" si="618"/>
        <v>4471731</v>
      </c>
      <c r="AI128" s="56">
        <f t="shared" si="619"/>
        <v>0</v>
      </c>
      <c r="AN128" s="54">
        <f t="shared" si="620"/>
        <v>0</v>
      </c>
      <c r="AO128" s="55">
        <f t="shared" si="621"/>
        <v>0</v>
      </c>
      <c r="AP128" s="56">
        <f t="shared" si="622"/>
        <v>0</v>
      </c>
      <c r="AV128" s="54">
        <f t="shared" si="623"/>
        <v>394055</v>
      </c>
      <c r="AW128" s="55">
        <f t="shared" si="624"/>
        <v>394055</v>
      </c>
      <c r="AX128" s="56">
        <f t="shared" si="625"/>
        <v>0</v>
      </c>
      <c r="BD128" s="54">
        <f t="shared" si="626"/>
        <v>3464464</v>
      </c>
      <c r="BE128" s="55">
        <f t="shared" si="627"/>
        <v>3464464</v>
      </c>
      <c r="BF128" s="56">
        <f t="shared" si="628"/>
        <v>0</v>
      </c>
      <c r="BL128" s="54">
        <f t="shared" si="629"/>
        <v>2094151</v>
      </c>
      <c r="BM128" s="55">
        <f t="shared" si="630"/>
        <v>2094151</v>
      </c>
      <c r="BN128" s="56">
        <f t="shared" si="631"/>
        <v>0</v>
      </c>
      <c r="BT128" s="54">
        <f t="shared" si="632"/>
        <v>513368</v>
      </c>
      <c r="BU128" s="55">
        <f t="shared" si="633"/>
        <v>513368</v>
      </c>
      <c r="BV128" s="56">
        <f t="shared" si="634"/>
        <v>0</v>
      </c>
      <c r="CB128" s="54">
        <f t="shared" si="635"/>
        <v>856945</v>
      </c>
      <c r="CC128" s="55">
        <f t="shared" si="636"/>
        <v>856945</v>
      </c>
      <c r="CD128" s="56">
        <f t="shared" si="637"/>
        <v>0</v>
      </c>
      <c r="CJ128" s="54">
        <f t="shared" si="638"/>
        <v>3734708</v>
      </c>
      <c r="CK128" s="55">
        <f t="shared" si="639"/>
        <v>3745655</v>
      </c>
      <c r="CL128" s="56">
        <f t="shared" si="640"/>
        <v>-10947</v>
      </c>
      <c r="CQ128" s="54">
        <f t="shared" si="641"/>
        <v>57660</v>
      </c>
      <c r="CR128" s="55">
        <f t="shared" si="642"/>
        <v>57660</v>
      </c>
      <c r="CS128" s="56">
        <f t="shared" si="643"/>
        <v>0</v>
      </c>
      <c r="CX128" s="54">
        <f t="shared" si="644"/>
        <v>104311</v>
      </c>
      <c r="CY128" s="55">
        <f t="shared" si="645"/>
        <v>104311</v>
      </c>
      <c r="CZ128" s="56">
        <f t="shared" si="646"/>
        <v>0</v>
      </c>
      <c r="DE128" s="54">
        <f t="shared" si="647"/>
        <v>77298</v>
      </c>
      <c r="DF128" s="55">
        <f t="shared" si="648"/>
        <v>77298</v>
      </c>
      <c r="DG128" s="56">
        <f t="shared" si="649"/>
        <v>0</v>
      </c>
      <c r="DL128" s="54">
        <f t="shared" si="650"/>
        <v>94357</v>
      </c>
      <c r="DM128" s="55">
        <f t="shared" si="651"/>
        <v>94357</v>
      </c>
      <c r="DN128" s="56">
        <f t="shared" si="652"/>
        <v>0</v>
      </c>
      <c r="DS128" s="54">
        <f t="shared" si="653"/>
        <v>40770</v>
      </c>
      <c r="DT128" s="55">
        <f t="shared" si="654"/>
        <v>40770</v>
      </c>
      <c r="DU128" s="56">
        <f t="shared" si="655"/>
        <v>0</v>
      </c>
      <c r="DZ128" s="54">
        <f t="shared" si="656"/>
        <v>103237</v>
      </c>
      <c r="EA128" s="55">
        <f t="shared" si="657"/>
        <v>103237</v>
      </c>
      <c r="EB128" s="56">
        <f t="shared" si="658"/>
        <v>0</v>
      </c>
      <c r="EG128" s="54">
        <f t="shared" si="659"/>
        <v>92499</v>
      </c>
      <c r="EH128" s="55">
        <f t="shared" si="660"/>
        <v>92499</v>
      </c>
      <c r="EI128" s="56">
        <f t="shared" si="661"/>
        <v>0</v>
      </c>
      <c r="EN128" s="54">
        <f t="shared" si="662"/>
        <v>73299</v>
      </c>
      <c r="EO128" s="55">
        <f t="shared" si="663"/>
        <v>73299</v>
      </c>
      <c r="EP128" s="56">
        <f t="shared" si="664"/>
        <v>0</v>
      </c>
      <c r="EU128" s="54">
        <f t="shared" si="665"/>
        <v>88141</v>
      </c>
      <c r="EV128" s="55">
        <f t="shared" si="666"/>
        <v>88141</v>
      </c>
      <c r="EW128" s="56">
        <f t="shared" si="667"/>
        <v>0</v>
      </c>
      <c r="FB128" s="54">
        <f t="shared" si="668"/>
        <v>129006</v>
      </c>
      <c r="FC128" s="55">
        <f t="shared" si="669"/>
        <v>129006</v>
      </c>
      <c r="FD128" s="56">
        <f t="shared" si="670"/>
        <v>0</v>
      </c>
      <c r="FI128" s="54">
        <f t="shared" si="671"/>
        <v>60744</v>
      </c>
      <c r="FJ128" s="55">
        <f t="shared" si="672"/>
        <v>60744</v>
      </c>
      <c r="FK128" s="56">
        <f t="shared" si="673"/>
        <v>0</v>
      </c>
      <c r="FP128" s="54">
        <f t="shared" si="674"/>
        <v>118346</v>
      </c>
      <c r="FQ128" s="55">
        <f t="shared" si="675"/>
        <v>118346</v>
      </c>
      <c r="FR128" s="56">
        <f t="shared" si="676"/>
        <v>0</v>
      </c>
      <c r="FW128" s="54">
        <f t="shared" si="677"/>
        <v>58335</v>
      </c>
      <c r="FX128" s="55">
        <f t="shared" si="678"/>
        <v>58335</v>
      </c>
      <c r="FY128" s="56">
        <f t="shared" si="679"/>
        <v>0</v>
      </c>
      <c r="GD128" s="54">
        <f t="shared" si="680"/>
        <v>106185</v>
      </c>
      <c r="GE128" s="55">
        <f t="shared" si="681"/>
        <v>106185</v>
      </c>
      <c r="GF128" s="56">
        <f t="shared" si="682"/>
        <v>0</v>
      </c>
      <c r="GK128" s="54">
        <f t="shared" si="683"/>
        <v>58750</v>
      </c>
      <c r="GL128" s="55">
        <f t="shared" si="684"/>
        <v>58750</v>
      </c>
      <c r="GM128" s="56">
        <f t="shared" si="685"/>
        <v>0</v>
      </c>
      <c r="GR128" s="54">
        <f t="shared" si="686"/>
        <v>67310</v>
      </c>
      <c r="GS128" s="55">
        <f t="shared" si="687"/>
        <v>67310</v>
      </c>
      <c r="GT128" s="56">
        <f t="shared" si="688"/>
        <v>0</v>
      </c>
      <c r="GY128" s="54">
        <f t="shared" si="689"/>
        <v>120030</v>
      </c>
      <c r="GZ128" s="55">
        <f t="shared" si="690"/>
        <v>120030</v>
      </c>
      <c r="HA128" s="56">
        <f t="shared" si="691"/>
        <v>0</v>
      </c>
      <c r="HF128" s="54">
        <f t="shared" si="692"/>
        <v>56746</v>
      </c>
      <c r="HG128" s="55">
        <f t="shared" si="693"/>
        <v>56746</v>
      </c>
      <c r="HH128" s="56">
        <f t="shared" si="694"/>
        <v>0</v>
      </c>
      <c r="HM128" s="54">
        <f t="shared" si="695"/>
        <v>72853</v>
      </c>
      <c r="HN128" s="55">
        <f t="shared" si="696"/>
        <v>72853</v>
      </c>
      <c r="HO128" s="56">
        <f t="shared" si="697"/>
        <v>0</v>
      </c>
      <c r="HT128" s="54">
        <f t="shared" si="698"/>
        <v>67453</v>
      </c>
      <c r="HU128" s="55">
        <f t="shared" si="699"/>
        <v>67453</v>
      </c>
      <c r="HV128" s="56">
        <f t="shared" si="700"/>
        <v>0</v>
      </c>
      <c r="IA128" s="54">
        <f t="shared" si="701"/>
        <v>83009</v>
      </c>
      <c r="IB128" s="55">
        <f t="shared" si="702"/>
        <v>83009</v>
      </c>
      <c r="IC128" s="56">
        <f t="shared" si="703"/>
        <v>0</v>
      </c>
      <c r="IH128" s="54">
        <f t="shared" si="704"/>
        <v>70199</v>
      </c>
      <c r="II128" s="55">
        <f t="shared" si="705"/>
        <v>70199</v>
      </c>
      <c r="IJ128" s="56">
        <f t="shared" si="706"/>
        <v>0</v>
      </c>
      <c r="IO128" s="54">
        <f t="shared" si="707"/>
        <v>110757</v>
      </c>
      <c r="IP128" s="55">
        <f t="shared" si="708"/>
        <v>110757</v>
      </c>
      <c r="IQ128" s="56">
        <f t="shared" si="709"/>
        <v>0</v>
      </c>
      <c r="IV128" s="54">
        <f t="shared" si="710"/>
        <v>116826</v>
      </c>
      <c r="IW128" s="55">
        <f t="shared" si="711"/>
        <v>5247534</v>
      </c>
      <c r="IX128" s="56">
        <f t="shared" si="712"/>
        <v>-5130708</v>
      </c>
    </row>
    <row r="129" spans="6:258" x14ac:dyDescent="0.2">
      <c r="F129" s="53">
        <f t="shared" si="713"/>
        <v>0</v>
      </c>
      <c r="G129" s="41"/>
      <c r="H129" s="41"/>
      <c r="I129" s="41"/>
      <c r="J129" s="41">
        <f t="shared" si="714"/>
        <v>0</v>
      </c>
      <c r="K129" s="42">
        <f t="shared" si="715"/>
        <v>0</v>
      </c>
      <c r="N129" s="53">
        <f t="shared" si="716"/>
        <v>0</v>
      </c>
      <c r="O129" s="41"/>
      <c r="P129" s="41"/>
      <c r="Q129" s="41"/>
      <c r="R129" s="41">
        <f t="shared" si="717"/>
        <v>0</v>
      </c>
      <c r="S129" s="42">
        <f t="shared" ref="S129:S159" si="718">N129-R129</f>
        <v>0</v>
      </c>
      <c r="Y129" s="53">
        <f t="shared" ref="Y129:Y159" si="719">Y42</f>
        <v>0</v>
      </c>
      <c r="Z129" s="41">
        <f t="shared" si="615"/>
        <v>0</v>
      </c>
      <c r="AA129" s="42">
        <f t="shared" si="616"/>
        <v>0</v>
      </c>
      <c r="AG129" s="53">
        <f t="shared" ref="AG129:AG159" si="720">AG42</f>
        <v>0</v>
      </c>
      <c r="AH129" s="41">
        <f t="shared" si="618"/>
        <v>0</v>
      </c>
      <c r="AI129" s="42">
        <f t="shared" si="619"/>
        <v>0</v>
      </c>
      <c r="AN129" s="53">
        <f t="shared" ref="AN129:AN159" si="721">AN42</f>
        <v>0</v>
      </c>
      <c r="AO129" s="41">
        <f t="shared" si="621"/>
        <v>0</v>
      </c>
      <c r="AP129" s="42">
        <f t="shared" si="622"/>
        <v>0</v>
      </c>
      <c r="AV129" s="53">
        <f t="shared" ref="AV129:AV159" si="722">AV42</f>
        <v>0</v>
      </c>
      <c r="AW129" s="41">
        <f t="shared" si="624"/>
        <v>0</v>
      </c>
      <c r="AX129" s="42">
        <f t="shared" si="625"/>
        <v>0</v>
      </c>
      <c r="BD129" s="53">
        <f t="shared" ref="BD129:BD159" si="723">BD42</f>
        <v>0</v>
      </c>
      <c r="BE129" s="41">
        <f t="shared" si="627"/>
        <v>0</v>
      </c>
      <c r="BF129" s="42">
        <f t="shared" si="628"/>
        <v>0</v>
      </c>
      <c r="BL129" s="53">
        <f t="shared" ref="BL129:BL159" si="724">BL42</f>
        <v>0</v>
      </c>
      <c r="BM129" s="41">
        <f t="shared" si="630"/>
        <v>0</v>
      </c>
      <c r="BN129" s="42">
        <f t="shared" si="631"/>
        <v>0</v>
      </c>
      <c r="BT129" s="53">
        <f t="shared" ref="BT129:BT159" si="725">BT42</f>
        <v>0</v>
      </c>
      <c r="BU129" s="41">
        <f t="shared" si="633"/>
        <v>0</v>
      </c>
      <c r="BV129" s="42">
        <f t="shared" si="634"/>
        <v>0</v>
      </c>
      <c r="CB129" s="53">
        <f t="shared" ref="CB129:CB159" si="726">CB42</f>
        <v>0</v>
      </c>
      <c r="CC129" s="41">
        <f t="shared" si="636"/>
        <v>0</v>
      </c>
      <c r="CD129" s="42">
        <f t="shared" si="637"/>
        <v>0</v>
      </c>
      <c r="CJ129" s="53">
        <f t="shared" ref="CJ129:CJ159" si="727">CJ42</f>
        <v>0</v>
      </c>
      <c r="CK129" s="41">
        <f t="shared" si="639"/>
        <v>0</v>
      </c>
      <c r="CL129" s="42">
        <f t="shared" si="640"/>
        <v>0</v>
      </c>
      <c r="CQ129" s="53">
        <f t="shared" ref="CQ129:CQ159" si="728">CQ42</f>
        <v>0</v>
      </c>
      <c r="CR129" s="41">
        <f t="shared" si="642"/>
        <v>0</v>
      </c>
      <c r="CS129" s="42">
        <f t="shared" si="643"/>
        <v>0</v>
      </c>
      <c r="CX129" s="53">
        <f t="shared" ref="CX129:CX159" si="729">CX42</f>
        <v>0</v>
      </c>
      <c r="CY129" s="41">
        <f t="shared" si="645"/>
        <v>0</v>
      </c>
      <c r="CZ129" s="42">
        <f t="shared" si="646"/>
        <v>0</v>
      </c>
      <c r="DE129" s="53">
        <f t="shared" ref="DE129:DE159" si="730">DE42</f>
        <v>0</v>
      </c>
      <c r="DF129" s="41">
        <f t="shared" si="648"/>
        <v>0</v>
      </c>
      <c r="DG129" s="42">
        <f t="shared" si="649"/>
        <v>0</v>
      </c>
      <c r="DL129" s="53">
        <f t="shared" ref="DL129:DL159" si="731">DL42</f>
        <v>0</v>
      </c>
      <c r="DM129" s="41">
        <f t="shared" si="651"/>
        <v>0</v>
      </c>
      <c r="DN129" s="42">
        <f t="shared" si="652"/>
        <v>0</v>
      </c>
      <c r="DS129" s="53">
        <f t="shared" ref="DS129:DS159" si="732">DS42</f>
        <v>0</v>
      </c>
      <c r="DT129" s="41">
        <f t="shared" si="654"/>
        <v>0</v>
      </c>
      <c r="DU129" s="42">
        <f t="shared" si="655"/>
        <v>0</v>
      </c>
      <c r="DZ129" s="53">
        <f t="shared" ref="DZ129:DZ159" si="733">DZ42</f>
        <v>0</v>
      </c>
      <c r="EA129" s="41">
        <f t="shared" si="657"/>
        <v>0</v>
      </c>
      <c r="EB129" s="42">
        <f t="shared" si="658"/>
        <v>0</v>
      </c>
      <c r="EG129" s="53">
        <f t="shared" ref="EG129:EG159" si="734">EG42</f>
        <v>0</v>
      </c>
      <c r="EH129" s="41">
        <f t="shared" si="660"/>
        <v>0</v>
      </c>
      <c r="EI129" s="42">
        <f t="shared" si="661"/>
        <v>0</v>
      </c>
      <c r="EN129" s="53">
        <f t="shared" ref="EN129:EN159" si="735">EN42</f>
        <v>0</v>
      </c>
      <c r="EO129" s="41">
        <f t="shared" si="663"/>
        <v>0</v>
      </c>
      <c r="EP129" s="42">
        <f t="shared" si="664"/>
        <v>0</v>
      </c>
      <c r="EU129" s="53">
        <f t="shared" ref="EU129:EU159" si="736">EU42</f>
        <v>0</v>
      </c>
      <c r="EV129" s="41">
        <f t="shared" si="666"/>
        <v>0</v>
      </c>
      <c r="EW129" s="42">
        <f t="shared" si="667"/>
        <v>0</v>
      </c>
      <c r="FB129" s="53">
        <f t="shared" ref="FB129:FB159" si="737">FB42</f>
        <v>0</v>
      </c>
      <c r="FC129" s="41">
        <f t="shared" si="669"/>
        <v>0</v>
      </c>
      <c r="FD129" s="42">
        <f t="shared" si="670"/>
        <v>0</v>
      </c>
      <c r="FI129" s="53">
        <f t="shared" ref="FI129:FI159" si="738">FI42</f>
        <v>0</v>
      </c>
      <c r="FJ129" s="41">
        <f t="shared" si="672"/>
        <v>0</v>
      </c>
      <c r="FK129" s="42">
        <f t="shared" si="673"/>
        <v>0</v>
      </c>
      <c r="FP129" s="53">
        <f t="shared" ref="FP129:FP159" si="739">FP42</f>
        <v>0</v>
      </c>
      <c r="FQ129" s="41">
        <f t="shared" si="675"/>
        <v>0</v>
      </c>
      <c r="FR129" s="42">
        <f t="shared" si="676"/>
        <v>0</v>
      </c>
      <c r="FW129" s="53">
        <f t="shared" ref="FW129:FW159" si="740">FW42</f>
        <v>0</v>
      </c>
      <c r="FX129" s="41">
        <f t="shared" si="678"/>
        <v>0</v>
      </c>
      <c r="FY129" s="42">
        <f t="shared" si="679"/>
        <v>0</v>
      </c>
      <c r="GD129" s="53">
        <f t="shared" ref="GD129:GD159" si="741">GD42</f>
        <v>0</v>
      </c>
      <c r="GE129" s="41">
        <f t="shared" si="681"/>
        <v>0</v>
      </c>
      <c r="GF129" s="42">
        <f t="shared" si="682"/>
        <v>0</v>
      </c>
      <c r="GK129" s="53">
        <f t="shared" ref="GK129:GK159" si="742">GK42</f>
        <v>0</v>
      </c>
      <c r="GL129" s="41">
        <f t="shared" si="684"/>
        <v>0</v>
      </c>
      <c r="GM129" s="42">
        <f t="shared" si="685"/>
        <v>0</v>
      </c>
      <c r="GR129" s="53">
        <f t="shared" ref="GR129:GR159" si="743">GR42</f>
        <v>0</v>
      </c>
      <c r="GS129" s="41">
        <f t="shared" si="687"/>
        <v>0</v>
      </c>
      <c r="GT129" s="42">
        <f t="shared" si="688"/>
        <v>0</v>
      </c>
      <c r="GY129" s="53">
        <f t="shared" ref="GY129:GY159" si="744">GY42</f>
        <v>0</v>
      </c>
      <c r="GZ129" s="41">
        <f t="shared" si="690"/>
        <v>0</v>
      </c>
      <c r="HA129" s="42">
        <f t="shared" si="691"/>
        <v>0</v>
      </c>
      <c r="HF129" s="53">
        <f t="shared" ref="HF129:HF159" si="745">HF42</f>
        <v>0</v>
      </c>
      <c r="HG129" s="41">
        <f t="shared" si="693"/>
        <v>0</v>
      </c>
      <c r="HH129" s="42">
        <f t="shared" si="694"/>
        <v>0</v>
      </c>
      <c r="HM129" s="53">
        <f t="shared" ref="HM129:HM159" si="746">HM42</f>
        <v>0</v>
      </c>
      <c r="HN129" s="41">
        <f t="shared" si="696"/>
        <v>0</v>
      </c>
      <c r="HO129" s="42">
        <f t="shared" si="697"/>
        <v>0</v>
      </c>
      <c r="HT129" s="53">
        <f t="shared" ref="HT129:HT159" si="747">HT42</f>
        <v>0</v>
      </c>
      <c r="HU129" s="41">
        <f t="shared" si="699"/>
        <v>0</v>
      </c>
      <c r="HV129" s="42">
        <f t="shared" si="700"/>
        <v>0</v>
      </c>
      <c r="IA129" s="53">
        <f t="shared" ref="IA129:IA159" si="748">IA42</f>
        <v>0</v>
      </c>
      <c r="IB129" s="41">
        <f t="shared" si="702"/>
        <v>0</v>
      </c>
      <c r="IC129" s="42">
        <f t="shared" si="703"/>
        <v>0</v>
      </c>
      <c r="IH129" s="53">
        <f t="shared" ref="IH129:IH159" si="749">IH42</f>
        <v>0</v>
      </c>
      <c r="II129" s="41">
        <f t="shared" si="705"/>
        <v>0</v>
      </c>
      <c r="IJ129" s="42">
        <f t="shared" si="706"/>
        <v>0</v>
      </c>
      <c r="IO129" s="53">
        <f t="shared" ref="IO129:IO159" si="750">IO42</f>
        <v>0</v>
      </c>
      <c r="IP129" s="41">
        <f t="shared" si="708"/>
        <v>0</v>
      </c>
      <c r="IQ129" s="42">
        <f t="shared" si="709"/>
        <v>0</v>
      </c>
      <c r="IV129" s="53">
        <f t="shared" ref="IV129:IV159" si="751">IV42</f>
        <v>0</v>
      </c>
      <c r="IW129" s="41">
        <f t="shared" ref="IW129:IW159" si="752">SUM(IW42:JG42)</f>
        <v>0</v>
      </c>
      <c r="IX129" s="42">
        <f t="shared" ref="IX129:IX159" si="753">IV129-IW129</f>
        <v>0</v>
      </c>
    </row>
    <row r="130" spans="6:258" x14ac:dyDescent="0.2">
      <c r="F130" s="53">
        <f t="shared" si="713"/>
        <v>80947</v>
      </c>
      <c r="G130" s="41"/>
      <c r="H130" s="41"/>
      <c r="I130" s="41"/>
      <c r="J130" s="41">
        <f t="shared" si="714"/>
        <v>10138119</v>
      </c>
      <c r="K130" s="42">
        <f t="shared" si="715"/>
        <v>-10057172</v>
      </c>
      <c r="N130" s="53">
        <f t="shared" si="716"/>
        <v>-4848</v>
      </c>
      <c r="O130" s="41"/>
      <c r="P130" s="41"/>
      <c r="Q130" s="41"/>
      <c r="R130" s="41">
        <f t="shared" si="717"/>
        <v>201793</v>
      </c>
      <c r="S130" s="42">
        <f t="shared" si="718"/>
        <v>-206641</v>
      </c>
      <c r="Y130" s="53">
        <f t="shared" si="719"/>
        <v>1716993</v>
      </c>
      <c r="Z130" s="41">
        <f t="shared" si="615"/>
        <v>1716993</v>
      </c>
      <c r="AA130" s="42">
        <f t="shared" si="616"/>
        <v>0</v>
      </c>
      <c r="AG130" s="53">
        <f t="shared" si="720"/>
        <v>2909935</v>
      </c>
      <c r="AH130" s="41">
        <f t="shared" si="618"/>
        <v>2909935</v>
      </c>
      <c r="AI130" s="42">
        <f t="shared" si="619"/>
        <v>0</v>
      </c>
      <c r="AN130" s="53">
        <f t="shared" si="721"/>
        <v>0</v>
      </c>
      <c r="AO130" s="41">
        <f t="shared" si="621"/>
        <v>0</v>
      </c>
      <c r="AP130" s="42">
        <f t="shared" si="622"/>
        <v>0</v>
      </c>
      <c r="AV130" s="53">
        <f t="shared" si="722"/>
        <v>253195</v>
      </c>
      <c r="AW130" s="41">
        <f t="shared" si="624"/>
        <v>253195</v>
      </c>
      <c r="AX130" s="42">
        <f t="shared" si="625"/>
        <v>0</v>
      </c>
      <c r="BD130" s="53">
        <f t="shared" si="723"/>
        <v>2399449</v>
      </c>
      <c r="BE130" s="41">
        <f t="shared" si="627"/>
        <v>2399449</v>
      </c>
      <c r="BF130" s="42">
        <f t="shared" si="628"/>
        <v>0</v>
      </c>
      <c r="BL130" s="53">
        <f t="shared" si="724"/>
        <v>1537815</v>
      </c>
      <c r="BM130" s="41">
        <f t="shared" si="630"/>
        <v>1537815</v>
      </c>
      <c r="BN130" s="42">
        <f t="shared" si="631"/>
        <v>0</v>
      </c>
      <c r="BT130" s="53">
        <f t="shared" si="725"/>
        <v>419200</v>
      </c>
      <c r="BU130" s="41">
        <f t="shared" si="633"/>
        <v>419200</v>
      </c>
      <c r="BV130" s="42">
        <f t="shared" si="634"/>
        <v>0</v>
      </c>
      <c r="CB130" s="53">
        <f t="shared" si="726"/>
        <v>442434</v>
      </c>
      <c r="CC130" s="41">
        <f t="shared" si="636"/>
        <v>442434</v>
      </c>
      <c r="CD130" s="42">
        <f t="shared" si="637"/>
        <v>0</v>
      </c>
      <c r="CJ130" s="53">
        <f t="shared" si="727"/>
        <v>2656754</v>
      </c>
      <c r="CK130" s="41">
        <f t="shared" si="639"/>
        <v>2656754</v>
      </c>
      <c r="CL130" s="42">
        <f t="shared" si="640"/>
        <v>0</v>
      </c>
      <c r="CQ130" s="53">
        <f t="shared" si="728"/>
        <v>41969</v>
      </c>
      <c r="CR130" s="41">
        <f t="shared" si="642"/>
        <v>41969</v>
      </c>
      <c r="CS130" s="42">
        <f t="shared" si="643"/>
        <v>0</v>
      </c>
      <c r="CX130" s="53">
        <f t="shared" si="729"/>
        <v>76144</v>
      </c>
      <c r="CY130" s="41">
        <f t="shared" si="645"/>
        <v>76144</v>
      </c>
      <c r="CZ130" s="42">
        <f t="shared" si="646"/>
        <v>0</v>
      </c>
      <c r="DE130" s="53">
        <f t="shared" si="730"/>
        <v>55321</v>
      </c>
      <c r="DF130" s="41">
        <f t="shared" si="648"/>
        <v>55321</v>
      </c>
      <c r="DG130" s="42">
        <f t="shared" si="649"/>
        <v>0</v>
      </c>
      <c r="DL130" s="53">
        <f t="shared" si="731"/>
        <v>68578</v>
      </c>
      <c r="DM130" s="41">
        <f t="shared" si="651"/>
        <v>68578</v>
      </c>
      <c r="DN130" s="42">
        <f t="shared" si="652"/>
        <v>0</v>
      </c>
      <c r="DS130" s="53">
        <f t="shared" si="732"/>
        <v>31088</v>
      </c>
      <c r="DT130" s="41">
        <f t="shared" si="654"/>
        <v>31088</v>
      </c>
      <c r="DU130" s="42">
        <f t="shared" si="655"/>
        <v>0</v>
      </c>
      <c r="DZ130" s="53">
        <f t="shared" si="733"/>
        <v>70694</v>
      </c>
      <c r="EA130" s="41">
        <f t="shared" si="657"/>
        <v>70694</v>
      </c>
      <c r="EB130" s="42">
        <f t="shared" si="658"/>
        <v>0</v>
      </c>
      <c r="EG130" s="53">
        <f t="shared" si="734"/>
        <v>65990</v>
      </c>
      <c r="EH130" s="41">
        <f t="shared" si="660"/>
        <v>65990</v>
      </c>
      <c r="EI130" s="42">
        <f t="shared" si="661"/>
        <v>0</v>
      </c>
      <c r="EN130" s="53">
        <f t="shared" si="735"/>
        <v>48458</v>
      </c>
      <c r="EO130" s="41">
        <f t="shared" si="663"/>
        <v>48458</v>
      </c>
      <c r="EP130" s="42">
        <f t="shared" si="664"/>
        <v>0</v>
      </c>
      <c r="EU130" s="53">
        <f t="shared" si="736"/>
        <v>62601</v>
      </c>
      <c r="EV130" s="41">
        <f t="shared" si="666"/>
        <v>62601</v>
      </c>
      <c r="EW130" s="42">
        <f t="shared" si="667"/>
        <v>0</v>
      </c>
      <c r="FB130" s="53">
        <f t="shared" si="737"/>
        <v>90920</v>
      </c>
      <c r="FC130" s="41">
        <f t="shared" si="669"/>
        <v>90920</v>
      </c>
      <c r="FD130" s="42">
        <f t="shared" si="670"/>
        <v>0</v>
      </c>
      <c r="FI130" s="53">
        <f t="shared" si="738"/>
        <v>42575</v>
      </c>
      <c r="FJ130" s="41">
        <f t="shared" si="672"/>
        <v>42575</v>
      </c>
      <c r="FK130" s="42">
        <f t="shared" si="673"/>
        <v>0</v>
      </c>
      <c r="FP130" s="53">
        <f t="shared" si="739"/>
        <v>84300</v>
      </c>
      <c r="FQ130" s="41">
        <f t="shared" si="675"/>
        <v>84300</v>
      </c>
      <c r="FR130" s="42">
        <f t="shared" si="676"/>
        <v>0</v>
      </c>
      <c r="FW130" s="53">
        <f t="shared" si="740"/>
        <v>40314</v>
      </c>
      <c r="FX130" s="41">
        <f t="shared" si="678"/>
        <v>40314</v>
      </c>
      <c r="FY130" s="42">
        <f t="shared" si="679"/>
        <v>0</v>
      </c>
      <c r="GD130" s="53">
        <f t="shared" si="741"/>
        <v>73050</v>
      </c>
      <c r="GE130" s="41">
        <f t="shared" si="681"/>
        <v>73050</v>
      </c>
      <c r="GF130" s="42">
        <f t="shared" si="682"/>
        <v>0</v>
      </c>
      <c r="GK130" s="53">
        <f t="shared" si="742"/>
        <v>37776</v>
      </c>
      <c r="GL130" s="41">
        <f t="shared" si="684"/>
        <v>37776</v>
      </c>
      <c r="GM130" s="42">
        <f t="shared" si="685"/>
        <v>0</v>
      </c>
      <c r="GR130" s="53">
        <f t="shared" si="743"/>
        <v>47976</v>
      </c>
      <c r="GS130" s="41">
        <f t="shared" si="687"/>
        <v>47976</v>
      </c>
      <c r="GT130" s="42">
        <f t="shared" si="688"/>
        <v>0</v>
      </c>
      <c r="GY130" s="53">
        <f t="shared" si="744"/>
        <v>84141</v>
      </c>
      <c r="GZ130" s="41">
        <f t="shared" si="690"/>
        <v>84141</v>
      </c>
      <c r="HA130" s="42">
        <f t="shared" si="691"/>
        <v>0</v>
      </c>
      <c r="HF130" s="53">
        <f t="shared" si="745"/>
        <v>41673</v>
      </c>
      <c r="HG130" s="41">
        <f t="shared" si="693"/>
        <v>41673</v>
      </c>
      <c r="HH130" s="42">
        <f t="shared" si="694"/>
        <v>0</v>
      </c>
      <c r="HM130" s="53">
        <f t="shared" si="746"/>
        <v>53256</v>
      </c>
      <c r="HN130" s="41">
        <f t="shared" si="696"/>
        <v>53256</v>
      </c>
      <c r="HO130" s="42">
        <f t="shared" si="697"/>
        <v>0</v>
      </c>
      <c r="HT130" s="53">
        <f t="shared" si="747"/>
        <v>48483</v>
      </c>
      <c r="HU130" s="41">
        <f t="shared" si="699"/>
        <v>48483</v>
      </c>
      <c r="HV130" s="42">
        <f t="shared" si="700"/>
        <v>0</v>
      </c>
      <c r="IA130" s="53">
        <f t="shared" si="748"/>
        <v>53127</v>
      </c>
      <c r="IB130" s="41">
        <f t="shared" si="702"/>
        <v>53127</v>
      </c>
      <c r="IC130" s="42">
        <f t="shared" si="703"/>
        <v>0</v>
      </c>
      <c r="IH130" s="53">
        <f t="shared" si="749"/>
        <v>51961</v>
      </c>
      <c r="II130" s="41">
        <f t="shared" si="705"/>
        <v>51961</v>
      </c>
      <c r="IJ130" s="42">
        <f t="shared" si="706"/>
        <v>0</v>
      </c>
      <c r="IO130" s="53">
        <f t="shared" si="750"/>
        <v>81248</v>
      </c>
      <c r="IP130" s="41">
        <f t="shared" si="708"/>
        <v>81248</v>
      </c>
      <c r="IQ130" s="42">
        <f t="shared" si="709"/>
        <v>0</v>
      </c>
      <c r="IV130" s="53">
        <f t="shared" si="751"/>
        <v>79718</v>
      </c>
      <c r="IW130" s="41">
        <f t="shared" si="752"/>
        <v>3755897</v>
      </c>
      <c r="IX130" s="42">
        <f t="shared" si="753"/>
        <v>-3676179</v>
      </c>
    </row>
    <row r="131" spans="6:258" x14ac:dyDescent="0.2">
      <c r="F131" s="53">
        <f t="shared" si="713"/>
        <v>14832.5</v>
      </c>
      <c r="G131" s="41"/>
      <c r="H131" s="41"/>
      <c r="I131" s="41"/>
      <c r="J131" s="41">
        <f t="shared" si="714"/>
        <v>1611975.5</v>
      </c>
      <c r="K131" s="42">
        <f t="shared" si="715"/>
        <v>-1597143</v>
      </c>
      <c r="N131" s="53">
        <f t="shared" si="716"/>
        <v>-751.5</v>
      </c>
      <c r="O131" s="41"/>
      <c r="P131" s="41"/>
      <c r="Q131" s="41"/>
      <c r="R131" s="41">
        <f t="shared" si="717"/>
        <v>27558.5</v>
      </c>
      <c r="S131" s="42">
        <f t="shared" si="718"/>
        <v>-28310</v>
      </c>
      <c r="Y131" s="53">
        <f t="shared" si="719"/>
        <v>277781</v>
      </c>
      <c r="Z131" s="41">
        <f t="shared" si="615"/>
        <v>277781</v>
      </c>
      <c r="AA131" s="42">
        <f t="shared" si="616"/>
        <v>0</v>
      </c>
      <c r="AG131" s="53">
        <f t="shared" si="720"/>
        <v>411383</v>
      </c>
      <c r="AH131" s="41">
        <f t="shared" si="618"/>
        <v>411383</v>
      </c>
      <c r="AI131" s="42">
        <f t="shared" si="619"/>
        <v>0</v>
      </c>
      <c r="AN131" s="53">
        <f t="shared" si="721"/>
        <v>0</v>
      </c>
      <c r="AO131" s="41">
        <f t="shared" si="621"/>
        <v>0</v>
      </c>
      <c r="AP131" s="42">
        <f t="shared" si="622"/>
        <v>0</v>
      </c>
      <c r="AV131" s="53">
        <f t="shared" si="722"/>
        <v>41236</v>
      </c>
      <c r="AW131" s="41">
        <f t="shared" si="624"/>
        <v>41236</v>
      </c>
      <c r="AX131" s="42">
        <f t="shared" si="625"/>
        <v>0</v>
      </c>
      <c r="BD131" s="53">
        <f t="shared" si="723"/>
        <v>414662</v>
      </c>
      <c r="BE131" s="41">
        <f t="shared" si="627"/>
        <v>414662</v>
      </c>
      <c r="BF131" s="42">
        <f t="shared" si="628"/>
        <v>0</v>
      </c>
      <c r="BL131" s="53">
        <f t="shared" si="724"/>
        <v>269428</v>
      </c>
      <c r="BM131" s="41">
        <f t="shared" si="630"/>
        <v>269428</v>
      </c>
      <c r="BN131" s="42">
        <f t="shared" si="631"/>
        <v>0</v>
      </c>
      <c r="BT131" s="53">
        <f t="shared" si="725"/>
        <v>69412</v>
      </c>
      <c r="BU131" s="41">
        <f t="shared" si="633"/>
        <v>69412</v>
      </c>
      <c r="BV131" s="42">
        <f t="shared" si="634"/>
        <v>0</v>
      </c>
      <c r="CB131" s="53">
        <f t="shared" si="726"/>
        <v>75822</v>
      </c>
      <c r="CC131" s="41">
        <f t="shared" si="636"/>
        <v>75822</v>
      </c>
      <c r="CD131" s="42">
        <f t="shared" si="637"/>
        <v>0</v>
      </c>
      <c r="CJ131" s="53">
        <f t="shared" si="727"/>
        <v>439355</v>
      </c>
      <c r="CK131" s="41">
        <f t="shared" si="639"/>
        <v>439355</v>
      </c>
      <c r="CL131" s="42">
        <f t="shared" si="640"/>
        <v>0</v>
      </c>
      <c r="CQ131" s="53">
        <f t="shared" si="728"/>
        <v>6499</v>
      </c>
      <c r="CR131" s="41">
        <f t="shared" si="642"/>
        <v>6499</v>
      </c>
      <c r="CS131" s="42">
        <f t="shared" si="643"/>
        <v>0</v>
      </c>
      <c r="CX131" s="53">
        <f t="shared" si="729"/>
        <v>13652</v>
      </c>
      <c r="CY131" s="41">
        <f t="shared" si="645"/>
        <v>13652</v>
      </c>
      <c r="CZ131" s="42">
        <f t="shared" si="646"/>
        <v>0</v>
      </c>
      <c r="DE131" s="53">
        <f t="shared" si="730"/>
        <v>8891</v>
      </c>
      <c r="DF131" s="41">
        <f t="shared" si="648"/>
        <v>8891</v>
      </c>
      <c r="DG131" s="42">
        <f t="shared" si="649"/>
        <v>0</v>
      </c>
      <c r="DL131" s="53">
        <f t="shared" si="731"/>
        <v>11524</v>
      </c>
      <c r="DM131" s="41">
        <f t="shared" si="651"/>
        <v>11524</v>
      </c>
      <c r="DN131" s="42">
        <f t="shared" si="652"/>
        <v>0</v>
      </c>
      <c r="DS131" s="53">
        <f t="shared" si="732"/>
        <v>4810</v>
      </c>
      <c r="DT131" s="41">
        <f t="shared" si="654"/>
        <v>4810</v>
      </c>
      <c r="DU131" s="42">
        <f t="shared" si="655"/>
        <v>0</v>
      </c>
      <c r="DZ131" s="53">
        <f t="shared" si="733"/>
        <v>13257</v>
      </c>
      <c r="EA131" s="41">
        <f t="shared" si="657"/>
        <v>13257</v>
      </c>
      <c r="EB131" s="42">
        <f t="shared" si="658"/>
        <v>0</v>
      </c>
      <c r="EG131" s="53">
        <f t="shared" si="734"/>
        <v>11818</v>
      </c>
      <c r="EH131" s="41">
        <f t="shared" si="660"/>
        <v>11818</v>
      </c>
      <c r="EI131" s="42">
        <f t="shared" si="661"/>
        <v>0</v>
      </c>
      <c r="EN131" s="53">
        <f t="shared" si="735"/>
        <v>8623</v>
      </c>
      <c r="EO131" s="41">
        <f t="shared" si="663"/>
        <v>8623</v>
      </c>
      <c r="EP131" s="42">
        <f t="shared" si="664"/>
        <v>0</v>
      </c>
      <c r="EU131" s="53">
        <f t="shared" si="736"/>
        <v>9701</v>
      </c>
      <c r="EV131" s="41">
        <f t="shared" si="666"/>
        <v>9701</v>
      </c>
      <c r="EW131" s="42">
        <f t="shared" si="667"/>
        <v>0</v>
      </c>
      <c r="FB131" s="53">
        <f t="shared" si="737"/>
        <v>16313</v>
      </c>
      <c r="FC131" s="41">
        <f t="shared" si="669"/>
        <v>16313</v>
      </c>
      <c r="FD131" s="42">
        <f t="shared" si="670"/>
        <v>0</v>
      </c>
      <c r="FI131" s="53">
        <f t="shared" si="738"/>
        <v>6857</v>
      </c>
      <c r="FJ131" s="41">
        <f t="shared" si="672"/>
        <v>6857</v>
      </c>
      <c r="FK131" s="42">
        <f t="shared" si="673"/>
        <v>0</v>
      </c>
      <c r="FP131" s="53">
        <f t="shared" si="739"/>
        <v>15732</v>
      </c>
      <c r="FQ131" s="41">
        <f t="shared" si="675"/>
        <v>15732</v>
      </c>
      <c r="FR131" s="42">
        <f t="shared" si="676"/>
        <v>0</v>
      </c>
      <c r="FW131" s="53">
        <f t="shared" si="740"/>
        <v>6752</v>
      </c>
      <c r="FX131" s="41">
        <f t="shared" si="678"/>
        <v>6752</v>
      </c>
      <c r="FY131" s="42">
        <f t="shared" si="679"/>
        <v>0</v>
      </c>
      <c r="GD131" s="53">
        <f t="shared" si="741"/>
        <v>14216</v>
      </c>
      <c r="GE131" s="41">
        <f t="shared" si="681"/>
        <v>14216</v>
      </c>
      <c r="GF131" s="42">
        <f t="shared" si="682"/>
        <v>0</v>
      </c>
      <c r="GK131" s="53">
        <f t="shared" si="742"/>
        <v>5949</v>
      </c>
      <c r="GL131" s="41">
        <f t="shared" si="684"/>
        <v>5949</v>
      </c>
      <c r="GM131" s="42">
        <f t="shared" si="685"/>
        <v>0</v>
      </c>
      <c r="GR131" s="53">
        <f t="shared" si="743"/>
        <v>7511</v>
      </c>
      <c r="GS131" s="41">
        <f t="shared" si="687"/>
        <v>7511</v>
      </c>
      <c r="GT131" s="42">
        <f t="shared" si="688"/>
        <v>0</v>
      </c>
      <c r="GY131" s="53">
        <f t="shared" si="744"/>
        <v>15232</v>
      </c>
      <c r="GZ131" s="41">
        <f t="shared" si="690"/>
        <v>15232</v>
      </c>
      <c r="HA131" s="42">
        <f t="shared" si="691"/>
        <v>0</v>
      </c>
      <c r="HF131" s="53">
        <f t="shared" si="745"/>
        <v>6447</v>
      </c>
      <c r="HG131" s="41">
        <f t="shared" si="693"/>
        <v>6447</v>
      </c>
      <c r="HH131" s="42">
        <f t="shared" si="694"/>
        <v>0</v>
      </c>
      <c r="HM131" s="53">
        <f t="shared" si="746"/>
        <v>8204</v>
      </c>
      <c r="HN131" s="41">
        <f t="shared" si="696"/>
        <v>8204</v>
      </c>
      <c r="HO131" s="42">
        <f t="shared" si="697"/>
        <v>0</v>
      </c>
      <c r="HT131" s="53">
        <f t="shared" si="747"/>
        <v>7361</v>
      </c>
      <c r="HU131" s="41">
        <f t="shared" si="699"/>
        <v>7361</v>
      </c>
      <c r="HV131" s="42">
        <f t="shared" si="700"/>
        <v>0</v>
      </c>
      <c r="IA131" s="53">
        <f t="shared" si="748"/>
        <v>8938</v>
      </c>
      <c r="IB131" s="41">
        <f t="shared" si="702"/>
        <v>8938</v>
      </c>
      <c r="IC131" s="42">
        <f t="shared" si="703"/>
        <v>0</v>
      </c>
      <c r="IH131" s="53">
        <f t="shared" si="749"/>
        <v>8061</v>
      </c>
      <c r="II131" s="41">
        <f t="shared" si="705"/>
        <v>8061</v>
      </c>
      <c r="IJ131" s="42">
        <f t="shared" si="706"/>
        <v>0</v>
      </c>
      <c r="IO131" s="53">
        <f t="shared" si="750"/>
        <v>14542</v>
      </c>
      <c r="IP131" s="41">
        <f t="shared" si="708"/>
        <v>14542</v>
      </c>
      <c r="IQ131" s="42">
        <f t="shared" si="709"/>
        <v>0</v>
      </c>
      <c r="IV131" s="53">
        <f t="shared" si="751"/>
        <v>14870</v>
      </c>
      <c r="IW131" s="41">
        <f t="shared" si="752"/>
        <v>595655</v>
      </c>
      <c r="IX131" s="42">
        <f t="shared" si="753"/>
        <v>-580785</v>
      </c>
    </row>
    <row r="132" spans="6:258" x14ac:dyDescent="0.2">
      <c r="F132" s="53">
        <f t="shared" si="713"/>
        <v>186515.9</v>
      </c>
      <c r="G132" s="41"/>
      <c r="H132" s="41"/>
      <c r="I132" s="41"/>
      <c r="J132" s="41">
        <f t="shared" si="714"/>
        <v>10082867.9</v>
      </c>
      <c r="K132" s="42">
        <f t="shared" si="715"/>
        <v>-9896352</v>
      </c>
      <c r="N132" s="53">
        <f t="shared" si="716"/>
        <v>201862.9</v>
      </c>
      <c r="O132" s="41"/>
      <c r="P132" s="41"/>
      <c r="Q132" s="41"/>
      <c r="R132" s="41">
        <f t="shared" si="717"/>
        <v>6725738.9000000004</v>
      </c>
      <c r="S132" s="42">
        <f t="shared" si="718"/>
        <v>-6523876</v>
      </c>
      <c r="Y132" s="53">
        <f t="shared" si="719"/>
        <v>1206330</v>
      </c>
      <c r="Z132" s="41">
        <f t="shared" si="615"/>
        <v>1206330</v>
      </c>
      <c r="AA132" s="42">
        <f t="shared" si="616"/>
        <v>0</v>
      </c>
      <c r="AG132" s="53">
        <f t="shared" si="720"/>
        <v>791021</v>
      </c>
      <c r="AH132" s="41">
        <f t="shared" si="618"/>
        <v>791021</v>
      </c>
      <c r="AI132" s="42">
        <f t="shared" si="619"/>
        <v>0</v>
      </c>
      <c r="AN132" s="53">
        <f t="shared" si="721"/>
        <v>0</v>
      </c>
      <c r="AO132" s="41">
        <f t="shared" si="621"/>
        <v>0</v>
      </c>
      <c r="AP132" s="42">
        <f t="shared" si="622"/>
        <v>0</v>
      </c>
      <c r="AV132" s="53">
        <f t="shared" si="722"/>
        <v>96213</v>
      </c>
      <c r="AW132" s="41">
        <f t="shared" si="624"/>
        <v>96213</v>
      </c>
      <c r="AX132" s="42">
        <f t="shared" si="625"/>
        <v>0</v>
      </c>
      <c r="BD132" s="53">
        <f t="shared" si="723"/>
        <v>645581</v>
      </c>
      <c r="BE132" s="41">
        <f t="shared" si="627"/>
        <v>645581</v>
      </c>
      <c r="BF132" s="42">
        <f t="shared" si="628"/>
        <v>0</v>
      </c>
      <c r="BL132" s="53">
        <f t="shared" si="724"/>
        <v>283743</v>
      </c>
      <c r="BM132" s="41">
        <f t="shared" si="630"/>
        <v>283743</v>
      </c>
      <c r="BN132" s="42">
        <f t="shared" si="631"/>
        <v>0</v>
      </c>
      <c r="BT132" s="53">
        <f t="shared" si="725"/>
        <v>23737</v>
      </c>
      <c r="BU132" s="41">
        <f t="shared" si="633"/>
        <v>23737</v>
      </c>
      <c r="BV132" s="42">
        <f t="shared" si="634"/>
        <v>0</v>
      </c>
      <c r="CB132" s="53">
        <f t="shared" si="726"/>
        <v>338101</v>
      </c>
      <c r="CC132" s="41">
        <f t="shared" si="636"/>
        <v>338101</v>
      </c>
      <c r="CD132" s="42">
        <f t="shared" si="637"/>
        <v>0</v>
      </c>
      <c r="CJ132" s="53">
        <f t="shared" si="727"/>
        <v>617984</v>
      </c>
      <c r="CK132" s="41">
        <f t="shared" si="639"/>
        <v>617984</v>
      </c>
      <c r="CL132" s="42">
        <f t="shared" si="640"/>
        <v>0</v>
      </c>
      <c r="CQ132" s="53">
        <f t="shared" si="728"/>
        <v>8732</v>
      </c>
      <c r="CR132" s="41">
        <f t="shared" si="642"/>
        <v>8732</v>
      </c>
      <c r="CS132" s="42">
        <f t="shared" si="643"/>
        <v>0</v>
      </c>
      <c r="CX132" s="53">
        <f t="shared" si="729"/>
        <v>14100</v>
      </c>
      <c r="CY132" s="41">
        <f t="shared" si="645"/>
        <v>14100</v>
      </c>
      <c r="CZ132" s="42">
        <f t="shared" si="646"/>
        <v>0</v>
      </c>
      <c r="DE132" s="53">
        <f t="shared" si="730"/>
        <v>12581</v>
      </c>
      <c r="DF132" s="41">
        <f t="shared" si="648"/>
        <v>12581</v>
      </c>
      <c r="DG132" s="42">
        <f t="shared" si="649"/>
        <v>0</v>
      </c>
      <c r="DL132" s="53">
        <f t="shared" si="731"/>
        <v>13957</v>
      </c>
      <c r="DM132" s="41">
        <f t="shared" si="651"/>
        <v>13957</v>
      </c>
      <c r="DN132" s="42">
        <f t="shared" si="652"/>
        <v>0</v>
      </c>
      <c r="DS132" s="53">
        <f t="shared" si="732"/>
        <v>4819</v>
      </c>
      <c r="DT132" s="41">
        <f t="shared" si="654"/>
        <v>4819</v>
      </c>
      <c r="DU132" s="42">
        <f t="shared" si="655"/>
        <v>0</v>
      </c>
      <c r="DZ132" s="53">
        <f t="shared" si="733"/>
        <v>18592</v>
      </c>
      <c r="EA132" s="41">
        <f t="shared" si="657"/>
        <v>18592</v>
      </c>
      <c r="EB132" s="42">
        <f t="shared" si="658"/>
        <v>0</v>
      </c>
      <c r="EG132" s="53">
        <f t="shared" si="734"/>
        <v>14579</v>
      </c>
      <c r="EH132" s="41">
        <f t="shared" si="660"/>
        <v>14579</v>
      </c>
      <c r="EI132" s="42">
        <f t="shared" si="661"/>
        <v>0</v>
      </c>
      <c r="EN132" s="53">
        <f t="shared" si="735"/>
        <v>16072</v>
      </c>
      <c r="EO132" s="41">
        <f t="shared" si="663"/>
        <v>16072</v>
      </c>
      <c r="EP132" s="42">
        <f t="shared" si="664"/>
        <v>0</v>
      </c>
      <c r="EU132" s="53">
        <f t="shared" si="736"/>
        <v>15308</v>
      </c>
      <c r="EV132" s="41">
        <f t="shared" si="666"/>
        <v>15308</v>
      </c>
      <c r="EW132" s="42">
        <f t="shared" si="667"/>
        <v>0</v>
      </c>
      <c r="FB132" s="53">
        <f t="shared" si="737"/>
        <v>21365</v>
      </c>
      <c r="FC132" s="41">
        <f t="shared" si="669"/>
        <v>21365</v>
      </c>
      <c r="FD132" s="42">
        <f t="shared" si="670"/>
        <v>0</v>
      </c>
      <c r="FI132" s="53">
        <f t="shared" si="738"/>
        <v>11194</v>
      </c>
      <c r="FJ132" s="41">
        <f t="shared" si="672"/>
        <v>11194</v>
      </c>
      <c r="FK132" s="42">
        <f t="shared" si="673"/>
        <v>0</v>
      </c>
      <c r="FP132" s="53">
        <f t="shared" si="739"/>
        <v>17320</v>
      </c>
      <c r="FQ132" s="41">
        <f t="shared" si="675"/>
        <v>17320</v>
      </c>
      <c r="FR132" s="42">
        <f t="shared" si="676"/>
        <v>0</v>
      </c>
      <c r="FW132" s="53">
        <f t="shared" si="740"/>
        <v>10799</v>
      </c>
      <c r="FX132" s="41">
        <f t="shared" si="678"/>
        <v>10799</v>
      </c>
      <c r="FY132" s="42">
        <f t="shared" si="679"/>
        <v>0</v>
      </c>
      <c r="GD132" s="53">
        <f t="shared" si="741"/>
        <v>17128</v>
      </c>
      <c r="GE132" s="41">
        <f t="shared" si="681"/>
        <v>17128</v>
      </c>
      <c r="GF132" s="42">
        <f t="shared" si="682"/>
        <v>0</v>
      </c>
      <c r="GK132" s="53">
        <f t="shared" si="742"/>
        <v>14441</v>
      </c>
      <c r="GL132" s="41">
        <f t="shared" si="684"/>
        <v>14441</v>
      </c>
      <c r="GM132" s="42">
        <f t="shared" si="685"/>
        <v>0</v>
      </c>
      <c r="GR132" s="53">
        <f t="shared" si="743"/>
        <v>11597</v>
      </c>
      <c r="GS132" s="41">
        <f t="shared" si="687"/>
        <v>11597</v>
      </c>
      <c r="GT132" s="42">
        <f t="shared" si="688"/>
        <v>0</v>
      </c>
      <c r="GY132" s="53">
        <f t="shared" si="744"/>
        <v>19763</v>
      </c>
      <c r="GZ132" s="41">
        <f t="shared" si="690"/>
        <v>19763</v>
      </c>
      <c r="HA132" s="42">
        <f t="shared" si="691"/>
        <v>0</v>
      </c>
      <c r="HF132" s="53">
        <f t="shared" si="745"/>
        <v>8037</v>
      </c>
      <c r="HG132" s="41">
        <f t="shared" si="693"/>
        <v>8037</v>
      </c>
      <c r="HH132" s="42">
        <f t="shared" si="694"/>
        <v>0</v>
      </c>
      <c r="HM132" s="53">
        <f t="shared" si="746"/>
        <v>11126</v>
      </c>
      <c r="HN132" s="41">
        <f t="shared" si="696"/>
        <v>11126</v>
      </c>
      <c r="HO132" s="42">
        <f t="shared" si="697"/>
        <v>0</v>
      </c>
      <c r="HT132" s="53">
        <f t="shared" si="747"/>
        <v>11140</v>
      </c>
      <c r="HU132" s="41">
        <f t="shared" si="699"/>
        <v>11140</v>
      </c>
      <c r="HV132" s="42">
        <f t="shared" si="700"/>
        <v>0</v>
      </c>
      <c r="IA132" s="53">
        <f t="shared" si="748"/>
        <v>19325</v>
      </c>
      <c r="IB132" s="41">
        <f t="shared" si="702"/>
        <v>19325</v>
      </c>
      <c r="IC132" s="42">
        <f t="shared" si="703"/>
        <v>0</v>
      </c>
      <c r="IH132" s="53">
        <f t="shared" si="749"/>
        <v>9669</v>
      </c>
      <c r="II132" s="41">
        <f t="shared" si="705"/>
        <v>9669</v>
      </c>
      <c r="IJ132" s="42">
        <f t="shared" si="706"/>
        <v>0</v>
      </c>
      <c r="IO132" s="53">
        <f t="shared" si="750"/>
        <v>14683</v>
      </c>
      <c r="IP132" s="41">
        <f t="shared" si="708"/>
        <v>14683</v>
      </c>
      <c r="IQ132" s="42">
        <f t="shared" si="709"/>
        <v>0</v>
      </c>
      <c r="IV132" s="53">
        <f t="shared" si="751"/>
        <v>20912</v>
      </c>
      <c r="IW132" s="41">
        <f t="shared" si="752"/>
        <v>863147</v>
      </c>
      <c r="IX132" s="42">
        <f t="shared" si="753"/>
        <v>-842235</v>
      </c>
    </row>
    <row r="133" spans="6:258" x14ac:dyDescent="0.2">
      <c r="F133" s="53">
        <f t="shared" si="713"/>
        <v>203</v>
      </c>
      <c r="G133" s="41"/>
      <c r="H133" s="41"/>
      <c r="I133" s="41"/>
      <c r="J133" s="41">
        <f t="shared" si="714"/>
        <v>379045</v>
      </c>
      <c r="K133" s="42">
        <f t="shared" si="715"/>
        <v>-378842</v>
      </c>
      <c r="N133" s="53">
        <f t="shared" si="716"/>
        <v>203</v>
      </c>
      <c r="O133" s="41"/>
      <c r="P133" s="41"/>
      <c r="Q133" s="41"/>
      <c r="R133" s="41">
        <f t="shared" si="717"/>
        <v>379045</v>
      </c>
      <c r="S133" s="42">
        <f t="shared" si="718"/>
        <v>-378842</v>
      </c>
      <c r="Y133" s="53">
        <f t="shared" si="719"/>
        <v>0</v>
      </c>
      <c r="Z133" s="41">
        <f t="shared" si="615"/>
        <v>0</v>
      </c>
      <c r="AA133" s="42">
        <f t="shared" si="616"/>
        <v>0</v>
      </c>
      <c r="AG133" s="53">
        <f t="shared" si="720"/>
        <v>0</v>
      </c>
      <c r="AH133" s="41">
        <f t="shared" si="618"/>
        <v>0</v>
      </c>
      <c r="AI133" s="42">
        <f t="shared" si="619"/>
        <v>0</v>
      </c>
      <c r="AN133" s="53">
        <f t="shared" si="721"/>
        <v>0</v>
      </c>
      <c r="AO133" s="41">
        <f t="shared" si="621"/>
        <v>0</v>
      </c>
      <c r="AP133" s="42">
        <f t="shared" si="622"/>
        <v>0</v>
      </c>
      <c r="AV133" s="53">
        <f t="shared" si="722"/>
        <v>0</v>
      </c>
      <c r="AW133" s="41">
        <f t="shared" si="624"/>
        <v>0</v>
      </c>
      <c r="AX133" s="42">
        <f t="shared" si="625"/>
        <v>0</v>
      </c>
      <c r="BD133" s="53">
        <f t="shared" si="723"/>
        <v>0</v>
      </c>
      <c r="BE133" s="41">
        <f t="shared" si="627"/>
        <v>0</v>
      </c>
      <c r="BF133" s="42">
        <f t="shared" si="628"/>
        <v>0</v>
      </c>
      <c r="BL133" s="53">
        <f t="shared" si="724"/>
        <v>0</v>
      </c>
      <c r="BM133" s="41">
        <f t="shared" si="630"/>
        <v>0</v>
      </c>
      <c r="BN133" s="42">
        <f t="shared" si="631"/>
        <v>0</v>
      </c>
      <c r="BT133" s="53">
        <f t="shared" si="725"/>
        <v>0</v>
      </c>
      <c r="BU133" s="41">
        <f t="shared" si="633"/>
        <v>0</v>
      </c>
      <c r="BV133" s="42">
        <f t="shared" si="634"/>
        <v>0</v>
      </c>
      <c r="CB133" s="53">
        <f t="shared" si="726"/>
        <v>0</v>
      </c>
      <c r="CC133" s="41">
        <f t="shared" si="636"/>
        <v>0</v>
      </c>
      <c r="CD133" s="42">
        <f t="shared" si="637"/>
        <v>0</v>
      </c>
      <c r="CJ133" s="53">
        <f t="shared" si="727"/>
        <v>0</v>
      </c>
      <c r="CK133" s="41">
        <f t="shared" si="639"/>
        <v>0</v>
      </c>
      <c r="CL133" s="42">
        <f t="shared" si="640"/>
        <v>0</v>
      </c>
      <c r="CQ133" s="53">
        <f t="shared" si="728"/>
        <v>0</v>
      </c>
      <c r="CR133" s="41">
        <f t="shared" si="642"/>
        <v>0</v>
      </c>
      <c r="CS133" s="42">
        <f t="shared" si="643"/>
        <v>0</v>
      </c>
      <c r="CX133" s="53">
        <f t="shared" si="729"/>
        <v>0</v>
      </c>
      <c r="CY133" s="41">
        <f t="shared" si="645"/>
        <v>0</v>
      </c>
      <c r="CZ133" s="42">
        <f t="shared" si="646"/>
        <v>0</v>
      </c>
      <c r="DE133" s="53">
        <f t="shared" si="730"/>
        <v>0</v>
      </c>
      <c r="DF133" s="41">
        <f t="shared" si="648"/>
        <v>0</v>
      </c>
      <c r="DG133" s="42">
        <f t="shared" si="649"/>
        <v>0</v>
      </c>
      <c r="DL133" s="53">
        <f t="shared" si="731"/>
        <v>0</v>
      </c>
      <c r="DM133" s="41">
        <f t="shared" si="651"/>
        <v>0</v>
      </c>
      <c r="DN133" s="42">
        <f t="shared" si="652"/>
        <v>0</v>
      </c>
      <c r="DS133" s="53">
        <f t="shared" si="732"/>
        <v>0</v>
      </c>
      <c r="DT133" s="41">
        <f t="shared" si="654"/>
        <v>0</v>
      </c>
      <c r="DU133" s="42">
        <f t="shared" si="655"/>
        <v>0</v>
      </c>
      <c r="DZ133" s="53">
        <f t="shared" si="733"/>
        <v>0</v>
      </c>
      <c r="EA133" s="41">
        <f t="shared" si="657"/>
        <v>0</v>
      </c>
      <c r="EB133" s="42">
        <f t="shared" si="658"/>
        <v>0</v>
      </c>
      <c r="EG133" s="53">
        <f t="shared" si="734"/>
        <v>0</v>
      </c>
      <c r="EH133" s="41">
        <f t="shared" si="660"/>
        <v>0</v>
      </c>
      <c r="EI133" s="42">
        <f t="shared" si="661"/>
        <v>0</v>
      </c>
      <c r="EN133" s="53">
        <f t="shared" si="735"/>
        <v>0</v>
      </c>
      <c r="EO133" s="41">
        <f t="shared" si="663"/>
        <v>0</v>
      </c>
      <c r="EP133" s="42">
        <f t="shared" si="664"/>
        <v>0</v>
      </c>
      <c r="EU133" s="53">
        <f t="shared" si="736"/>
        <v>0</v>
      </c>
      <c r="EV133" s="41">
        <f t="shared" si="666"/>
        <v>0</v>
      </c>
      <c r="EW133" s="42">
        <f t="shared" si="667"/>
        <v>0</v>
      </c>
      <c r="FB133" s="53">
        <f t="shared" si="737"/>
        <v>0</v>
      </c>
      <c r="FC133" s="41">
        <f t="shared" si="669"/>
        <v>0</v>
      </c>
      <c r="FD133" s="42">
        <f t="shared" si="670"/>
        <v>0</v>
      </c>
      <c r="FI133" s="53">
        <f t="shared" si="738"/>
        <v>0</v>
      </c>
      <c r="FJ133" s="41">
        <f t="shared" si="672"/>
        <v>0</v>
      </c>
      <c r="FK133" s="42">
        <f t="shared" si="673"/>
        <v>0</v>
      </c>
      <c r="FP133" s="53">
        <f t="shared" si="739"/>
        <v>0</v>
      </c>
      <c r="FQ133" s="41">
        <f t="shared" si="675"/>
        <v>0</v>
      </c>
      <c r="FR133" s="42">
        <f t="shared" si="676"/>
        <v>0</v>
      </c>
      <c r="FW133" s="53">
        <f t="shared" si="740"/>
        <v>0</v>
      </c>
      <c r="FX133" s="41">
        <f t="shared" si="678"/>
        <v>0</v>
      </c>
      <c r="FY133" s="42">
        <f t="shared" si="679"/>
        <v>0</v>
      </c>
      <c r="GD133" s="53">
        <f t="shared" si="741"/>
        <v>0</v>
      </c>
      <c r="GE133" s="41">
        <f t="shared" si="681"/>
        <v>0</v>
      </c>
      <c r="GF133" s="42">
        <f t="shared" si="682"/>
        <v>0</v>
      </c>
      <c r="GK133" s="53">
        <f t="shared" si="742"/>
        <v>0</v>
      </c>
      <c r="GL133" s="41">
        <f t="shared" si="684"/>
        <v>0</v>
      </c>
      <c r="GM133" s="42">
        <f t="shared" si="685"/>
        <v>0</v>
      </c>
      <c r="GR133" s="53">
        <f t="shared" si="743"/>
        <v>0</v>
      </c>
      <c r="GS133" s="41">
        <f t="shared" si="687"/>
        <v>0</v>
      </c>
      <c r="GT133" s="42">
        <f t="shared" si="688"/>
        <v>0</v>
      </c>
      <c r="GY133" s="53">
        <f t="shared" si="744"/>
        <v>0</v>
      </c>
      <c r="GZ133" s="41">
        <f t="shared" si="690"/>
        <v>0</v>
      </c>
      <c r="HA133" s="42">
        <f t="shared" si="691"/>
        <v>0</v>
      </c>
      <c r="HF133" s="53">
        <f t="shared" si="745"/>
        <v>0</v>
      </c>
      <c r="HG133" s="41">
        <f t="shared" si="693"/>
        <v>0</v>
      </c>
      <c r="HH133" s="42">
        <f t="shared" si="694"/>
        <v>0</v>
      </c>
      <c r="HM133" s="53">
        <f t="shared" si="746"/>
        <v>0</v>
      </c>
      <c r="HN133" s="41">
        <f t="shared" si="696"/>
        <v>0</v>
      </c>
      <c r="HO133" s="42">
        <f t="shared" si="697"/>
        <v>0</v>
      </c>
      <c r="HT133" s="53">
        <f t="shared" si="747"/>
        <v>0</v>
      </c>
      <c r="HU133" s="41">
        <f t="shared" si="699"/>
        <v>0</v>
      </c>
      <c r="HV133" s="42">
        <f t="shared" si="700"/>
        <v>0</v>
      </c>
      <c r="IA133" s="53">
        <f t="shared" si="748"/>
        <v>0</v>
      </c>
      <c r="IB133" s="41">
        <f t="shared" si="702"/>
        <v>0</v>
      </c>
      <c r="IC133" s="42">
        <f t="shared" si="703"/>
        <v>0</v>
      </c>
      <c r="IH133" s="53">
        <f t="shared" si="749"/>
        <v>0</v>
      </c>
      <c r="II133" s="41">
        <f t="shared" si="705"/>
        <v>0</v>
      </c>
      <c r="IJ133" s="42">
        <f t="shared" si="706"/>
        <v>0</v>
      </c>
      <c r="IO133" s="53">
        <f t="shared" si="750"/>
        <v>0</v>
      </c>
      <c r="IP133" s="41">
        <f t="shared" si="708"/>
        <v>0</v>
      </c>
      <c r="IQ133" s="42">
        <f t="shared" si="709"/>
        <v>0</v>
      </c>
      <c r="IV133" s="53">
        <f t="shared" si="751"/>
        <v>0</v>
      </c>
      <c r="IW133" s="41">
        <f t="shared" si="752"/>
        <v>0</v>
      </c>
      <c r="IX133" s="42">
        <f t="shared" si="753"/>
        <v>0</v>
      </c>
    </row>
    <row r="134" spans="6:258" x14ac:dyDescent="0.2">
      <c r="F134" s="53">
        <f t="shared" si="713"/>
        <v>10864.8</v>
      </c>
      <c r="G134" s="41"/>
      <c r="H134" s="41"/>
      <c r="I134" s="41"/>
      <c r="J134" s="41">
        <f t="shared" si="714"/>
        <v>7001984.2000000011</v>
      </c>
      <c r="K134" s="42">
        <f t="shared" si="715"/>
        <v>-6991119.4000000013</v>
      </c>
      <c r="N134" s="53">
        <f t="shared" si="716"/>
        <v>10638.8</v>
      </c>
      <c r="O134" s="41"/>
      <c r="P134" s="41"/>
      <c r="Q134" s="41"/>
      <c r="R134" s="41">
        <f t="shared" si="717"/>
        <v>6726836.2000000011</v>
      </c>
      <c r="S134" s="42">
        <f t="shared" si="718"/>
        <v>-6716197.4000000013</v>
      </c>
      <c r="Y134" s="53">
        <f t="shared" si="719"/>
        <v>256702</v>
      </c>
      <c r="Z134" s="41">
        <f t="shared" si="615"/>
        <v>256702</v>
      </c>
      <c r="AA134" s="42">
        <f t="shared" si="616"/>
        <v>0</v>
      </c>
      <c r="AG134" s="53">
        <f t="shared" si="720"/>
        <v>1787</v>
      </c>
      <c r="AH134" s="41">
        <f t="shared" si="618"/>
        <v>1787</v>
      </c>
      <c r="AI134" s="42">
        <f t="shared" si="619"/>
        <v>0</v>
      </c>
      <c r="AN134" s="53">
        <f t="shared" si="721"/>
        <v>0</v>
      </c>
      <c r="AO134" s="41">
        <f t="shared" si="621"/>
        <v>0</v>
      </c>
      <c r="AP134" s="42">
        <f t="shared" si="622"/>
        <v>0</v>
      </c>
      <c r="AV134" s="53">
        <f t="shared" si="722"/>
        <v>15</v>
      </c>
      <c r="AW134" s="41">
        <f t="shared" si="624"/>
        <v>15</v>
      </c>
      <c r="AX134" s="42">
        <f t="shared" si="625"/>
        <v>0</v>
      </c>
      <c r="BD134" s="53">
        <f t="shared" si="723"/>
        <v>3439</v>
      </c>
      <c r="BE134" s="41">
        <f t="shared" si="627"/>
        <v>3439</v>
      </c>
      <c r="BF134" s="42">
        <f t="shared" si="628"/>
        <v>0</v>
      </c>
      <c r="BL134" s="53">
        <f t="shared" si="724"/>
        <v>2147</v>
      </c>
      <c r="BM134" s="41">
        <f t="shared" si="630"/>
        <v>2147</v>
      </c>
      <c r="BN134" s="42">
        <f t="shared" si="631"/>
        <v>0</v>
      </c>
      <c r="BT134" s="53">
        <f t="shared" si="725"/>
        <v>1019</v>
      </c>
      <c r="BU134" s="41">
        <f t="shared" si="633"/>
        <v>1019</v>
      </c>
      <c r="BV134" s="42">
        <f t="shared" si="634"/>
        <v>0</v>
      </c>
      <c r="CB134" s="53">
        <f t="shared" si="726"/>
        <v>273</v>
      </c>
      <c r="CC134" s="41">
        <f t="shared" si="636"/>
        <v>273</v>
      </c>
      <c r="CD134" s="42">
        <f t="shared" si="637"/>
        <v>0</v>
      </c>
      <c r="CJ134" s="53">
        <f t="shared" si="727"/>
        <v>13205</v>
      </c>
      <c r="CK134" s="41">
        <f t="shared" si="639"/>
        <v>13205</v>
      </c>
      <c r="CL134" s="42">
        <f t="shared" si="640"/>
        <v>0</v>
      </c>
      <c r="CQ134" s="53">
        <f t="shared" si="728"/>
        <v>460</v>
      </c>
      <c r="CR134" s="41">
        <f t="shared" si="642"/>
        <v>460</v>
      </c>
      <c r="CS134" s="42">
        <f t="shared" si="643"/>
        <v>0</v>
      </c>
      <c r="CX134" s="53">
        <f t="shared" si="729"/>
        <v>415</v>
      </c>
      <c r="CY134" s="41">
        <f t="shared" si="645"/>
        <v>415</v>
      </c>
      <c r="CZ134" s="42">
        <f t="shared" si="646"/>
        <v>0</v>
      </c>
      <c r="DE134" s="53">
        <f t="shared" si="730"/>
        <v>214</v>
      </c>
      <c r="DF134" s="41">
        <f t="shared" si="648"/>
        <v>214</v>
      </c>
      <c r="DG134" s="42">
        <f t="shared" si="649"/>
        <v>0</v>
      </c>
      <c r="DL134" s="53">
        <f t="shared" si="731"/>
        <v>282</v>
      </c>
      <c r="DM134" s="41">
        <f t="shared" si="651"/>
        <v>282</v>
      </c>
      <c r="DN134" s="42">
        <f t="shared" si="652"/>
        <v>0</v>
      </c>
      <c r="DS134" s="53">
        <f t="shared" si="732"/>
        <v>53</v>
      </c>
      <c r="DT134" s="41">
        <f t="shared" si="654"/>
        <v>53</v>
      </c>
      <c r="DU134" s="42">
        <f t="shared" si="655"/>
        <v>0</v>
      </c>
      <c r="DZ134" s="53">
        <f t="shared" si="733"/>
        <v>694</v>
      </c>
      <c r="EA134" s="41">
        <f t="shared" si="657"/>
        <v>694</v>
      </c>
      <c r="EB134" s="42">
        <f t="shared" si="658"/>
        <v>0</v>
      </c>
      <c r="EG134" s="53">
        <f t="shared" si="734"/>
        <v>90</v>
      </c>
      <c r="EH134" s="41">
        <f t="shared" si="660"/>
        <v>90</v>
      </c>
      <c r="EI134" s="42">
        <f t="shared" si="661"/>
        <v>0</v>
      </c>
      <c r="EN134" s="53">
        <f t="shared" si="735"/>
        <v>146</v>
      </c>
      <c r="EO134" s="41">
        <f t="shared" si="663"/>
        <v>146</v>
      </c>
      <c r="EP134" s="42">
        <f t="shared" si="664"/>
        <v>0</v>
      </c>
      <c r="EU134" s="53">
        <f t="shared" si="736"/>
        <v>531</v>
      </c>
      <c r="EV134" s="41">
        <f t="shared" si="666"/>
        <v>531</v>
      </c>
      <c r="EW134" s="42">
        <f t="shared" si="667"/>
        <v>0</v>
      </c>
      <c r="FB134" s="53">
        <f t="shared" si="737"/>
        <v>408</v>
      </c>
      <c r="FC134" s="41">
        <f t="shared" si="669"/>
        <v>408</v>
      </c>
      <c r="FD134" s="42">
        <f t="shared" si="670"/>
        <v>0</v>
      </c>
      <c r="FI134" s="53">
        <f t="shared" si="738"/>
        <v>118</v>
      </c>
      <c r="FJ134" s="41">
        <f t="shared" si="672"/>
        <v>118</v>
      </c>
      <c r="FK134" s="42">
        <f t="shared" si="673"/>
        <v>0</v>
      </c>
      <c r="FP134" s="53">
        <f t="shared" si="739"/>
        <v>964</v>
      </c>
      <c r="FQ134" s="41">
        <f t="shared" si="675"/>
        <v>964</v>
      </c>
      <c r="FR134" s="42">
        <f t="shared" si="676"/>
        <v>0</v>
      </c>
      <c r="FW134" s="53">
        <f t="shared" si="740"/>
        <v>470</v>
      </c>
      <c r="FX134" s="41">
        <f t="shared" si="678"/>
        <v>470</v>
      </c>
      <c r="FY134" s="42">
        <f t="shared" si="679"/>
        <v>0</v>
      </c>
      <c r="GD134" s="53">
        <f t="shared" si="741"/>
        <v>1791</v>
      </c>
      <c r="GE134" s="41">
        <f t="shared" si="681"/>
        <v>1791</v>
      </c>
      <c r="GF134" s="42">
        <f t="shared" si="682"/>
        <v>0</v>
      </c>
      <c r="GK134" s="53">
        <f t="shared" si="742"/>
        <v>584</v>
      </c>
      <c r="GL134" s="41">
        <f t="shared" si="684"/>
        <v>584</v>
      </c>
      <c r="GM134" s="42">
        <f t="shared" si="685"/>
        <v>0</v>
      </c>
      <c r="GR134" s="53">
        <f t="shared" si="743"/>
        <v>226</v>
      </c>
      <c r="GS134" s="41">
        <f t="shared" si="687"/>
        <v>226</v>
      </c>
      <c r="GT134" s="42">
        <f t="shared" si="688"/>
        <v>0</v>
      </c>
      <c r="GY134" s="53">
        <f t="shared" si="744"/>
        <v>894</v>
      </c>
      <c r="GZ134" s="41">
        <f t="shared" si="690"/>
        <v>894</v>
      </c>
      <c r="HA134" s="42">
        <f t="shared" si="691"/>
        <v>0</v>
      </c>
      <c r="HF134" s="53">
        <f t="shared" si="745"/>
        <v>589</v>
      </c>
      <c r="HG134" s="41">
        <f t="shared" si="693"/>
        <v>589</v>
      </c>
      <c r="HH134" s="42">
        <f t="shared" si="694"/>
        <v>0</v>
      </c>
      <c r="HM134" s="53">
        <f t="shared" si="746"/>
        <v>267</v>
      </c>
      <c r="HN134" s="41">
        <f t="shared" si="696"/>
        <v>267</v>
      </c>
      <c r="HO134" s="42">
        <f t="shared" si="697"/>
        <v>0</v>
      </c>
      <c r="HT134" s="53">
        <f t="shared" si="747"/>
        <v>469</v>
      </c>
      <c r="HU134" s="41">
        <f t="shared" si="699"/>
        <v>469</v>
      </c>
      <c r="HV134" s="42">
        <f t="shared" si="700"/>
        <v>0</v>
      </c>
      <c r="IA134" s="53">
        <f t="shared" si="748"/>
        <v>1619</v>
      </c>
      <c r="IB134" s="41">
        <f t="shared" si="702"/>
        <v>1619</v>
      </c>
      <c r="IC134" s="42">
        <f t="shared" si="703"/>
        <v>0</v>
      </c>
      <c r="IH134" s="53">
        <f t="shared" si="749"/>
        <v>311</v>
      </c>
      <c r="II134" s="41">
        <f t="shared" si="705"/>
        <v>311</v>
      </c>
      <c r="IJ134" s="42">
        <f t="shared" si="706"/>
        <v>0</v>
      </c>
      <c r="IO134" s="53">
        <f t="shared" si="750"/>
        <v>284</v>
      </c>
      <c r="IP134" s="41">
        <f t="shared" si="708"/>
        <v>284</v>
      </c>
      <c r="IQ134" s="42">
        <f t="shared" si="709"/>
        <v>0</v>
      </c>
      <c r="IV134" s="53">
        <f t="shared" si="751"/>
        <v>1326</v>
      </c>
      <c r="IW134" s="41">
        <f t="shared" si="752"/>
        <v>1326</v>
      </c>
      <c r="IX134" s="42">
        <f t="shared" si="753"/>
        <v>0</v>
      </c>
    </row>
    <row r="135" spans="6:258" x14ac:dyDescent="0.2">
      <c r="F135" s="53">
        <f t="shared" si="713"/>
        <v>33175</v>
      </c>
      <c r="G135" s="41"/>
      <c r="H135" s="41"/>
      <c r="I135" s="41"/>
      <c r="J135" s="41">
        <f t="shared" si="714"/>
        <v>2118479</v>
      </c>
      <c r="K135" s="42">
        <f t="shared" si="715"/>
        <v>-2085304</v>
      </c>
      <c r="N135" s="53">
        <f t="shared" si="716"/>
        <v>32949</v>
      </c>
      <c r="O135" s="41"/>
      <c r="P135" s="41"/>
      <c r="Q135" s="41"/>
      <c r="R135" s="41">
        <f t="shared" si="717"/>
        <v>1943246</v>
      </c>
      <c r="S135" s="42">
        <f t="shared" si="718"/>
        <v>-1910297</v>
      </c>
      <c r="Y135" s="53">
        <f t="shared" si="719"/>
        <v>156787</v>
      </c>
      <c r="Z135" s="41">
        <f t="shared" si="615"/>
        <v>156787</v>
      </c>
      <c r="AA135" s="42">
        <f t="shared" si="616"/>
        <v>0</v>
      </c>
      <c r="AG135" s="53">
        <f t="shared" si="720"/>
        <v>1787</v>
      </c>
      <c r="AH135" s="41">
        <f t="shared" si="618"/>
        <v>1787</v>
      </c>
      <c r="AI135" s="42">
        <f t="shared" si="619"/>
        <v>0</v>
      </c>
      <c r="AN135" s="53">
        <f t="shared" si="721"/>
        <v>0</v>
      </c>
      <c r="AO135" s="41">
        <f t="shared" si="621"/>
        <v>0</v>
      </c>
      <c r="AP135" s="42">
        <f t="shared" si="622"/>
        <v>0</v>
      </c>
      <c r="AV135" s="53">
        <f t="shared" si="722"/>
        <v>15</v>
      </c>
      <c r="AW135" s="41">
        <f t="shared" si="624"/>
        <v>15</v>
      </c>
      <c r="AX135" s="42">
        <f t="shared" si="625"/>
        <v>0</v>
      </c>
      <c r="BD135" s="53">
        <f t="shared" si="723"/>
        <v>3439</v>
      </c>
      <c r="BE135" s="41">
        <f t="shared" si="627"/>
        <v>3439</v>
      </c>
      <c r="BF135" s="42">
        <f t="shared" si="628"/>
        <v>0</v>
      </c>
      <c r="BL135" s="53">
        <f t="shared" si="724"/>
        <v>2147</v>
      </c>
      <c r="BM135" s="41">
        <f t="shared" si="630"/>
        <v>2147</v>
      </c>
      <c r="BN135" s="42">
        <f t="shared" si="631"/>
        <v>0</v>
      </c>
      <c r="BT135" s="53">
        <f t="shared" si="725"/>
        <v>1019</v>
      </c>
      <c r="BU135" s="41">
        <f t="shared" si="633"/>
        <v>1019</v>
      </c>
      <c r="BV135" s="42">
        <f t="shared" si="634"/>
        <v>0</v>
      </c>
      <c r="CB135" s="53">
        <f t="shared" si="726"/>
        <v>273</v>
      </c>
      <c r="CC135" s="41">
        <f t="shared" si="636"/>
        <v>273</v>
      </c>
      <c r="CD135" s="42">
        <f t="shared" si="637"/>
        <v>0</v>
      </c>
      <c r="CJ135" s="53">
        <f t="shared" si="727"/>
        <v>13205</v>
      </c>
      <c r="CK135" s="41">
        <f t="shared" si="639"/>
        <v>13205</v>
      </c>
      <c r="CL135" s="42">
        <f t="shared" si="640"/>
        <v>0</v>
      </c>
      <c r="CQ135" s="53">
        <f t="shared" si="728"/>
        <v>460</v>
      </c>
      <c r="CR135" s="41">
        <f t="shared" si="642"/>
        <v>460</v>
      </c>
      <c r="CS135" s="42">
        <f t="shared" si="643"/>
        <v>0</v>
      </c>
      <c r="CX135" s="53">
        <f t="shared" si="729"/>
        <v>415</v>
      </c>
      <c r="CY135" s="41">
        <f t="shared" si="645"/>
        <v>415</v>
      </c>
      <c r="CZ135" s="42">
        <f t="shared" si="646"/>
        <v>0</v>
      </c>
      <c r="DE135" s="53">
        <f t="shared" si="730"/>
        <v>214</v>
      </c>
      <c r="DF135" s="41">
        <f t="shared" si="648"/>
        <v>214</v>
      </c>
      <c r="DG135" s="42">
        <f t="shared" si="649"/>
        <v>0</v>
      </c>
      <c r="DL135" s="53">
        <f t="shared" si="731"/>
        <v>282</v>
      </c>
      <c r="DM135" s="41">
        <f t="shared" si="651"/>
        <v>282</v>
      </c>
      <c r="DN135" s="42">
        <f t="shared" si="652"/>
        <v>0</v>
      </c>
      <c r="DS135" s="53">
        <f t="shared" si="732"/>
        <v>53</v>
      </c>
      <c r="DT135" s="41">
        <f t="shared" si="654"/>
        <v>53</v>
      </c>
      <c r="DU135" s="42">
        <f t="shared" si="655"/>
        <v>0</v>
      </c>
      <c r="DZ135" s="53">
        <f t="shared" si="733"/>
        <v>694</v>
      </c>
      <c r="EA135" s="41">
        <f t="shared" si="657"/>
        <v>694</v>
      </c>
      <c r="EB135" s="42">
        <f t="shared" si="658"/>
        <v>0</v>
      </c>
      <c r="EG135" s="53">
        <f t="shared" si="734"/>
        <v>90</v>
      </c>
      <c r="EH135" s="41">
        <f t="shared" si="660"/>
        <v>90</v>
      </c>
      <c r="EI135" s="42">
        <f t="shared" si="661"/>
        <v>0</v>
      </c>
      <c r="EN135" s="53">
        <f t="shared" si="735"/>
        <v>146</v>
      </c>
      <c r="EO135" s="41">
        <f t="shared" si="663"/>
        <v>146</v>
      </c>
      <c r="EP135" s="42">
        <f t="shared" si="664"/>
        <v>0</v>
      </c>
      <c r="EU135" s="53">
        <f t="shared" si="736"/>
        <v>531</v>
      </c>
      <c r="EV135" s="41">
        <f t="shared" si="666"/>
        <v>531</v>
      </c>
      <c r="EW135" s="42">
        <f t="shared" si="667"/>
        <v>0</v>
      </c>
      <c r="FB135" s="53">
        <f t="shared" si="737"/>
        <v>408</v>
      </c>
      <c r="FC135" s="41">
        <f t="shared" si="669"/>
        <v>408</v>
      </c>
      <c r="FD135" s="42">
        <f t="shared" si="670"/>
        <v>0</v>
      </c>
      <c r="FI135" s="53">
        <f t="shared" si="738"/>
        <v>118</v>
      </c>
      <c r="FJ135" s="41">
        <f t="shared" si="672"/>
        <v>118</v>
      </c>
      <c r="FK135" s="42">
        <f t="shared" si="673"/>
        <v>0</v>
      </c>
      <c r="FP135" s="53">
        <f t="shared" si="739"/>
        <v>964</v>
      </c>
      <c r="FQ135" s="41">
        <f t="shared" si="675"/>
        <v>964</v>
      </c>
      <c r="FR135" s="42">
        <f t="shared" si="676"/>
        <v>0</v>
      </c>
      <c r="FW135" s="53">
        <f t="shared" si="740"/>
        <v>470</v>
      </c>
      <c r="FX135" s="41">
        <f t="shared" si="678"/>
        <v>470</v>
      </c>
      <c r="FY135" s="42">
        <f t="shared" si="679"/>
        <v>0</v>
      </c>
      <c r="GD135" s="53">
        <f t="shared" si="741"/>
        <v>1791</v>
      </c>
      <c r="GE135" s="41">
        <f t="shared" si="681"/>
        <v>1791</v>
      </c>
      <c r="GF135" s="42">
        <f t="shared" si="682"/>
        <v>0</v>
      </c>
      <c r="GK135" s="53">
        <f t="shared" si="742"/>
        <v>584</v>
      </c>
      <c r="GL135" s="41">
        <f t="shared" si="684"/>
        <v>584</v>
      </c>
      <c r="GM135" s="42">
        <f t="shared" si="685"/>
        <v>0</v>
      </c>
      <c r="GR135" s="53">
        <f t="shared" si="743"/>
        <v>226</v>
      </c>
      <c r="GS135" s="41">
        <f t="shared" si="687"/>
        <v>226</v>
      </c>
      <c r="GT135" s="42">
        <f t="shared" si="688"/>
        <v>0</v>
      </c>
      <c r="GY135" s="53">
        <f t="shared" si="744"/>
        <v>894</v>
      </c>
      <c r="GZ135" s="41">
        <f t="shared" si="690"/>
        <v>894</v>
      </c>
      <c r="HA135" s="42">
        <f t="shared" si="691"/>
        <v>0</v>
      </c>
      <c r="HF135" s="53">
        <f t="shared" si="745"/>
        <v>589</v>
      </c>
      <c r="HG135" s="41">
        <f t="shared" si="693"/>
        <v>589</v>
      </c>
      <c r="HH135" s="42">
        <f t="shared" si="694"/>
        <v>0</v>
      </c>
      <c r="HM135" s="53">
        <f t="shared" si="746"/>
        <v>267</v>
      </c>
      <c r="HN135" s="41">
        <f t="shared" si="696"/>
        <v>267</v>
      </c>
      <c r="HO135" s="42">
        <f t="shared" si="697"/>
        <v>0</v>
      </c>
      <c r="HT135" s="53">
        <f t="shared" si="747"/>
        <v>469</v>
      </c>
      <c r="HU135" s="41">
        <f t="shared" si="699"/>
        <v>469</v>
      </c>
      <c r="HV135" s="42">
        <f t="shared" si="700"/>
        <v>0</v>
      </c>
      <c r="IA135" s="53">
        <f t="shared" si="748"/>
        <v>1619</v>
      </c>
      <c r="IB135" s="41">
        <f t="shared" si="702"/>
        <v>1619</v>
      </c>
      <c r="IC135" s="42">
        <f t="shared" si="703"/>
        <v>0</v>
      </c>
      <c r="IH135" s="53">
        <f t="shared" si="749"/>
        <v>311</v>
      </c>
      <c r="II135" s="41">
        <f t="shared" si="705"/>
        <v>311</v>
      </c>
      <c r="IJ135" s="42">
        <f t="shared" si="706"/>
        <v>0</v>
      </c>
      <c r="IO135" s="53">
        <f t="shared" si="750"/>
        <v>284</v>
      </c>
      <c r="IP135" s="41">
        <f t="shared" si="708"/>
        <v>284</v>
      </c>
      <c r="IQ135" s="42">
        <f t="shared" si="709"/>
        <v>0</v>
      </c>
      <c r="IV135" s="53">
        <f t="shared" si="751"/>
        <v>1326</v>
      </c>
      <c r="IW135" s="41">
        <f t="shared" si="752"/>
        <v>1326</v>
      </c>
      <c r="IX135" s="42">
        <f t="shared" si="753"/>
        <v>0</v>
      </c>
    </row>
    <row r="136" spans="6:258" x14ac:dyDescent="0.2">
      <c r="F136" s="53">
        <f t="shared" si="713"/>
        <v>0</v>
      </c>
      <c r="G136" s="41"/>
      <c r="H136" s="41"/>
      <c r="I136" s="41"/>
      <c r="J136" s="41">
        <f t="shared" si="714"/>
        <v>0</v>
      </c>
      <c r="K136" s="42">
        <f t="shared" si="715"/>
        <v>0</v>
      </c>
      <c r="N136" s="53">
        <f t="shared" si="716"/>
        <v>0</v>
      </c>
      <c r="O136" s="41"/>
      <c r="P136" s="41"/>
      <c r="Q136" s="41"/>
      <c r="R136" s="41">
        <f t="shared" si="717"/>
        <v>0</v>
      </c>
      <c r="S136" s="42">
        <f t="shared" si="718"/>
        <v>0</v>
      </c>
      <c r="Y136" s="53">
        <f t="shared" si="719"/>
        <v>0</v>
      </c>
      <c r="Z136" s="41">
        <f t="shared" si="615"/>
        <v>0</v>
      </c>
      <c r="AA136" s="42">
        <f t="shared" si="616"/>
        <v>0</v>
      </c>
      <c r="AG136" s="53">
        <f t="shared" si="720"/>
        <v>0</v>
      </c>
      <c r="AH136" s="41">
        <f t="shared" si="618"/>
        <v>0</v>
      </c>
      <c r="AI136" s="42">
        <f t="shared" si="619"/>
        <v>0</v>
      </c>
      <c r="AN136" s="53">
        <f t="shared" si="721"/>
        <v>0</v>
      </c>
      <c r="AO136" s="41">
        <f t="shared" si="621"/>
        <v>0</v>
      </c>
      <c r="AP136" s="42">
        <f t="shared" si="622"/>
        <v>0</v>
      </c>
      <c r="AV136" s="53">
        <f t="shared" si="722"/>
        <v>0</v>
      </c>
      <c r="AW136" s="41">
        <f t="shared" si="624"/>
        <v>0</v>
      </c>
      <c r="AX136" s="42">
        <f t="shared" si="625"/>
        <v>0</v>
      </c>
      <c r="BD136" s="53">
        <f t="shared" si="723"/>
        <v>0</v>
      </c>
      <c r="BE136" s="41">
        <f t="shared" si="627"/>
        <v>0</v>
      </c>
      <c r="BF136" s="42">
        <f t="shared" si="628"/>
        <v>0</v>
      </c>
      <c r="BL136" s="53">
        <f t="shared" si="724"/>
        <v>0</v>
      </c>
      <c r="BM136" s="41">
        <f t="shared" si="630"/>
        <v>0</v>
      </c>
      <c r="BN136" s="42">
        <f t="shared" si="631"/>
        <v>0</v>
      </c>
      <c r="BT136" s="53">
        <f t="shared" si="725"/>
        <v>0</v>
      </c>
      <c r="BU136" s="41">
        <f t="shared" si="633"/>
        <v>0</v>
      </c>
      <c r="BV136" s="42">
        <f t="shared" si="634"/>
        <v>0</v>
      </c>
      <c r="CB136" s="53">
        <f t="shared" si="726"/>
        <v>0</v>
      </c>
      <c r="CC136" s="41">
        <f t="shared" si="636"/>
        <v>0</v>
      </c>
      <c r="CD136" s="42">
        <f t="shared" si="637"/>
        <v>0</v>
      </c>
      <c r="CJ136" s="53">
        <f t="shared" si="727"/>
        <v>0</v>
      </c>
      <c r="CK136" s="41">
        <f t="shared" si="639"/>
        <v>0</v>
      </c>
      <c r="CL136" s="42">
        <f t="shared" si="640"/>
        <v>0</v>
      </c>
      <c r="CQ136" s="53">
        <f t="shared" si="728"/>
        <v>0</v>
      </c>
      <c r="CR136" s="41">
        <f t="shared" si="642"/>
        <v>0</v>
      </c>
      <c r="CS136" s="42">
        <f t="shared" si="643"/>
        <v>0</v>
      </c>
      <c r="CX136" s="53">
        <f t="shared" si="729"/>
        <v>0</v>
      </c>
      <c r="CY136" s="41">
        <f t="shared" si="645"/>
        <v>0</v>
      </c>
      <c r="CZ136" s="42">
        <f t="shared" si="646"/>
        <v>0</v>
      </c>
      <c r="DE136" s="53">
        <f t="shared" si="730"/>
        <v>0</v>
      </c>
      <c r="DF136" s="41">
        <f t="shared" si="648"/>
        <v>0</v>
      </c>
      <c r="DG136" s="42">
        <f t="shared" si="649"/>
        <v>0</v>
      </c>
      <c r="DL136" s="53">
        <f t="shared" si="731"/>
        <v>0</v>
      </c>
      <c r="DM136" s="41">
        <f t="shared" si="651"/>
        <v>0</v>
      </c>
      <c r="DN136" s="42">
        <f t="shared" si="652"/>
        <v>0</v>
      </c>
      <c r="DS136" s="53">
        <f t="shared" si="732"/>
        <v>0</v>
      </c>
      <c r="DT136" s="41">
        <f t="shared" si="654"/>
        <v>0</v>
      </c>
      <c r="DU136" s="42">
        <f t="shared" si="655"/>
        <v>0</v>
      </c>
      <c r="DZ136" s="53">
        <f t="shared" si="733"/>
        <v>0</v>
      </c>
      <c r="EA136" s="41">
        <f t="shared" si="657"/>
        <v>0</v>
      </c>
      <c r="EB136" s="42">
        <f t="shared" si="658"/>
        <v>0</v>
      </c>
      <c r="EG136" s="53">
        <f t="shared" si="734"/>
        <v>0</v>
      </c>
      <c r="EH136" s="41">
        <f t="shared" si="660"/>
        <v>0</v>
      </c>
      <c r="EI136" s="42">
        <f t="shared" si="661"/>
        <v>0</v>
      </c>
      <c r="EN136" s="53">
        <f t="shared" si="735"/>
        <v>0</v>
      </c>
      <c r="EO136" s="41">
        <f t="shared" si="663"/>
        <v>0</v>
      </c>
      <c r="EP136" s="42">
        <f t="shared" si="664"/>
        <v>0</v>
      </c>
      <c r="EU136" s="53">
        <f t="shared" si="736"/>
        <v>0</v>
      </c>
      <c r="EV136" s="41">
        <f t="shared" si="666"/>
        <v>0</v>
      </c>
      <c r="EW136" s="42">
        <f t="shared" si="667"/>
        <v>0</v>
      </c>
      <c r="FB136" s="53">
        <f t="shared" si="737"/>
        <v>0</v>
      </c>
      <c r="FC136" s="41">
        <f t="shared" si="669"/>
        <v>0</v>
      </c>
      <c r="FD136" s="42">
        <f t="shared" si="670"/>
        <v>0</v>
      </c>
      <c r="FI136" s="53">
        <f t="shared" si="738"/>
        <v>0</v>
      </c>
      <c r="FJ136" s="41">
        <f t="shared" si="672"/>
        <v>0</v>
      </c>
      <c r="FK136" s="42">
        <f t="shared" si="673"/>
        <v>0</v>
      </c>
      <c r="FP136" s="53">
        <f t="shared" si="739"/>
        <v>0</v>
      </c>
      <c r="FQ136" s="41">
        <f t="shared" si="675"/>
        <v>0</v>
      </c>
      <c r="FR136" s="42">
        <f t="shared" si="676"/>
        <v>0</v>
      </c>
      <c r="FW136" s="53">
        <f t="shared" si="740"/>
        <v>0</v>
      </c>
      <c r="FX136" s="41">
        <f t="shared" si="678"/>
        <v>0</v>
      </c>
      <c r="FY136" s="42">
        <f t="shared" si="679"/>
        <v>0</v>
      </c>
      <c r="GD136" s="53">
        <f t="shared" si="741"/>
        <v>0</v>
      </c>
      <c r="GE136" s="41">
        <f t="shared" si="681"/>
        <v>0</v>
      </c>
      <c r="GF136" s="42">
        <f t="shared" si="682"/>
        <v>0</v>
      </c>
      <c r="GK136" s="53">
        <f t="shared" si="742"/>
        <v>0</v>
      </c>
      <c r="GL136" s="41">
        <f t="shared" si="684"/>
        <v>0</v>
      </c>
      <c r="GM136" s="42">
        <f t="shared" si="685"/>
        <v>0</v>
      </c>
      <c r="GR136" s="53">
        <f t="shared" si="743"/>
        <v>0</v>
      </c>
      <c r="GS136" s="41">
        <f t="shared" si="687"/>
        <v>0</v>
      </c>
      <c r="GT136" s="42">
        <f t="shared" si="688"/>
        <v>0</v>
      </c>
      <c r="GY136" s="53">
        <f t="shared" si="744"/>
        <v>0</v>
      </c>
      <c r="GZ136" s="41">
        <f t="shared" si="690"/>
        <v>0</v>
      </c>
      <c r="HA136" s="42">
        <f t="shared" si="691"/>
        <v>0</v>
      </c>
      <c r="HF136" s="53">
        <f t="shared" si="745"/>
        <v>0</v>
      </c>
      <c r="HG136" s="41">
        <f t="shared" si="693"/>
        <v>0</v>
      </c>
      <c r="HH136" s="42">
        <f t="shared" si="694"/>
        <v>0</v>
      </c>
      <c r="HM136" s="53">
        <f t="shared" si="746"/>
        <v>0</v>
      </c>
      <c r="HN136" s="41">
        <f t="shared" si="696"/>
        <v>0</v>
      </c>
      <c r="HO136" s="42">
        <f t="shared" si="697"/>
        <v>0</v>
      </c>
      <c r="HT136" s="53">
        <f t="shared" si="747"/>
        <v>0</v>
      </c>
      <c r="HU136" s="41">
        <f t="shared" si="699"/>
        <v>0</v>
      </c>
      <c r="HV136" s="42">
        <f t="shared" si="700"/>
        <v>0</v>
      </c>
      <c r="IA136" s="53">
        <f t="shared" si="748"/>
        <v>0</v>
      </c>
      <c r="IB136" s="41">
        <f t="shared" si="702"/>
        <v>0</v>
      </c>
      <c r="IC136" s="42">
        <f t="shared" si="703"/>
        <v>0</v>
      </c>
      <c r="IH136" s="53">
        <f t="shared" si="749"/>
        <v>0</v>
      </c>
      <c r="II136" s="41">
        <f t="shared" si="705"/>
        <v>0</v>
      </c>
      <c r="IJ136" s="42">
        <f t="shared" si="706"/>
        <v>0</v>
      </c>
      <c r="IO136" s="53">
        <f t="shared" si="750"/>
        <v>0</v>
      </c>
      <c r="IP136" s="41">
        <f t="shared" si="708"/>
        <v>0</v>
      </c>
      <c r="IQ136" s="42">
        <f t="shared" si="709"/>
        <v>0</v>
      </c>
      <c r="IV136" s="53">
        <f t="shared" si="751"/>
        <v>0</v>
      </c>
      <c r="IW136" s="41">
        <f t="shared" si="752"/>
        <v>0</v>
      </c>
      <c r="IX136" s="42">
        <f t="shared" si="753"/>
        <v>0</v>
      </c>
    </row>
    <row r="137" spans="6:258" x14ac:dyDescent="0.2">
      <c r="F137" s="53">
        <f t="shared" si="713"/>
        <v>0</v>
      </c>
      <c r="G137" s="41"/>
      <c r="H137" s="41"/>
      <c r="I137" s="41"/>
      <c r="J137" s="41">
        <f t="shared" si="714"/>
        <v>0</v>
      </c>
      <c r="K137" s="42">
        <f t="shared" si="715"/>
        <v>0</v>
      </c>
      <c r="N137" s="53">
        <f t="shared" si="716"/>
        <v>0</v>
      </c>
      <c r="O137" s="41"/>
      <c r="P137" s="41"/>
      <c r="Q137" s="41"/>
      <c r="R137" s="41">
        <f t="shared" si="717"/>
        <v>0</v>
      </c>
      <c r="S137" s="42">
        <f t="shared" si="718"/>
        <v>0</v>
      </c>
      <c r="Y137" s="53">
        <f t="shared" si="719"/>
        <v>0</v>
      </c>
      <c r="Z137" s="41">
        <f t="shared" si="615"/>
        <v>0</v>
      </c>
      <c r="AA137" s="42">
        <f t="shared" si="616"/>
        <v>0</v>
      </c>
      <c r="AG137" s="53">
        <f t="shared" si="720"/>
        <v>0</v>
      </c>
      <c r="AH137" s="41">
        <f t="shared" si="618"/>
        <v>0</v>
      </c>
      <c r="AI137" s="42">
        <f t="shared" si="619"/>
        <v>0</v>
      </c>
      <c r="AN137" s="53">
        <f t="shared" si="721"/>
        <v>0</v>
      </c>
      <c r="AO137" s="41">
        <f t="shared" si="621"/>
        <v>0</v>
      </c>
      <c r="AP137" s="42">
        <f t="shared" si="622"/>
        <v>0</v>
      </c>
      <c r="AV137" s="53">
        <f t="shared" si="722"/>
        <v>0</v>
      </c>
      <c r="AW137" s="41">
        <f t="shared" si="624"/>
        <v>0</v>
      </c>
      <c r="AX137" s="42">
        <f t="shared" si="625"/>
        <v>0</v>
      </c>
      <c r="BD137" s="53">
        <f t="shared" si="723"/>
        <v>0</v>
      </c>
      <c r="BE137" s="41">
        <f t="shared" si="627"/>
        <v>0</v>
      </c>
      <c r="BF137" s="42">
        <f t="shared" si="628"/>
        <v>0</v>
      </c>
      <c r="BL137" s="53">
        <f t="shared" si="724"/>
        <v>0</v>
      </c>
      <c r="BM137" s="41">
        <f t="shared" si="630"/>
        <v>0</v>
      </c>
      <c r="BN137" s="42">
        <f t="shared" si="631"/>
        <v>0</v>
      </c>
      <c r="BT137" s="53">
        <f t="shared" si="725"/>
        <v>0</v>
      </c>
      <c r="BU137" s="41">
        <f t="shared" si="633"/>
        <v>0</v>
      </c>
      <c r="BV137" s="42">
        <f t="shared" si="634"/>
        <v>0</v>
      </c>
      <c r="CB137" s="53">
        <f t="shared" si="726"/>
        <v>0</v>
      </c>
      <c r="CC137" s="41">
        <f t="shared" si="636"/>
        <v>0</v>
      </c>
      <c r="CD137" s="42">
        <f t="shared" si="637"/>
        <v>0</v>
      </c>
      <c r="CJ137" s="53">
        <f t="shared" si="727"/>
        <v>0</v>
      </c>
      <c r="CK137" s="41">
        <f t="shared" si="639"/>
        <v>0</v>
      </c>
      <c r="CL137" s="42">
        <f t="shared" si="640"/>
        <v>0</v>
      </c>
      <c r="CQ137" s="53">
        <f t="shared" si="728"/>
        <v>0</v>
      </c>
      <c r="CR137" s="41">
        <f t="shared" si="642"/>
        <v>0</v>
      </c>
      <c r="CS137" s="42">
        <f t="shared" si="643"/>
        <v>0</v>
      </c>
      <c r="CX137" s="53">
        <f t="shared" si="729"/>
        <v>0</v>
      </c>
      <c r="CY137" s="41">
        <f t="shared" si="645"/>
        <v>0</v>
      </c>
      <c r="CZ137" s="42">
        <f t="shared" si="646"/>
        <v>0</v>
      </c>
      <c r="DE137" s="53">
        <f t="shared" si="730"/>
        <v>0</v>
      </c>
      <c r="DF137" s="41">
        <f t="shared" si="648"/>
        <v>0</v>
      </c>
      <c r="DG137" s="42">
        <f t="shared" si="649"/>
        <v>0</v>
      </c>
      <c r="DL137" s="53">
        <f t="shared" si="731"/>
        <v>0</v>
      </c>
      <c r="DM137" s="41">
        <f t="shared" si="651"/>
        <v>0</v>
      </c>
      <c r="DN137" s="42">
        <f t="shared" si="652"/>
        <v>0</v>
      </c>
      <c r="DS137" s="53">
        <f t="shared" si="732"/>
        <v>0</v>
      </c>
      <c r="DT137" s="41">
        <f t="shared" si="654"/>
        <v>0</v>
      </c>
      <c r="DU137" s="42">
        <f t="shared" si="655"/>
        <v>0</v>
      </c>
      <c r="DZ137" s="53">
        <f t="shared" si="733"/>
        <v>0</v>
      </c>
      <c r="EA137" s="41">
        <f t="shared" si="657"/>
        <v>0</v>
      </c>
      <c r="EB137" s="42">
        <f t="shared" si="658"/>
        <v>0</v>
      </c>
      <c r="EG137" s="53">
        <f t="shared" si="734"/>
        <v>0</v>
      </c>
      <c r="EH137" s="41">
        <f t="shared" si="660"/>
        <v>0</v>
      </c>
      <c r="EI137" s="42">
        <f t="shared" si="661"/>
        <v>0</v>
      </c>
      <c r="EN137" s="53">
        <f t="shared" si="735"/>
        <v>0</v>
      </c>
      <c r="EO137" s="41">
        <f t="shared" si="663"/>
        <v>0</v>
      </c>
      <c r="EP137" s="42">
        <f t="shared" si="664"/>
        <v>0</v>
      </c>
      <c r="EU137" s="53">
        <f t="shared" si="736"/>
        <v>0</v>
      </c>
      <c r="EV137" s="41">
        <f t="shared" si="666"/>
        <v>0</v>
      </c>
      <c r="EW137" s="42">
        <f t="shared" si="667"/>
        <v>0</v>
      </c>
      <c r="FB137" s="53">
        <f t="shared" si="737"/>
        <v>0</v>
      </c>
      <c r="FC137" s="41">
        <f t="shared" si="669"/>
        <v>0</v>
      </c>
      <c r="FD137" s="42">
        <f t="shared" si="670"/>
        <v>0</v>
      </c>
      <c r="FI137" s="53">
        <f t="shared" si="738"/>
        <v>0</v>
      </c>
      <c r="FJ137" s="41">
        <f t="shared" si="672"/>
        <v>0</v>
      </c>
      <c r="FK137" s="42">
        <f t="shared" si="673"/>
        <v>0</v>
      </c>
      <c r="FP137" s="53">
        <f t="shared" si="739"/>
        <v>0</v>
      </c>
      <c r="FQ137" s="41">
        <f t="shared" si="675"/>
        <v>0</v>
      </c>
      <c r="FR137" s="42">
        <f t="shared" si="676"/>
        <v>0</v>
      </c>
      <c r="FW137" s="53">
        <f t="shared" si="740"/>
        <v>0</v>
      </c>
      <c r="FX137" s="41">
        <f t="shared" si="678"/>
        <v>0</v>
      </c>
      <c r="FY137" s="42">
        <f t="shared" si="679"/>
        <v>0</v>
      </c>
      <c r="GD137" s="53">
        <f t="shared" si="741"/>
        <v>0</v>
      </c>
      <c r="GE137" s="41">
        <f t="shared" si="681"/>
        <v>0</v>
      </c>
      <c r="GF137" s="42">
        <f t="shared" si="682"/>
        <v>0</v>
      </c>
      <c r="GK137" s="53">
        <f t="shared" si="742"/>
        <v>0</v>
      </c>
      <c r="GL137" s="41">
        <f t="shared" si="684"/>
        <v>0</v>
      </c>
      <c r="GM137" s="42">
        <f t="shared" si="685"/>
        <v>0</v>
      </c>
      <c r="GR137" s="53">
        <f t="shared" si="743"/>
        <v>0</v>
      </c>
      <c r="GS137" s="41">
        <f t="shared" si="687"/>
        <v>0</v>
      </c>
      <c r="GT137" s="42">
        <f t="shared" si="688"/>
        <v>0</v>
      </c>
      <c r="GY137" s="53">
        <f t="shared" si="744"/>
        <v>0</v>
      </c>
      <c r="GZ137" s="41">
        <f t="shared" si="690"/>
        <v>0</v>
      </c>
      <c r="HA137" s="42">
        <f t="shared" si="691"/>
        <v>0</v>
      </c>
      <c r="HF137" s="53">
        <f t="shared" si="745"/>
        <v>0</v>
      </c>
      <c r="HG137" s="41">
        <f t="shared" si="693"/>
        <v>0</v>
      </c>
      <c r="HH137" s="42">
        <f t="shared" si="694"/>
        <v>0</v>
      </c>
      <c r="HM137" s="53">
        <f t="shared" si="746"/>
        <v>0</v>
      </c>
      <c r="HN137" s="41">
        <f t="shared" si="696"/>
        <v>0</v>
      </c>
      <c r="HO137" s="42">
        <f t="shared" si="697"/>
        <v>0</v>
      </c>
      <c r="HT137" s="53">
        <f t="shared" si="747"/>
        <v>0</v>
      </c>
      <c r="HU137" s="41">
        <f t="shared" si="699"/>
        <v>0</v>
      </c>
      <c r="HV137" s="42">
        <f t="shared" si="700"/>
        <v>0</v>
      </c>
      <c r="IA137" s="53">
        <f t="shared" si="748"/>
        <v>0</v>
      </c>
      <c r="IB137" s="41">
        <f t="shared" si="702"/>
        <v>0</v>
      </c>
      <c r="IC137" s="42">
        <f t="shared" si="703"/>
        <v>0</v>
      </c>
      <c r="IH137" s="53">
        <f t="shared" si="749"/>
        <v>0</v>
      </c>
      <c r="II137" s="41">
        <f t="shared" si="705"/>
        <v>0</v>
      </c>
      <c r="IJ137" s="42">
        <f t="shared" si="706"/>
        <v>0</v>
      </c>
      <c r="IO137" s="53">
        <f t="shared" si="750"/>
        <v>0</v>
      </c>
      <c r="IP137" s="41">
        <f t="shared" si="708"/>
        <v>0</v>
      </c>
      <c r="IQ137" s="42">
        <f t="shared" si="709"/>
        <v>0</v>
      </c>
      <c r="IV137" s="53">
        <f t="shared" si="751"/>
        <v>0</v>
      </c>
      <c r="IW137" s="41">
        <f t="shared" si="752"/>
        <v>0</v>
      </c>
      <c r="IX137" s="42">
        <f t="shared" si="753"/>
        <v>0</v>
      </c>
    </row>
    <row r="138" spans="6:258" x14ac:dyDescent="0.2">
      <c r="F138" s="53">
        <f t="shared" si="713"/>
        <v>0</v>
      </c>
      <c r="G138" s="41"/>
      <c r="H138" s="41"/>
      <c r="I138" s="41"/>
      <c r="J138" s="41">
        <f t="shared" si="714"/>
        <v>163465</v>
      </c>
      <c r="K138" s="42">
        <f t="shared" si="715"/>
        <v>-163465</v>
      </c>
      <c r="N138" s="53">
        <f t="shared" si="716"/>
        <v>0</v>
      </c>
      <c r="O138" s="41"/>
      <c r="P138" s="41"/>
      <c r="Q138" s="41"/>
      <c r="R138" s="41">
        <f t="shared" si="717"/>
        <v>63550</v>
      </c>
      <c r="S138" s="42">
        <f t="shared" si="718"/>
        <v>-63550</v>
      </c>
      <c r="Y138" s="53">
        <f t="shared" si="719"/>
        <v>99915</v>
      </c>
      <c r="Z138" s="41">
        <f t="shared" si="615"/>
        <v>99915</v>
      </c>
      <c r="AA138" s="42">
        <f t="shared" si="616"/>
        <v>0</v>
      </c>
      <c r="AG138" s="53">
        <f t="shared" si="720"/>
        <v>0</v>
      </c>
      <c r="AH138" s="41">
        <f t="shared" si="618"/>
        <v>0</v>
      </c>
      <c r="AI138" s="42">
        <f t="shared" si="619"/>
        <v>0</v>
      </c>
      <c r="AN138" s="53">
        <f t="shared" si="721"/>
        <v>0</v>
      </c>
      <c r="AO138" s="41">
        <f t="shared" si="621"/>
        <v>0</v>
      </c>
      <c r="AP138" s="42">
        <f t="shared" si="622"/>
        <v>0</v>
      </c>
      <c r="AV138" s="53">
        <f t="shared" si="722"/>
        <v>0</v>
      </c>
      <c r="AW138" s="41">
        <f t="shared" si="624"/>
        <v>0</v>
      </c>
      <c r="AX138" s="42">
        <f t="shared" si="625"/>
        <v>0</v>
      </c>
      <c r="BD138" s="53">
        <f t="shared" si="723"/>
        <v>0</v>
      </c>
      <c r="BE138" s="41">
        <f t="shared" si="627"/>
        <v>0</v>
      </c>
      <c r="BF138" s="42">
        <f t="shared" si="628"/>
        <v>0</v>
      </c>
      <c r="BL138" s="53">
        <f t="shared" si="724"/>
        <v>0</v>
      </c>
      <c r="BM138" s="41">
        <f t="shared" si="630"/>
        <v>0</v>
      </c>
      <c r="BN138" s="42">
        <f t="shared" si="631"/>
        <v>0</v>
      </c>
      <c r="BT138" s="53">
        <f t="shared" si="725"/>
        <v>0</v>
      </c>
      <c r="BU138" s="41">
        <f t="shared" si="633"/>
        <v>0</v>
      </c>
      <c r="BV138" s="42">
        <f t="shared" si="634"/>
        <v>0</v>
      </c>
      <c r="CB138" s="53">
        <f t="shared" si="726"/>
        <v>0</v>
      </c>
      <c r="CC138" s="41">
        <f t="shared" si="636"/>
        <v>0</v>
      </c>
      <c r="CD138" s="42">
        <f t="shared" si="637"/>
        <v>0</v>
      </c>
      <c r="CJ138" s="53">
        <f t="shared" si="727"/>
        <v>0</v>
      </c>
      <c r="CK138" s="41">
        <f t="shared" si="639"/>
        <v>0</v>
      </c>
      <c r="CL138" s="42">
        <f t="shared" si="640"/>
        <v>0</v>
      </c>
      <c r="CQ138" s="53">
        <f t="shared" si="728"/>
        <v>0</v>
      </c>
      <c r="CR138" s="41">
        <f t="shared" si="642"/>
        <v>0</v>
      </c>
      <c r="CS138" s="42">
        <f t="shared" si="643"/>
        <v>0</v>
      </c>
      <c r="CX138" s="53">
        <f t="shared" si="729"/>
        <v>0</v>
      </c>
      <c r="CY138" s="41">
        <f t="shared" si="645"/>
        <v>0</v>
      </c>
      <c r="CZ138" s="42">
        <f t="shared" si="646"/>
        <v>0</v>
      </c>
      <c r="DE138" s="53">
        <f t="shared" si="730"/>
        <v>0</v>
      </c>
      <c r="DF138" s="41">
        <f t="shared" si="648"/>
        <v>0</v>
      </c>
      <c r="DG138" s="42">
        <f t="shared" si="649"/>
        <v>0</v>
      </c>
      <c r="DL138" s="53">
        <f t="shared" si="731"/>
        <v>0</v>
      </c>
      <c r="DM138" s="41">
        <f t="shared" si="651"/>
        <v>0</v>
      </c>
      <c r="DN138" s="42">
        <f t="shared" si="652"/>
        <v>0</v>
      </c>
      <c r="DS138" s="53">
        <f t="shared" si="732"/>
        <v>0</v>
      </c>
      <c r="DT138" s="41">
        <f t="shared" si="654"/>
        <v>0</v>
      </c>
      <c r="DU138" s="42">
        <f t="shared" si="655"/>
        <v>0</v>
      </c>
      <c r="DZ138" s="53">
        <f t="shared" si="733"/>
        <v>0</v>
      </c>
      <c r="EA138" s="41">
        <f t="shared" si="657"/>
        <v>0</v>
      </c>
      <c r="EB138" s="42">
        <f t="shared" si="658"/>
        <v>0</v>
      </c>
      <c r="EG138" s="53">
        <f t="shared" si="734"/>
        <v>0</v>
      </c>
      <c r="EH138" s="41">
        <f t="shared" si="660"/>
        <v>0</v>
      </c>
      <c r="EI138" s="42">
        <f t="shared" si="661"/>
        <v>0</v>
      </c>
      <c r="EN138" s="53">
        <f t="shared" si="735"/>
        <v>0</v>
      </c>
      <c r="EO138" s="41">
        <f t="shared" si="663"/>
        <v>0</v>
      </c>
      <c r="EP138" s="42">
        <f t="shared" si="664"/>
        <v>0</v>
      </c>
      <c r="EU138" s="53">
        <f t="shared" si="736"/>
        <v>0</v>
      </c>
      <c r="EV138" s="41">
        <f t="shared" si="666"/>
        <v>0</v>
      </c>
      <c r="EW138" s="42">
        <f t="shared" si="667"/>
        <v>0</v>
      </c>
      <c r="FB138" s="53">
        <f t="shared" si="737"/>
        <v>0</v>
      </c>
      <c r="FC138" s="41">
        <f t="shared" si="669"/>
        <v>0</v>
      </c>
      <c r="FD138" s="42">
        <f t="shared" si="670"/>
        <v>0</v>
      </c>
      <c r="FI138" s="53">
        <f t="shared" si="738"/>
        <v>0</v>
      </c>
      <c r="FJ138" s="41">
        <f t="shared" si="672"/>
        <v>0</v>
      </c>
      <c r="FK138" s="42">
        <f t="shared" si="673"/>
        <v>0</v>
      </c>
      <c r="FP138" s="53">
        <f t="shared" si="739"/>
        <v>0</v>
      </c>
      <c r="FQ138" s="41">
        <f t="shared" si="675"/>
        <v>0</v>
      </c>
      <c r="FR138" s="42">
        <f t="shared" si="676"/>
        <v>0</v>
      </c>
      <c r="FW138" s="53">
        <f t="shared" si="740"/>
        <v>0</v>
      </c>
      <c r="FX138" s="41">
        <f t="shared" si="678"/>
        <v>0</v>
      </c>
      <c r="FY138" s="42">
        <f t="shared" si="679"/>
        <v>0</v>
      </c>
      <c r="GD138" s="53">
        <f t="shared" si="741"/>
        <v>0</v>
      </c>
      <c r="GE138" s="41">
        <f t="shared" si="681"/>
        <v>0</v>
      </c>
      <c r="GF138" s="42">
        <f t="shared" si="682"/>
        <v>0</v>
      </c>
      <c r="GK138" s="53">
        <f t="shared" si="742"/>
        <v>0</v>
      </c>
      <c r="GL138" s="41">
        <f t="shared" si="684"/>
        <v>0</v>
      </c>
      <c r="GM138" s="42">
        <f t="shared" si="685"/>
        <v>0</v>
      </c>
      <c r="GR138" s="53">
        <f t="shared" si="743"/>
        <v>0</v>
      </c>
      <c r="GS138" s="41">
        <f t="shared" si="687"/>
        <v>0</v>
      </c>
      <c r="GT138" s="42">
        <f t="shared" si="688"/>
        <v>0</v>
      </c>
      <c r="GY138" s="53">
        <f t="shared" si="744"/>
        <v>0</v>
      </c>
      <c r="GZ138" s="41">
        <f t="shared" si="690"/>
        <v>0</v>
      </c>
      <c r="HA138" s="42">
        <f t="shared" si="691"/>
        <v>0</v>
      </c>
      <c r="HF138" s="53">
        <f t="shared" si="745"/>
        <v>0</v>
      </c>
      <c r="HG138" s="41">
        <f t="shared" si="693"/>
        <v>0</v>
      </c>
      <c r="HH138" s="42">
        <f t="shared" si="694"/>
        <v>0</v>
      </c>
      <c r="HM138" s="53">
        <f t="shared" si="746"/>
        <v>0</v>
      </c>
      <c r="HN138" s="41">
        <f t="shared" si="696"/>
        <v>0</v>
      </c>
      <c r="HO138" s="42">
        <f t="shared" si="697"/>
        <v>0</v>
      </c>
      <c r="HT138" s="53">
        <f t="shared" si="747"/>
        <v>0</v>
      </c>
      <c r="HU138" s="41">
        <f t="shared" si="699"/>
        <v>0</v>
      </c>
      <c r="HV138" s="42">
        <f t="shared" si="700"/>
        <v>0</v>
      </c>
      <c r="IA138" s="53">
        <f t="shared" si="748"/>
        <v>0</v>
      </c>
      <c r="IB138" s="41">
        <f t="shared" si="702"/>
        <v>0</v>
      </c>
      <c r="IC138" s="42">
        <f t="shared" si="703"/>
        <v>0</v>
      </c>
      <c r="IH138" s="53">
        <f t="shared" si="749"/>
        <v>0</v>
      </c>
      <c r="II138" s="41">
        <f t="shared" si="705"/>
        <v>0</v>
      </c>
      <c r="IJ138" s="42">
        <f t="shared" si="706"/>
        <v>0</v>
      </c>
      <c r="IO138" s="53">
        <f t="shared" si="750"/>
        <v>0</v>
      </c>
      <c r="IP138" s="41">
        <f t="shared" si="708"/>
        <v>0</v>
      </c>
      <c r="IQ138" s="42">
        <f t="shared" si="709"/>
        <v>0</v>
      </c>
      <c r="IV138" s="53">
        <f t="shared" si="751"/>
        <v>0</v>
      </c>
      <c r="IW138" s="41">
        <f t="shared" si="752"/>
        <v>0</v>
      </c>
      <c r="IX138" s="42">
        <f t="shared" si="753"/>
        <v>0</v>
      </c>
    </row>
    <row r="139" spans="6:258" x14ac:dyDescent="0.2">
      <c r="F139" s="53">
        <f t="shared" si="713"/>
        <v>0</v>
      </c>
      <c r="G139" s="41"/>
      <c r="H139" s="41"/>
      <c r="I139" s="41"/>
      <c r="J139" s="41">
        <f t="shared" si="714"/>
        <v>2000</v>
      </c>
      <c r="K139" s="42">
        <f t="shared" si="715"/>
        <v>-2000</v>
      </c>
      <c r="N139" s="53">
        <f t="shared" si="716"/>
        <v>0</v>
      </c>
      <c r="O139" s="41"/>
      <c r="P139" s="41"/>
      <c r="Q139" s="41"/>
      <c r="R139" s="41">
        <f t="shared" si="717"/>
        <v>2000</v>
      </c>
      <c r="S139" s="42">
        <f t="shared" si="718"/>
        <v>-2000</v>
      </c>
      <c r="Y139" s="53">
        <f t="shared" si="719"/>
        <v>0</v>
      </c>
      <c r="Z139" s="41">
        <f t="shared" si="615"/>
        <v>0</v>
      </c>
      <c r="AA139" s="42">
        <f t="shared" si="616"/>
        <v>0</v>
      </c>
      <c r="AG139" s="53">
        <f t="shared" si="720"/>
        <v>0</v>
      </c>
      <c r="AH139" s="41">
        <f t="shared" si="618"/>
        <v>0</v>
      </c>
      <c r="AI139" s="42">
        <f t="shared" si="619"/>
        <v>0</v>
      </c>
      <c r="AN139" s="53">
        <f t="shared" si="721"/>
        <v>0</v>
      </c>
      <c r="AO139" s="41">
        <f t="shared" si="621"/>
        <v>0</v>
      </c>
      <c r="AP139" s="42">
        <f t="shared" si="622"/>
        <v>0</v>
      </c>
      <c r="AV139" s="53">
        <f t="shared" si="722"/>
        <v>0</v>
      </c>
      <c r="AW139" s="41">
        <f t="shared" si="624"/>
        <v>0</v>
      </c>
      <c r="AX139" s="42">
        <f t="shared" si="625"/>
        <v>0</v>
      </c>
      <c r="BD139" s="53">
        <f t="shared" si="723"/>
        <v>0</v>
      </c>
      <c r="BE139" s="41">
        <f t="shared" si="627"/>
        <v>0</v>
      </c>
      <c r="BF139" s="42">
        <f t="shared" si="628"/>
        <v>0</v>
      </c>
      <c r="BL139" s="53">
        <f t="shared" si="724"/>
        <v>0</v>
      </c>
      <c r="BM139" s="41">
        <f t="shared" si="630"/>
        <v>0</v>
      </c>
      <c r="BN139" s="42">
        <f t="shared" si="631"/>
        <v>0</v>
      </c>
      <c r="BT139" s="53">
        <f t="shared" si="725"/>
        <v>0</v>
      </c>
      <c r="BU139" s="41">
        <f t="shared" si="633"/>
        <v>0</v>
      </c>
      <c r="BV139" s="42">
        <f t="shared" si="634"/>
        <v>0</v>
      </c>
      <c r="CB139" s="53">
        <f t="shared" si="726"/>
        <v>0</v>
      </c>
      <c r="CC139" s="41">
        <f t="shared" si="636"/>
        <v>0</v>
      </c>
      <c r="CD139" s="42">
        <f t="shared" si="637"/>
        <v>0</v>
      </c>
      <c r="CJ139" s="53">
        <f t="shared" si="727"/>
        <v>0</v>
      </c>
      <c r="CK139" s="41">
        <f t="shared" si="639"/>
        <v>0</v>
      </c>
      <c r="CL139" s="42">
        <f t="shared" si="640"/>
        <v>0</v>
      </c>
      <c r="CQ139" s="53">
        <f t="shared" si="728"/>
        <v>0</v>
      </c>
      <c r="CR139" s="41">
        <f t="shared" si="642"/>
        <v>0</v>
      </c>
      <c r="CS139" s="42">
        <f t="shared" si="643"/>
        <v>0</v>
      </c>
      <c r="CX139" s="53">
        <f t="shared" si="729"/>
        <v>0</v>
      </c>
      <c r="CY139" s="41">
        <f t="shared" si="645"/>
        <v>0</v>
      </c>
      <c r="CZ139" s="42">
        <f t="shared" si="646"/>
        <v>0</v>
      </c>
      <c r="DE139" s="53">
        <f t="shared" si="730"/>
        <v>0</v>
      </c>
      <c r="DF139" s="41">
        <f t="shared" si="648"/>
        <v>0</v>
      </c>
      <c r="DG139" s="42">
        <f t="shared" si="649"/>
        <v>0</v>
      </c>
      <c r="DL139" s="53">
        <f t="shared" si="731"/>
        <v>0</v>
      </c>
      <c r="DM139" s="41">
        <f t="shared" si="651"/>
        <v>0</v>
      </c>
      <c r="DN139" s="42">
        <f t="shared" si="652"/>
        <v>0</v>
      </c>
      <c r="DS139" s="53">
        <f t="shared" si="732"/>
        <v>0</v>
      </c>
      <c r="DT139" s="41">
        <f t="shared" si="654"/>
        <v>0</v>
      </c>
      <c r="DU139" s="42">
        <f t="shared" si="655"/>
        <v>0</v>
      </c>
      <c r="DZ139" s="53">
        <f t="shared" si="733"/>
        <v>0</v>
      </c>
      <c r="EA139" s="41">
        <f t="shared" si="657"/>
        <v>0</v>
      </c>
      <c r="EB139" s="42">
        <f t="shared" si="658"/>
        <v>0</v>
      </c>
      <c r="EG139" s="53">
        <f t="shared" si="734"/>
        <v>0</v>
      </c>
      <c r="EH139" s="41">
        <f t="shared" si="660"/>
        <v>0</v>
      </c>
      <c r="EI139" s="42">
        <f t="shared" si="661"/>
        <v>0</v>
      </c>
      <c r="EN139" s="53">
        <f t="shared" si="735"/>
        <v>0</v>
      </c>
      <c r="EO139" s="41">
        <f t="shared" si="663"/>
        <v>0</v>
      </c>
      <c r="EP139" s="42">
        <f t="shared" si="664"/>
        <v>0</v>
      </c>
      <c r="EU139" s="53">
        <f t="shared" si="736"/>
        <v>0</v>
      </c>
      <c r="EV139" s="41">
        <f t="shared" si="666"/>
        <v>0</v>
      </c>
      <c r="EW139" s="42">
        <f t="shared" si="667"/>
        <v>0</v>
      </c>
      <c r="FB139" s="53">
        <f t="shared" si="737"/>
        <v>0</v>
      </c>
      <c r="FC139" s="41">
        <f t="shared" si="669"/>
        <v>0</v>
      </c>
      <c r="FD139" s="42">
        <f t="shared" si="670"/>
        <v>0</v>
      </c>
      <c r="FI139" s="53">
        <f t="shared" si="738"/>
        <v>0</v>
      </c>
      <c r="FJ139" s="41">
        <f t="shared" si="672"/>
        <v>0</v>
      </c>
      <c r="FK139" s="42">
        <f t="shared" si="673"/>
        <v>0</v>
      </c>
      <c r="FP139" s="53">
        <f t="shared" si="739"/>
        <v>0</v>
      </c>
      <c r="FQ139" s="41">
        <f t="shared" si="675"/>
        <v>0</v>
      </c>
      <c r="FR139" s="42">
        <f t="shared" si="676"/>
        <v>0</v>
      </c>
      <c r="FW139" s="53">
        <f t="shared" si="740"/>
        <v>0</v>
      </c>
      <c r="FX139" s="41">
        <f t="shared" si="678"/>
        <v>0</v>
      </c>
      <c r="FY139" s="42">
        <f t="shared" si="679"/>
        <v>0</v>
      </c>
      <c r="GD139" s="53">
        <f t="shared" si="741"/>
        <v>0</v>
      </c>
      <c r="GE139" s="41">
        <f t="shared" si="681"/>
        <v>0</v>
      </c>
      <c r="GF139" s="42">
        <f t="shared" si="682"/>
        <v>0</v>
      </c>
      <c r="GK139" s="53">
        <f t="shared" si="742"/>
        <v>0</v>
      </c>
      <c r="GL139" s="41">
        <f t="shared" si="684"/>
        <v>0</v>
      </c>
      <c r="GM139" s="42">
        <f t="shared" si="685"/>
        <v>0</v>
      </c>
      <c r="GR139" s="53">
        <f t="shared" si="743"/>
        <v>0</v>
      </c>
      <c r="GS139" s="41">
        <f t="shared" si="687"/>
        <v>0</v>
      </c>
      <c r="GT139" s="42">
        <f t="shared" si="688"/>
        <v>0</v>
      </c>
      <c r="GY139" s="53">
        <f t="shared" si="744"/>
        <v>0</v>
      </c>
      <c r="GZ139" s="41">
        <f t="shared" si="690"/>
        <v>0</v>
      </c>
      <c r="HA139" s="42">
        <f t="shared" si="691"/>
        <v>0</v>
      </c>
      <c r="HF139" s="53">
        <f t="shared" si="745"/>
        <v>0</v>
      </c>
      <c r="HG139" s="41">
        <f t="shared" si="693"/>
        <v>0</v>
      </c>
      <c r="HH139" s="42">
        <f t="shared" si="694"/>
        <v>0</v>
      </c>
      <c r="HM139" s="53">
        <f t="shared" si="746"/>
        <v>0</v>
      </c>
      <c r="HN139" s="41">
        <f t="shared" si="696"/>
        <v>0</v>
      </c>
      <c r="HO139" s="42">
        <f t="shared" si="697"/>
        <v>0</v>
      </c>
      <c r="HT139" s="53">
        <f t="shared" si="747"/>
        <v>0</v>
      </c>
      <c r="HU139" s="41">
        <f t="shared" si="699"/>
        <v>0</v>
      </c>
      <c r="HV139" s="42">
        <f t="shared" si="700"/>
        <v>0</v>
      </c>
      <c r="IA139" s="53">
        <f t="shared" si="748"/>
        <v>0</v>
      </c>
      <c r="IB139" s="41">
        <f t="shared" si="702"/>
        <v>0</v>
      </c>
      <c r="IC139" s="42">
        <f t="shared" si="703"/>
        <v>0</v>
      </c>
      <c r="IH139" s="53">
        <f t="shared" si="749"/>
        <v>0</v>
      </c>
      <c r="II139" s="41">
        <f t="shared" si="705"/>
        <v>0</v>
      </c>
      <c r="IJ139" s="42">
        <f t="shared" si="706"/>
        <v>0</v>
      </c>
      <c r="IO139" s="53">
        <f t="shared" si="750"/>
        <v>0</v>
      </c>
      <c r="IP139" s="41">
        <f t="shared" si="708"/>
        <v>0</v>
      </c>
      <c r="IQ139" s="42">
        <f t="shared" si="709"/>
        <v>0</v>
      </c>
      <c r="IV139" s="53">
        <f t="shared" si="751"/>
        <v>0</v>
      </c>
      <c r="IW139" s="41">
        <f t="shared" si="752"/>
        <v>0</v>
      </c>
      <c r="IX139" s="42">
        <f t="shared" si="753"/>
        <v>0</v>
      </c>
    </row>
    <row r="140" spans="6:258" x14ac:dyDescent="0.2">
      <c r="F140" s="53">
        <f t="shared" si="713"/>
        <v>0</v>
      </c>
      <c r="G140" s="41"/>
      <c r="H140" s="41"/>
      <c r="I140" s="41"/>
      <c r="J140" s="41">
        <f t="shared" si="714"/>
        <v>1970466.4</v>
      </c>
      <c r="K140" s="42">
        <f t="shared" si="715"/>
        <v>-1970466.4</v>
      </c>
      <c r="N140" s="53">
        <f t="shared" si="716"/>
        <v>0</v>
      </c>
      <c r="O140" s="41"/>
      <c r="P140" s="41"/>
      <c r="Q140" s="41"/>
      <c r="R140" s="41">
        <f t="shared" si="717"/>
        <v>1970466.4</v>
      </c>
      <c r="S140" s="42">
        <f t="shared" si="718"/>
        <v>-1970466.4</v>
      </c>
      <c r="Y140" s="53">
        <f t="shared" si="719"/>
        <v>0</v>
      </c>
      <c r="Z140" s="41">
        <f t="shared" si="615"/>
        <v>0</v>
      </c>
      <c r="AA140" s="42">
        <f t="shared" si="616"/>
        <v>0</v>
      </c>
      <c r="AG140" s="53">
        <f t="shared" si="720"/>
        <v>0</v>
      </c>
      <c r="AH140" s="41">
        <f t="shared" si="618"/>
        <v>0</v>
      </c>
      <c r="AI140" s="42">
        <f t="shared" si="619"/>
        <v>0</v>
      </c>
      <c r="AN140" s="53">
        <f t="shared" si="721"/>
        <v>0</v>
      </c>
      <c r="AO140" s="41">
        <f t="shared" si="621"/>
        <v>0</v>
      </c>
      <c r="AP140" s="42">
        <f t="shared" si="622"/>
        <v>0</v>
      </c>
      <c r="AV140" s="53">
        <f t="shared" si="722"/>
        <v>0</v>
      </c>
      <c r="AW140" s="41">
        <f t="shared" si="624"/>
        <v>0</v>
      </c>
      <c r="AX140" s="42">
        <f t="shared" si="625"/>
        <v>0</v>
      </c>
      <c r="BD140" s="53">
        <f t="shared" si="723"/>
        <v>0</v>
      </c>
      <c r="BE140" s="41">
        <f t="shared" si="627"/>
        <v>0</v>
      </c>
      <c r="BF140" s="42">
        <f t="shared" si="628"/>
        <v>0</v>
      </c>
      <c r="BL140" s="53">
        <f t="shared" si="724"/>
        <v>0</v>
      </c>
      <c r="BM140" s="41">
        <f t="shared" si="630"/>
        <v>0</v>
      </c>
      <c r="BN140" s="42">
        <f t="shared" si="631"/>
        <v>0</v>
      </c>
      <c r="BT140" s="53">
        <f t="shared" si="725"/>
        <v>0</v>
      </c>
      <c r="BU140" s="41">
        <f t="shared" si="633"/>
        <v>0</v>
      </c>
      <c r="BV140" s="42">
        <f t="shared" si="634"/>
        <v>0</v>
      </c>
      <c r="CB140" s="53">
        <f t="shared" si="726"/>
        <v>0</v>
      </c>
      <c r="CC140" s="41">
        <f t="shared" si="636"/>
        <v>0</v>
      </c>
      <c r="CD140" s="42">
        <f t="shared" si="637"/>
        <v>0</v>
      </c>
      <c r="CJ140" s="53">
        <f t="shared" si="727"/>
        <v>0</v>
      </c>
      <c r="CK140" s="41">
        <f t="shared" si="639"/>
        <v>0</v>
      </c>
      <c r="CL140" s="42">
        <f t="shared" si="640"/>
        <v>0</v>
      </c>
      <c r="CQ140" s="53">
        <f t="shared" si="728"/>
        <v>0</v>
      </c>
      <c r="CR140" s="41">
        <f t="shared" si="642"/>
        <v>0</v>
      </c>
      <c r="CS140" s="42">
        <f t="shared" si="643"/>
        <v>0</v>
      </c>
      <c r="CX140" s="53">
        <f t="shared" si="729"/>
        <v>0</v>
      </c>
      <c r="CY140" s="41">
        <f t="shared" si="645"/>
        <v>0</v>
      </c>
      <c r="CZ140" s="42">
        <f t="shared" si="646"/>
        <v>0</v>
      </c>
      <c r="DE140" s="53">
        <f t="shared" si="730"/>
        <v>0</v>
      </c>
      <c r="DF140" s="41">
        <f t="shared" si="648"/>
        <v>0</v>
      </c>
      <c r="DG140" s="42">
        <f t="shared" si="649"/>
        <v>0</v>
      </c>
      <c r="DL140" s="53">
        <f t="shared" si="731"/>
        <v>0</v>
      </c>
      <c r="DM140" s="41">
        <f t="shared" si="651"/>
        <v>0</v>
      </c>
      <c r="DN140" s="42">
        <f t="shared" si="652"/>
        <v>0</v>
      </c>
      <c r="DS140" s="53">
        <f t="shared" si="732"/>
        <v>0</v>
      </c>
      <c r="DT140" s="41">
        <f t="shared" si="654"/>
        <v>0</v>
      </c>
      <c r="DU140" s="42">
        <f t="shared" si="655"/>
        <v>0</v>
      </c>
      <c r="DZ140" s="53">
        <f t="shared" si="733"/>
        <v>0</v>
      </c>
      <c r="EA140" s="41">
        <f t="shared" si="657"/>
        <v>0</v>
      </c>
      <c r="EB140" s="42">
        <f t="shared" si="658"/>
        <v>0</v>
      </c>
      <c r="EG140" s="53">
        <f t="shared" si="734"/>
        <v>0</v>
      </c>
      <c r="EH140" s="41">
        <f t="shared" si="660"/>
        <v>0</v>
      </c>
      <c r="EI140" s="42">
        <f t="shared" si="661"/>
        <v>0</v>
      </c>
      <c r="EN140" s="53">
        <f t="shared" si="735"/>
        <v>0</v>
      </c>
      <c r="EO140" s="41">
        <f t="shared" si="663"/>
        <v>0</v>
      </c>
      <c r="EP140" s="42">
        <f t="shared" si="664"/>
        <v>0</v>
      </c>
      <c r="EU140" s="53">
        <f t="shared" si="736"/>
        <v>0</v>
      </c>
      <c r="EV140" s="41">
        <f t="shared" si="666"/>
        <v>0</v>
      </c>
      <c r="EW140" s="42">
        <f t="shared" si="667"/>
        <v>0</v>
      </c>
      <c r="FB140" s="53">
        <f t="shared" si="737"/>
        <v>0</v>
      </c>
      <c r="FC140" s="41">
        <f t="shared" si="669"/>
        <v>0</v>
      </c>
      <c r="FD140" s="42">
        <f t="shared" si="670"/>
        <v>0</v>
      </c>
      <c r="FI140" s="53">
        <f t="shared" si="738"/>
        <v>0</v>
      </c>
      <c r="FJ140" s="41">
        <f t="shared" si="672"/>
        <v>0</v>
      </c>
      <c r="FK140" s="42">
        <f t="shared" si="673"/>
        <v>0</v>
      </c>
      <c r="FP140" s="53">
        <f t="shared" si="739"/>
        <v>0</v>
      </c>
      <c r="FQ140" s="41">
        <f t="shared" si="675"/>
        <v>0</v>
      </c>
      <c r="FR140" s="42">
        <f t="shared" si="676"/>
        <v>0</v>
      </c>
      <c r="FW140" s="53">
        <f t="shared" si="740"/>
        <v>0</v>
      </c>
      <c r="FX140" s="41">
        <f t="shared" si="678"/>
        <v>0</v>
      </c>
      <c r="FY140" s="42">
        <f t="shared" si="679"/>
        <v>0</v>
      </c>
      <c r="GD140" s="53">
        <f t="shared" si="741"/>
        <v>0</v>
      </c>
      <c r="GE140" s="41">
        <f t="shared" si="681"/>
        <v>0</v>
      </c>
      <c r="GF140" s="42">
        <f t="shared" si="682"/>
        <v>0</v>
      </c>
      <c r="GK140" s="53">
        <f t="shared" si="742"/>
        <v>0</v>
      </c>
      <c r="GL140" s="41">
        <f t="shared" si="684"/>
        <v>0</v>
      </c>
      <c r="GM140" s="42">
        <f t="shared" si="685"/>
        <v>0</v>
      </c>
      <c r="GR140" s="53">
        <f t="shared" si="743"/>
        <v>0</v>
      </c>
      <c r="GS140" s="41">
        <f t="shared" si="687"/>
        <v>0</v>
      </c>
      <c r="GT140" s="42">
        <f t="shared" si="688"/>
        <v>0</v>
      </c>
      <c r="GY140" s="53">
        <f t="shared" si="744"/>
        <v>0</v>
      </c>
      <c r="GZ140" s="41">
        <f t="shared" si="690"/>
        <v>0</v>
      </c>
      <c r="HA140" s="42">
        <f t="shared" si="691"/>
        <v>0</v>
      </c>
      <c r="HF140" s="53">
        <f t="shared" si="745"/>
        <v>0</v>
      </c>
      <c r="HG140" s="41">
        <f t="shared" si="693"/>
        <v>0</v>
      </c>
      <c r="HH140" s="42">
        <f t="shared" si="694"/>
        <v>0</v>
      </c>
      <c r="HM140" s="53">
        <f t="shared" si="746"/>
        <v>0</v>
      </c>
      <c r="HN140" s="41">
        <f t="shared" si="696"/>
        <v>0</v>
      </c>
      <c r="HO140" s="42">
        <f t="shared" si="697"/>
        <v>0</v>
      </c>
      <c r="HT140" s="53">
        <f t="shared" si="747"/>
        <v>0</v>
      </c>
      <c r="HU140" s="41">
        <f t="shared" si="699"/>
        <v>0</v>
      </c>
      <c r="HV140" s="42">
        <f t="shared" si="700"/>
        <v>0</v>
      </c>
      <c r="IA140" s="53">
        <f t="shared" si="748"/>
        <v>0</v>
      </c>
      <c r="IB140" s="41">
        <f t="shared" si="702"/>
        <v>0</v>
      </c>
      <c r="IC140" s="42">
        <f t="shared" si="703"/>
        <v>0</v>
      </c>
      <c r="IH140" s="53">
        <f t="shared" si="749"/>
        <v>0</v>
      </c>
      <c r="II140" s="41">
        <f t="shared" si="705"/>
        <v>0</v>
      </c>
      <c r="IJ140" s="42">
        <f t="shared" si="706"/>
        <v>0</v>
      </c>
      <c r="IO140" s="53">
        <f t="shared" si="750"/>
        <v>0</v>
      </c>
      <c r="IP140" s="41">
        <f t="shared" si="708"/>
        <v>0</v>
      </c>
      <c r="IQ140" s="42">
        <f t="shared" si="709"/>
        <v>0</v>
      </c>
      <c r="IV140" s="53">
        <f t="shared" si="751"/>
        <v>0</v>
      </c>
      <c r="IW140" s="41">
        <f t="shared" si="752"/>
        <v>0</v>
      </c>
      <c r="IX140" s="42">
        <f t="shared" si="753"/>
        <v>0</v>
      </c>
    </row>
    <row r="141" spans="6:258" x14ac:dyDescent="0.2">
      <c r="F141" s="53">
        <f t="shared" si="713"/>
        <v>-22310.2</v>
      </c>
      <c r="G141" s="41"/>
      <c r="H141" s="41"/>
      <c r="I141" s="41"/>
      <c r="J141" s="41">
        <f t="shared" si="714"/>
        <v>2747573.8</v>
      </c>
      <c r="K141" s="42">
        <f t="shared" si="715"/>
        <v>-2769884</v>
      </c>
      <c r="N141" s="53">
        <f t="shared" si="716"/>
        <v>-22310.2</v>
      </c>
      <c r="O141" s="41"/>
      <c r="P141" s="41"/>
      <c r="Q141" s="41"/>
      <c r="R141" s="41">
        <f t="shared" si="717"/>
        <v>2747573.8</v>
      </c>
      <c r="S141" s="42">
        <f t="shared" si="718"/>
        <v>-2769884</v>
      </c>
      <c r="Y141" s="53">
        <f t="shared" si="719"/>
        <v>0</v>
      </c>
      <c r="Z141" s="41">
        <f t="shared" si="615"/>
        <v>0</v>
      </c>
      <c r="AA141" s="42">
        <f t="shared" si="616"/>
        <v>0</v>
      </c>
      <c r="AG141" s="53">
        <f t="shared" si="720"/>
        <v>0</v>
      </c>
      <c r="AH141" s="41">
        <f t="shared" si="618"/>
        <v>0</v>
      </c>
      <c r="AI141" s="42">
        <f t="shared" si="619"/>
        <v>0</v>
      </c>
      <c r="AN141" s="53">
        <f t="shared" si="721"/>
        <v>0</v>
      </c>
      <c r="AO141" s="41">
        <f t="shared" si="621"/>
        <v>0</v>
      </c>
      <c r="AP141" s="42">
        <f t="shared" si="622"/>
        <v>0</v>
      </c>
      <c r="AV141" s="53">
        <f t="shared" si="722"/>
        <v>0</v>
      </c>
      <c r="AW141" s="41">
        <f t="shared" si="624"/>
        <v>0</v>
      </c>
      <c r="AX141" s="42">
        <f t="shared" si="625"/>
        <v>0</v>
      </c>
      <c r="BD141" s="53">
        <f t="shared" si="723"/>
        <v>0</v>
      </c>
      <c r="BE141" s="41">
        <f t="shared" si="627"/>
        <v>0</v>
      </c>
      <c r="BF141" s="42">
        <f t="shared" si="628"/>
        <v>0</v>
      </c>
      <c r="BL141" s="53">
        <f t="shared" si="724"/>
        <v>0</v>
      </c>
      <c r="BM141" s="41">
        <f t="shared" si="630"/>
        <v>0</v>
      </c>
      <c r="BN141" s="42">
        <f t="shared" si="631"/>
        <v>0</v>
      </c>
      <c r="BT141" s="53">
        <f t="shared" si="725"/>
        <v>0</v>
      </c>
      <c r="BU141" s="41">
        <f t="shared" si="633"/>
        <v>0</v>
      </c>
      <c r="BV141" s="42">
        <f t="shared" si="634"/>
        <v>0</v>
      </c>
      <c r="CB141" s="53">
        <f t="shared" si="726"/>
        <v>0</v>
      </c>
      <c r="CC141" s="41">
        <f t="shared" si="636"/>
        <v>0</v>
      </c>
      <c r="CD141" s="42">
        <f t="shared" si="637"/>
        <v>0</v>
      </c>
      <c r="CJ141" s="53">
        <f t="shared" si="727"/>
        <v>0</v>
      </c>
      <c r="CK141" s="41">
        <f t="shared" si="639"/>
        <v>0</v>
      </c>
      <c r="CL141" s="42">
        <f t="shared" si="640"/>
        <v>0</v>
      </c>
      <c r="CQ141" s="53">
        <f t="shared" si="728"/>
        <v>0</v>
      </c>
      <c r="CR141" s="41">
        <f t="shared" si="642"/>
        <v>0</v>
      </c>
      <c r="CS141" s="42">
        <f t="shared" si="643"/>
        <v>0</v>
      </c>
      <c r="CX141" s="53">
        <f t="shared" si="729"/>
        <v>0</v>
      </c>
      <c r="CY141" s="41">
        <f t="shared" si="645"/>
        <v>0</v>
      </c>
      <c r="CZ141" s="42">
        <f t="shared" si="646"/>
        <v>0</v>
      </c>
      <c r="DE141" s="53">
        <f t="shared" si="730"/>
        <v>0</v>
      </c>
      <c r="DF141" s="41">
        <f t="shared" si="648"/>
        <v>0</v>
      </c>
      <c r="DG141" s="42">
        <f t="shared" si="649"/>
        <v>0</v>
      </c>
      <c r="DL141" s="53">
        <f t="shared" si="731"/>
        <v>0</v>
      </c>
      <c r="DM141" s="41">
        <f t="shared" si="651"/>
        <v>0</v>
      </c>
      <c r="DN141" s="42">
        <f t="shared" si="652"/>
        <v>0</v>
      </c>
      <c r="DS141" s="53">
        <f t="shared" si="732"/>
        <v>0</v>
      </c>
      <c r="DT141" s="41">
        <f t="shared" si="654"/>
        <v>0</v>
      </c>
      <c r="DU141" s="42">
        <f t="shared" si="655"/>
        <v>0</v>
      </c>
      <c r="DZ141" s="53">
        <f t="shared" si="733"/>
        <v>0</v>
      </c>
      <c r="EA141" s="41">
        <f t="shared" si="657"/>
        <v>0</v>
      </c>
      <c r="EB141" s="42">
        <f t="shared" si="658"/>
        <v>0</v>
      </c>
      <c r="EG141" s="53">
        <f t="shared" si="734"/>
        <v>0</v>
      </c>
      <c r="EH141" s="41">
        <f t="shared" si="660"/>
        <v>0</v>
      </c>
      <c r="EI141" s="42">
        <f t="shared" si="661"/>
        <v>0</v>
      </c>
      <c r="EN141" s="53">
        <f t="shared" si="735"/>
        <v>0</v>
      </c>
      <c r="EO141" s="41">
        <f t="shared" si="663"/>
        <v>0</v>
      </c>
      <c r="EP141" s="42">
        <f t="shared" si="664"/>
        <v>0</v>
      </c>
      <c r="EU141" s="53">
        <f t="shared" si="736"/>
        <v>0</v>
      </c>
      <c r="EV141" s="41">
        <f t="shared" si="666"/>
        <v>0</v>
      </c>
      <c r="EW141" s="42">
        <f t="shared" si="667"/>
        <v>0</v>
      </c>
      <c r="FB141" s="53">
        <f t="shared" si="737"/>
        <v>0</v>
      </c>
      <c r="FC141" s="41">
        <f t="shared" si="669"/>
        <v>0</v>
      </c>
      <c r="FD141" s="42">
        <f t="shared" si="670"/>
        <v>0</v>
      </c>
      <c r="FI141" s="53">
        <f t="shared" si="738"/>
        <v>0</v>
      </c>
      <c r="FJ141" s="41">
        <f t="shared" si="672"/>
        <v>0</v>
      </c>
      <c r="FK141" s="42">
        <f t="shared" si="673"/>
        <v>0</v>
      </c>
      <c r="FP141" s="53">
        <f t="shared" si="739"/>
        <v>0</v>
      </c>
      <c r="FQ141" s="41">
        <f t="shared" si="675"/>
        <v>0</v>
      </c>
      <c r="FR141" s="42">
        <f t="shared" si="676"/>
        <v>0</v>
      </c>
      <c r="FW141" s="53">
        <f t="shared" si="740"/>
        <v>0</v>
      </c>
      <c r="FX141" s="41">
        <f t="shared" si="678"/>
        <v>0</v>
      </c>
      <c r="FY141" s="42">
        <f t="shared" si="679"/>
        <v>0</v>
      </c>
      <c r="GD141" s="53">
        <f t="shared" si="741"/>
        <v>0</v>
      </c>
      <c r="GE141" s="41">
        <f t="shared" si="681"/>
        <v>0</v>
      </c>
      <c r="GF141" s="42">
        <f t="shared" si="682"/>
        <v>0</v>
      </c>
      <c r="GK141" s="53">
        <f t="shared" si="742"/>
        <v>0</v>
      </c>
      <c r="GL141" s="41">
        <f t="shared" si="684"/>
        <v>0</v>
      </c>
      <c r="GM141" s="42">
        <f t="shared" si="685"/>
        <v>0</v>
      </c>
      <c r="GR141" s="53">
        <f t="shared" si="743"/>
        <v>0</v>
      </c>
      <c r="GS141" s="41">
        <f t="shared" si="687"/>
        <v>0</v>
      </c>
      <c r="GT141" s="42">
        <f t="shared" si="688"/>
        <v>0</v>
      </c>
      <c r="GY141" s="53">
        <f t="shared" si="744"/>
        <v>0</v>
      </c>
      <c r="GZ141" s="41">
        <f t="shared" si="690"/>
        <v>0</v>
      </c>
      <c r="HA141" s="42">
        <f t="shared" si="691"/>
        <v>0</v>
      </c>
      <c r="HF141" s="53">
        <f t="shared" si="745"/>
        <v>0</v>
      </c>
      <c r="HG141" s="41">
        <f t="shared" si="693"/>
        <v>0</v>
      </c>
      <c r="HH141" s="42">
        <f t="shared" si="694"/>
        <v>0</v>
      </c>
      <c r="HM141" s="53">
        <f t="shared" si="746"/>
        <v>0</v>
      </c>
      <c r="HN141" s="41">
        <f t="shared" si="696"/>
        <v>0</v>
      </c>
      <c r="HO141" s="42">
        <f t="shared" si="697"/>
        <v>0</v>
      </c>
      <c r="HT141" s="53">
        <f t="shared" si="747"/>
        <v>0</v>
      </c>
      <c r="HU141" s="41">
        <f t="shared" si="699"/>
        <v>0</v>
      </c>
      <c r="HV141" s="42">
        <f t="shared" si="700"/>
        <v>0</v>
      </c>
      <c r="IA141" s="53">
        <f t="shared" si="748"/>
        <v>0</v>
      </c>
      <c r="IB141" s="41">
        <f t="shared" si="702"/>
        <v>0</v>
      </c>
      <c r="IC141" s="42">
        <f t="shared" si="703"/>
        <v>0</v>
      </c>
      <c r="IH141" s="53">
        <f t="shared" si="749"/>
        <v>0</v>
      </c>
      <c r="II141" s="41">
        <f t="shared" si="705"/>
        <v>0</v>
      </c>
      <c r="IJ141" s="42">
        <f t="shared" si="706"/>
        <v>0</v>
      </c>
      <c r="IO141" s="53">
        <f t="shared" si="750"/>
        <v>0</v>
      </c>
      <c r="IP141" s="41">
        <f t="shared" si="708"/>
        <v>0</v>
      </c>
      <c r="IQ141" s="42">
        <f t="shared" si="709"/>
        <v>0</v>
      </c>
      <c r="IV141" s="53">
        <f t="shared" si="751"/>
        <v>0</v>
      </c>
      <c r="IW141" s="41">
        <f t="shared" si="752"/>
        <v>0</v>
      </c>
      <c r="IX141" s="42">
        <f t="shared" si="753"/>
        <v>0</v>
      </c>
    </row>
    <row r="142" spans="6:258" x14ac:dyDescent="0.2">
      <c r="F142" s="53">
        <f t="shared" si="713"/>
        <v>293363.19999999995</v>
      </c>
      <c r="G142" s="41"/>
      <c r="H142" s="41"/>
      <c r="I142" s="41"/>
      <c r="J142" s="41">
        <f t="shared" si="714"/>
        <v>29213991.600000001</v>
      </c>
      <c r="K142" s="42">
        <f t="shared" si="715"/>
        <v>-28920628.400000002</v>
      </c>
      <c r="N142" s="53">
        <f t="shared" si="716"/>
        <v>207105.19999999998</v>
      </c>
      <c r="O142" s="41"/>
      <c r="P142" s="41"/>
      <c r="Q142" s="41"/>
      <c r="R142" s="41">
        <f t="shared" si="717"/>
        <v>14060971.6</v>
      </c>
      <c r="S142" s="42">
        <f t="shared" si="718"/>
        <v>-13853866.4</v>
      </c>
      <c r="Y142" s="53">
        <f t="shared" si="719"/>
        <v>3457806</v>
      </c>
      <c r="Z142" s="41">
        <f t="shared" si="615"/>
        <v>3457806</v>
      </c>
      <c r="AA142" s="42">
        <f t="shared" si="616"/>
        <v>0</v>
      </c>
      <c r="AG142" s="53">
        <f t="shared" si="720"/>
        <v>4114126</v>
      </c>
      <c r="AH142" s="41">
        <f t="shared" si="618"/>
        <v>4114126</v>
      </c>
      <c r="AI142" s="42">
        <f t="shared" si="619"/>
        <v>0</v>
      </c>
      <c r="AN142" s="53">
        <f t="shared" si="721"/>
        <v>0</v>
      </c>
      <c r="AO142" s="41">
        <f t="shared" si="621"/>
        <v>0</v>
      </c>
      <c r="AP142" s="42">
        <f t="shared" si="622"/>
        <v>0</v>
      </c>
      <c r="AV142" s="53">
        <f t="shared" si="722"/>
        <v>390659</v>
      </c>
      <c r="AW142" s="41">
        <f t="shared" si="624"/>
        <v>390659</v>
      </c>
      <c r="AX142" s="42">
        <f t="shared" si="625"/>
        <v>0</v>
      </c>
      <c r="BD142" s="53">
        <f t="shared" si="723"/>
        <v>3463131</v>
      </c>
      <c r="BE142" s="41">
        <f t="shared" si="627"/>
        <v>3463131</v>
      </c>
      <c r="BF142" s="42">
        <f t="shared" si="628"/>
        <v>0</v>
      </c>
      <c r="BL142" s="53">
        <f t="shared" si="724"/>
        <v>2093133</v>
      </c>
      <c r="BM142" s="41">
        <f t="shared" si="630"/>
        <v>2093133</v>
      </c>
      <c r="BN142" s="42">
        <f t="shared" si="631"/>
        <v>0</v>
      </c>
      <c r="BT142" s="53">
        <f t="shared" si="725"/>
        <v>513368</v>
      </c>
      <c r="BU142" s="41">
        <f t="shared" si="633"/>
        <v>513368</v>
      </c>
      <c r="BV142" s="42">
        <f t="shared" si="634"/>
        <v>0</v>
      </c>
      <c r="CB142" s="53">
        <f t="shared" si="726"/>
        <v>856630</v>
      </c>
      <c r="CC142" s="41">
        <f t="shared" si="636"/>
        <v>856630</v>
      </c>
      <c r="CD142" s="42">
        <f t="shared" si="637"/>
        <v>0</v>
      </c>
      <c r="CJ142" s="53">
        <f t="shared" si="727"/>
        <v>3727298</v>
      </c>
      <c r="CK142" s="41">
        <f t="shared" si="639"/>
        <v>3727298</v>
      </c>
      <c r="CL142" s="42">
        <f t="shared" si="640"/>
        <v>0</v>
      </c>
      <c r="CQ142" s="53">
        <f t="shared" si="728"/>
        <v>57660</v>
      </c>
      <c r="CR142" s="41">
        <f t="shared" si="642"/>
        <v>57660</v>
      </c>
      <c r="CS142" s="42">
        <f t="shared" si="643"/>
        <v>0</v>
      </c>
      <c r="CX142" s="53">
        <f t="shared" si="729"/>
        <v>104311</v>
      </c>
      <c r="CY142" s="41">
        <f t="shared" si="645"/>
        <v>104311</v>
      </c>
      <c r="CZ142" s="42">
        <f t="shared" si="646"/>
        <v>0</v>
      </c>
      <c r="DE142" s="53">
        <f t="shared" si="730"/>
        <v>77007</v>
      </c>
      <c r="DF142" s="41">
        <f t="shared" si="648"/>
        <v>77007</v>
      </c>
      <c r="DG142" s="42">
        <f t="shared" si="649"/>
        <v>0</v>
      </c>
      <c r="DL142" s="53">
        <f t="shared" si="731"/>
        <v>94341</v>
      </c>
      <c r="DM142" s="41">
        <f t="shared" si="651"/>
        <v>94341</v>
      </c>
      <c r="DN142" s="42">
        <f t="shared" si="652"/>
        <v>0</v>
      </c>
      <c r="DS142" s="53">
        <f t="shared" si="732"/>
        <v>40770</v>
      </c>
      <c r="DT142" s="41">
        <f t="shared" si="654"/>
        <v>40770</v>
      </c>
      <c r="DU142" s="42">
        <f t="shared" si="655"/>
        <v>0</v>
      </c>
      <c r="DZ142" s="53">
        <f t="shared" si="733"/>
        <v>103237</v>
      </c>
      <c r="EA142" s="41">
        <f t="shared" si="657"/>
        <v>103237</v>
      </c>
      <c r="EB142" s="42">
        <f t="shared" si="658"/>
        <v>0</v>
      </c>
      <c r="EG142" s="53">
        <f t="shared" si="734"/>
        <v>92477</v>
      </c>
      <c r="EH142" s="41">
        <f t="shared" si="660"/>
        <v>92477</v>
      </c>
      <c r="EI142" s="42">
        <f t="shared" si="661"/>
        <v>0</v>
      </c>
      <c r="EN142" s="53">
        <f t="shared" si="735"/>
        <v>73299</v>
      </c>
      <c r="EO142" s="41">
        <f t="shared" si="663"/>
        <v>73299</v>
      </c>
      <c r="EP142" s="42">
        <f t="shared" si="664"/>
        <v>0</v>
      </c>
      <c r="EU142" s="53">
        <f t="shared" si="736"/>
        <v>88141</v>
      </c>
      <c r="EV142" s="41">
        <f t="shared" si="666"/>
        <v>88141</v>
      </c>
      <c r="EW142" s="42">
        <f t="shared" si="667"/>
        <v>0</v>
      </c>
      <c r="FB142" s="53">
        <f t="shared" si="737"/>
        <v>129006</v>
      </c>
      <c r="FC142" s="41">
        <f t="shared" si="669"/>
        <v>129006</v>
      </c>
      <c r="FD142" s="42">
        <f t="shared" si="670"/>
        <v>0</v>
      </c>
      <c r="FI142" s="53">
        <f t="shared" si="738"/>
        <v>60744</v>
      </c>
      <c r="FJ142" s="41">
        <f t="shared" si="672"/>
        <v>60744</v>
      </c>
      <c r="FK142" s="42">
        <f t="shared" si="673"/>
        <v>0</v>
      </c>
      <c r="FP142" s="53">
        <f t="shared" si="739"/>
        <v>118316</v>
      </c>
      <c r="FQ142" s="41">
        <f t="shared" si="675"/>
        <v>118316</v>
      </c>
      <c r="FR142" s="42">
        <f t="shared" si="676"/>
        <v>0</v>
      </c>
      <c r="FW142" s="53">
        <f t="shared" si="740"/>
        <v>58335</v>
      </c>
      <c r="FX142" s="41">
        <f t="shared" si="678"/>
        <v>58335</v>
      </c>
      <c r="FY142" s="42">
        <f t="shared" si="679"/>
        <v>0</v>
      </c>
      <c r="GD142" s="53">
        <f t="shared" si="741"/>
        <v>106185</v>
      </c>
      <c r="GE142" s="41">
        <f t="shared" si="681"/>
        <v>106185</v>
      </c>
      <c r="GF142" s="42">
        <f t="shared" si="682"/>
        <v>0</v>
      </c>
      <c r="GK142" s="53">
        <f t="shared" si="742"/>
        <v>58750</v>
      </c>
      <c r="GL142" s="41">
        <f t="shared" si="684"/>
        <v>58750</v>
      </c>
      <c r="GM142" s="42">
        <f t="shared" si="685"/>
        <v>0</v>
      </c>
      <c r="GR142" s="53">
        <f t="shared" si="743"/>
        <v>67310</v>
      </c>
      <c r="GS142" s="41">
        <f t="shared" si="687"/>
        <v>67310</v>
      </c>
      <c r="GT142" s="42">
        <f t="shared" si="688"/>
        <v>0</v>
      </c>
      <c r="GY142" s="53">
        <f t="shared" si="744"/>
        <v>120030</v>
      </c>
      <c r="GZ142" s="41">
        <f t="shared" si="690"/>
        <v>120030</v>
      </c>
      <c r="HA142" s="42">
        <f t="shared" si="691"/>
        <v>0</v>
      </c>
      <c r="HF142" s="53">
        <f t="shared" si="745"/>
        <v>56746</v>
      </c>
      <c r="HG142" s="41">
        <f t="shared" si="693"/>
        <v>56746</v>
      </c>
      <c r="HH142" s="42">
        <f t="shared" si="694"/>
        <v>0</v>
      </c>
      <c r="HM142" s="53">
        <f t="shared" si="746"/>
        <v>72853</v>
      </c>
      <c r="HN142" s="41">
        <f t="shared" si="696"/>
        <v>72853</v>
      </c>
      <c r="HO142" s="42">
        <f t="shared" si="697"/>
        <v>0</v>
      </c>
      <c r="HT142" s="53">
        <f t="shared" si="747"/>
        <v>67453</v>
      </c>
      <c r="HU142" s="41">
        <f t="shared" si="699"/>
        <v>67453</v>
      </c>
      <c r="HV142" s="42">
        <f t="shared" si="700"/>
        <v>0</v>
      </c>
      <c r="IA142" s="53">
        <f t="shared" si="748"/>
        <v>83009</v>
      </c>
      <c r="IB142" s="41">
        <f t="shared" si="702"/>
        <v>83009</v>
      </c>
      <c r="IC142" s="42">
        <f t="shared" si="703"/>
        <v>0</v>
      </c>
      <c r="IH142" s="53">
        <f t="shared" si="749"/>
        <v>70002</v>
      </c>
      <c r="II142" s="41">
        <f t="shared" si="705"/>
        <v>70002</v>
      </c>
      <c r="IJ142" s="42">
        <f t="shared" si="706"/>
        <v>0</v>
      </c>
      <c r="IO142" s="53">
        <f t="shared" si="750"/>
        <v>110757</v>
      </c>
      <c r="IP142" s="41">
        <f t="shared" si="708"/>
        <v>110757</v>
      </c>
      <c r="IQ142" s="42">
        <f t="shared" si="709"/>
        <v>0</v>
      </c>
      <c r="IV142" s="53">
        <f t="shared" si="751"/>
        <v>116826</v>
      </c>
      <c r="IW142" s="41">
        <f t="shared" si="752"/>
        <v>5216025</v>
      </c>
      <c r="IX142" s="42">
        <f t="shared" si="753"/>
        <v>-5099199</v>
      </c>
    </row>
    <row r="143" spans="6:258" x14ac:dyDescent="0.2">
      <c r="F143" s="53">
        <f t="shared" si="713"/>
        <v>-5958</v>
      </c>
      <c r="G143" s="41"/>
      <c r="H143" s="41"/>
      <c r="I143" s="41"/>
      <c r="J143" s="41">
        <f t="shared" si="714"/>
        <v>2331812</v>
      </c>
      <c r="K143" s="42">
        <f t="shared" si="715"/>
        <v>-2337770</v>
      </c>
      <c r="N143" s="53">
        <f t="shared" si="716"/>
        <v>-11163</v>
      </c>
      <c r="O143" s="41"/>
      <c r="P143" s="41"/>
      <c r="Q143" s="41"/>
      <c r="R143" s="41">
        <f t="shared" si="717"/>
        <v>1918488</v>
      </c>
      <c r="S143" s="42">
        <f t="shared" si="718"/>
        <v>-1929651</v>
      </c>
      <c r="Y143" s="53">
        <f t="shared" si="719"/>
        <v>70681</v>
      </c>
      <c r="Z143" s="41">
        <f t="shared" si="615"/>
        <v>70681</v>
      </c>
      <c r="AA143" s="42">
        <f t="shared" si="616"/>
        <v>0</v>
      </c>
      <c r="AG143" s="53">
        <f t="shared" si="720"/>
        <v>330504</v>
      </c>
      <c r="AH143" s="41">
        <f t="shared" si="618"/>
        <v>330504</v>
      </c>
      <c r="AI143" s="42">
        <f t="shared" si="619"/>
        <v>0</v>
      </c>
      <c r="AN143" s="53">
        <f t="shared" si="721"/>
        <v>0</v>
      </c>
      <c r="AO143" s="41">
        <f t="shared" si="621"/>
        <v>0</v>
      </c>
      <c r="AP143" s="42">
        <f t="shared" si="622"/>
        <v>0</v>
      </c>
      <c r="AV143" s="53">
        <f t="shared" si="722"/>
        <v>3396</v>
      </c>
      <c r="AW143" s="41">
        <f t="shared" si="624"/>
        <v>3396</v>
      </c>
      <c r="AX143" s="42">
        <f t="shared" si="625"/>
        <v>0</v>
      </c>
      <c r="BD143" s="53">
        <f t="shared" si="723"/>
        <v>1333</v>
      </c>
      <c r="BE143" s="41">
        <f t="shared" si="627"/>
        <v>1333</v>
      </c>
      <c r="BF143" s="42">
        <f t="shared" si="628"/>
        <v>0</v>
      </c>
      <c r="BL143" s="53">
        <f t="shared" si="724"/>
        <v>1018</v>
      </c>
      <c r="BM143" s="41">
        <f t="shared" si="630"/>
        <v>1018</v>
      </c>
      <c r="BN143" s="42">
        <f t="shared" si="631"/>
        <v>0</v>
      </c>
      <c r="BT143" s="53">
        <f t="shared" si="725"/>
        <v>0</v>
      </c>
      <c r="BU143" s="41">
        <f t="shared" si="633"/>
        <v>0</v>
      </c>
      <c r="BV143" s="42">
        <f t="shared" si="634"/>
        <v>0</v>
      </c>
      <c r="CB143" s="53">
        <f t="shared" si="726"/>
        <v>315</v>
      </c>
      <c r="CC143" s="41">
        <f t="shared" si="636"/>
        <v>315</v>
      </c>
      <c r="CD143" s="42">
        <f t="shared" si="637"/>
        <v>0</v>
      </c>
      <c r="CJ143" s="53">
        <f t="shared" si="727"/>
        <v>7410</v>
      </c>
      <c r="CK143" s="41">
        <f t="shared" si="639"/>
        <v>7410</v>
      </c>
      <c r="CL143" s="42">
        <f t="shared" si="640"/>
        <v>0</v>
      </c>
      <c r="CQ143" s="53">
        <f t="shared" si="728"/>
        <v>0</v>
      </c>
      <c r="CR143" s="41">
        <f t="shared" si="642"/>
        <v>0</v>
      </c>
      <c r="CS143" s="42">
        <f t="shared" si="643"/>
        <v>0</v>
      </c>
      <c r="CX143" s="53">
        <f t="shared" si="729"/>
        <v>0</v>
      </c>
      <c r="CY143" s="41">
        <f t="shared" si="645"/>
        <v>0</v>
      </c>
      <c r="CZ143" s="42">
        <f t="shared" si="646"/>
        <v>0</v>
      </c>
      <c r="DE143" s="53">
        <f t="shared" si="730"/>
        <v>291</v>
      </c>
      <c r="DF143" s="41">
        <f t="shared" si="648"/>
        <v>291</v>
      </c>
      <c r="DG143" s="42">
        <f t="shared" si="649"/>
        <v>0</v>
      </c>
      <c r="DL143" s="53">
        <f t="shared" si="731"/>
        <v>16</v>
      </c>
      <c r="DM143" s="41">
        <f t="shared" si="651"/>
        <v>16</v>
      </c>
      <c r="DN143" s="42">
        <f t="shared" si="652"/>
        <v>0</v>
      </c>
      <c r="DS143" s="53">
        <f t="shared" si="732"/>
        <v>0</v>
      </c>
      <c r="DT143" s="41">
        <f t="shared" si="654"/>
        <v>0</v>
      </c>
      <c r="DU143" s="42">
        <f t="shared" si="655"/>
        <v>0</v>
      </c>
      <c r="DZ143" s="53">
        <f t="shared" si="733"/>
        <v>0</v>
      </c>
      <c r="EA143" s="41">
        <f t="shared" si="657"/>
        <v>0</v>
      </c>
      <c r="EB143" s="42">
        <f t="shared" si="658"/>
        <v>0</v>
      </c>
      <c r="EG143" s="53">
        <f t="shared" si="734"/>
        <v>22</v>
      </c>
      <c r="EH143" s="41">
        <f t="shared" si="660"/>
        <v>22</v>
      </c>
      <c r="EI143" s="42">
        <f t="shared" si="661"/>
        <v>0</v>
      </c>
      <c r="EN143" s="53">
        <f t="shared" si="735"/>
        <v>0</v>
      </c>
      <c r="EO143" s="41">
        <f t="shared" si="663"/>
        <v>0</v>
      </c>
      <c r="EP143" s="42">
        <f t="shared" si="664"/>
        <v>0</v>
      </c>
      <c r="EU143" s="53">
        <f t="shared" si="736"/>
        <v>0</v>
      </c>
      <c r="EV143" s="41">
        <f t="shared" si="666"/>
        <v>0</v>
      </c>
      <c r="EW143" s="42">
        <f t="shared" si="667"/>
        <v>0</v>
      </c>
      <c r="FB143" s="53">
        <f t="shared" si="737"/>
        <v>0</v>
      </c>
      <c r="FC143" s="41">
        <f t="shared" si="669"/>
        <v>0</v>
      </c>
      <c r="FD143" s="42">
        <f t="shared" si="670"/>
        <v>0</v>
      </c>
      <c r="FI143" s="53">
        <f t="shared" si="738"/>
        <v>0</v>
      </c>
      <c r="FJ143" s="41">
        <f t="shared" si="672"/>
        <v>0</v>
      </c>
      <c r="FK143" s="42">
        <f t="shared" si="673"/>
        <v>0</v>
      </c>
      <c r="FP143" s="53">
        <f t="shared" si="739"/>
        <v>30</v>
      </c>
      <c r="FQ143" s="41">
        <f t="shared" si="675"/>
        <v>30</v>
      </c>
      <c r="FR143" s="42">
        <f t="shared" si="676"/>
        <v>0</v>
      </c>
      <c r="FW143" s="53">
        <f t="shared" si="740"/>
        <v>0</v>
      </c>
      <c r="FX143" s="41">
        <f t="shared" si="678"/>
        <v>0</v>
      </c>
      <c r="FY143" s="42">
        <f t="shared" si="679"/>
        <v>0</v>
      </c>
      <c r="GD143" s="53">
        <f t="shared" si="741"/>
        <v>0</v>
      </c>
      <c r="GE143" s="41">
        <f t="shared" si="681"/>
        <v>0</v>
      </c>
      <c r="GF143" s="42">
        <f t="shared" si="682"/>
        <v>0</v>
      </c>
      <c r="GK143" s="53">
        <f t="shared" si="742"/>
        <v>0</v>
      </c>
      <c r="GL143" s="41">
        <f t="shared" si="684"/>
        <v>0</v>
      </c>
      <c r="GM143" s="42">
        <f t="shared" si="685"/>
        <v>0</v>
      </c>
      <c r="GR143" s="53">
        <f t="shared" si="743"/>
        <v>0</v>
      </c>
      <c r="GS143" s="41">
        <f t="shared" si="687"/>
        <v>0</v>
      </c>
      <c r="GT143" s="42">
        <f t="shared" si="688"/>
        <v>0</v>
      </c>
      <c r="GY143" s="53">
        <f t="shared" si="744"/>
        <v>0</v>
      </c>
      <c r="GZ143" s="41">
        <f t="shared" si="690"/>
        <v>0</v>
      </c>
      <c r="HA143" s="42">
        <f t="shared" si="691"/>
        <v>0</v>
      </c>
      <c r="HF143" s="53">
        <f t="shared" si="745"/>
        <v>0</v>
      </c>
      <c r="HG143" s="41">
        <f t="shared" si="693"/>
        <v>0</v>
      </c>
      <c r="HH143" s="42">
        <f t="shared" si="694"/>
        <v>0</v>
      </c>
      <c r="HM143" s="53">
        <f t="shared" si="746"/>
        <v>0</v>
      </c>
      <c r="HN143" s="41">
        <f t="shared" si="696"/>
        <v>0</v>
      </c>
      <c r="HO143" s="42">
        <f t="shared" si="697"/>
        <v>0</v>
      </c>
      <c r="HT143" s="53">
        <f t="shared" si="747"/>
        <v>0</v>
      </c>
      <c r="HU143" s="41">
        <f t="shared" si="699"/>
        <v>0</v>
      </c>
      <c r="HV143" s="42">
        <f t="shared" si="700"/>
        <v>0</v>
      </c>
      <c r="IA143" s="53">
        <f t="shared" si="748"/>
        <v>0</v>
      </c>
      <c r="IB143" s="41">
        <f t="shared" si="702"/>
        <v>0</v>
      </c>
      <c r="IC143" s="42">
        <f t="shared" si="703"/>
        <v>0</v>
      </c>
      <c r="IH143" s="53">
        <f t="shared" si="749"/>
        <v>197</v>
      </c>
      <c r="II143" s="41">
        <f t="shared" si="705"/>
        <v>197</v>
      </c>
      <c r="IJ143" s="42">
        <f t="shared" si="706"/>
        <v>0</v>
      </c>
      <c r="IO143" s="53">
        <f t="shared" si="750"/>
        <v>0</v>
      </c>
      <c r="IP143" s="41">
        <f t="shared" si="708"/>
        <v>0</v>
      </c>
      <c r="IQ143" s="42">
        <f t="shared" si="709"/>
        <v>0</v>
      </c>
      <c r="IV143" s="53">
        <f t="shared" si="751"/>
        <v>0</v>
      </c>
      <c r="IW143" s="41">
        <f t="shared" si="752"/>
        <v>20562</v>
      </c>
      <c r="IX143" s="42">
        <f t="shared" si="753"/>
        <v>-20562</v>
      </c>
    </row>
    <row r="144" spans="6:258" x14ac:dyDescent="0.2">
      <c r="F144" s="53">
        <f t="shared" si="713"/>
        <v>21051</v>
      </c>
      <c r="G144" s="41"/>
      <c r="H144" s="41"/>
      <c r="I144" s="41"/>
      <c r="J144" s="41">
        <f t="shared" si="714"/>
        <v>1300437</v>
      </c>
      <c r="K144" s="42">
        <f t="shared" si="715"/>
        <v>-1279386</v>
      </c>
      <c r="N144" s="53">
        <f t="shared" si="716"/>
        <v>21051</v>
      </c>
      <c r="O144" s="41"/>
      <c r="P144" s="41"/>
      <c r="Q144" s="41"/>
      <c r="R144" s="41">
        <f t="shared" si="717"/>
        <v>1269280</v>
      </c>
      <c r="S144" s="42">
        <f t="shared" si="718"/>
        <v>-1248229</v>
      </c>
      <c r="Y144" s="53">
        <f t="shared" si="719"/>
        <v>4056</v>
      </c>
      <c r="Z144" s="41">
        <f t="shared" si="615"/>
        <v>4056</v>
      </c>
      <c r="AA144" s="42">
        <f t="shared" si="616"/>
        <v>0</v>
      </c>
      <c r="AG144" s="53">
        <f t="shared" si="720"/>
        <v>27101</v>
      </c>
      <c r="AH144" s="41">
        <f t="shared" si="618"/>
        <v>27101</v>
      </c>
      <c r="AI144" s="42">
        <f t="shared" si="619"/>
        <v>0</v>
      </c>
      <c r="AN144" s="53">
        <f t="shared" si="721"/>
        <v>0</v>
      </c>
      <c r="AO144" s="41">
        <f t="shared" si="621"/>
        <v>0</v>
      </c>
      <c r="AP144" s="42">
        <f t="shared" si="622"/>
        <v>0</v>
      </c>
      <c r="AV144" s="53">
        <f t="shared" si="722"/>
        <v>0</v>
      </c>
      <c r="AW144" s="41">
        <f t="shared" si="624"/>
        <v>0</v>
      </c>
      <c r="AX144" s="42">
        <f t="shared" si="625"/>
        <v>0</v>
      </c>
      <c r="BD144" s="53">
        <f t="shared" si="723"/>
        <v>0</v>
      </c>
      <c r="BE144" s="41">
        <f t="shared" si="627"/>
        <v>0</v>
      </c>
      <c r="BF144" s="42">
        <f t="shared" si="628"/>
        <v>0</v>
      </c>
      <c r="BL144" s="53">
        <f t="shared" si="724"/>
        <v>0</v>
      </c>
      <c r="BM144" s="41">
        <f t="shared" si="630"/>
        <v>0</v>
      </c>
      <c r="BN144" s="42">
        <f t="shared" si="631"/>
        <v>0</v>
      </c>
      <c r="BT144" s="53">
        <f t="shared" si="725"/>
        <v>0</v>
      </c>
      <c r="BU144" s="41">
        <f t="shared" si="633"/>
        <v>0</v>
      </c>
      <c r="BV144" s="42">
        <f t="shared" si="634"/>
        <v>0</v>
      </c>
      <c r="CB144" s="53">
        <f t="shared" si="726"/>
        <v>0</v>
      </c>
      <c r="CC144" s="41">
        <f t="shared" si="636"/>
        <v>0</v>
      </c>
      <c r="CD144" s="42">
        <f t="shared" si="637"/>
        <v>0</v>
      </c>
      <c r="CJ144" s="53">
        <f t="shared" si="727"/>
        <v>0</v>
      </c>
      <c r="CK144" s="41">
        <f t="shared" si="639"/>
        <v>0</v>
      </c>
      <c r="CL144" s="42">
        <f t="shared" si="640"/>
        <v>0</v>
      </c>
      <c r="CQ144" s="53">
        <f t="shared" si="728"/>
        <v>0</v>
      </c>
      <c r="CR144" s="41">
        <f t="shared" si="642"/>
        <v>0</v>
      </c>
      <c r="CS144" s="42">
        <f t="shared" si="643"/>
        <v>0</v>
      </c>
      <c r="CX144" s="53">
        <f t="shared" si="729"/>
        <v>0</v>
      </c>
      <c r="CY144" s="41">
        <f t="shared" si="645"/>
        <v>0</v>
      </c>
      <c r="CZ144" s="42">
        <f t="shared" si="646"/>
        <v>0</v>
      </c>
      <c r="DE144" s="53">
        <f t="shared" si="730"/>
        <v>0</v>
      </c>
      <c r="DF144" s="41">
        <f t="shared" si="648"/>
        <v>0</v>
      </c>
      <c r="DG144" s="42">
        <f t="shared" si="649"/>
        <v>0</v>
      </c>
      <c r="DL144" s="53">
        <f t="shared" si="731"/>
        <v>0</v>
      </c>
      <c r="DM144" s="41">
        <f t="shared" si="651"/>
        <v>0</v>
      </c>
      <c r="DN144" s="42">
        <f t="shared" si="652"/>
        <v>0</v>
      </c>
      <c r="DS144" s="53">
        <f t="shared" si="732"/>
        <v>0</v>
      </c>
      <c r="DT144" s="41">
        <f t="shared" si="654"/>
        <v>0</v>
      </c>
      <c r="DU144" s="42">
        <f t="shared" si="655"/>
        <v>0</v>
      </c>
      <c r="DZ144" s="53">
        <f t="shared" si="733"/>
        <v>0</v>
      </c>
      <c r="EA144" s="41">
        <f t="shared" si="657"/>
        <v>0</v>
      </c>
      <c r="EB144" s="42">
        <f t="shared" si="658"/>
        <v>0</v>
      </c>
      <c r="EG144" s="53">
        <f t="shared" si="734"/>
        <v>0</v>
      </c>
      <c r="EH144" s="41">
        <f t="shared" si="660"/>
        <v>0</v>
      </c>
      <c r="EI144" s="42">
        <f t="shared" si="661"/>
        <v>0</v>
      </c>
      <c r="EN144" s="53">
        <f t="shared" si="735"/>
        <v>0</v>
      </c>
      <c r="EO144" s="41">
        <f t="shared" si="663"/>
        <v>0</v>
      </c>
      <c r="EP144" s="42">
        <f t="shared" si="664"/>
        <v>0</v>
      </c>
      <c r="EU144" s="53">
        <f t="shared" si="736"/>
        <v>0</v>
      </c>
      <c r="EV144" s="41">
        <f t="shared" si="666"/>
        <v>0</v>
      </c>
      <c r="EW144" s="42">
        <f t="shared" si="667"/>
        <v>0</v>
      </c>
      <c r="FB144" s="53">
        <f t="shared" si="737"/>
        <v>0</v>
      </c>
      <c r="FC144" s="41">
        <f t="shared" si="669"/>
        <v>0</v>
      </c>
      <c r="FD144" s="42">
        <f t="shared" si="670"/>
        <v>0</v>
      </c>
      <c r="FI144" s="53">
        <f t="shared" si="738"/>
        <v>0</v>
      </c>
      <c r="FJ144" s="41">
        <f t="shared" si="672"/>
        <v>0</v>
      </c>
      <c r="FK144" s="42">
        <f t="shared" si="673"/>
        <v>0</v>
      </c>
      <c r="FP144" s="53">
        <f t="shared" si="739"/>
        <v>0</v>
      </c>
      <c r="FQ144" s="41">
        <f t="shared" si="675"/>
        <v>0</v>
      </c>
      <c r="FR144" s="42">
        <f t="shared" si="676"/>
        <v>0</v>
      </c>
      <c r="FW144" s="53">
        <f t="shared" si="740"/>
        <v>0</v>
      </c>
      <c r="FX144" s="41">
        <f t="shared" si="678"/>
        <v>0</v>
      </c>
      <c r="FY144" s="42">
        <f t="shared" si="679"/>
        <v>0</v>
      </c>
      <c r="GD144" s="53">
        <f t="shared" si="741"/>
        <v>0</v>
      </c>
      <c r="GE144" s="41">
        <f t="shared" si="681"/>
        <v>0</v>
      </c>
      <c r="GF144" s="42">
        <f t="shared" si="682"/>
        <v>0</v>
      </c>
      <c r="GK144" s="53">
        <f t="shared" si="742"/>
        <v>0</v>
      </c>
      <c r="GL144" s="41">
        <f t="shared" si="684"/>
        <v>0</v>
      </c>
      <c r="GM144" s="42">
        <f t="shared" si="685"/>
        <v>0</v>
      </c>
      <c r="GR144" s="53">
        <f t="shared" si="743"/>
        <v>0</v>
      </c>
      <c r="GS144" s="41">
        <f t="shared" si="687"/>
        <v>0</v>
      </c>
      <c r="GT144" s="42">
        <f t="shared" si="688"/>
        <v>0</v>
      </c>
      <c r="GY144" s="53">
        <f t="shared" si="744"/>
        <v>0</v>
      </c>
      <c r="GZ144" s="41">
        <f t="shared" si="690"/>
        <v>0</v>
      </c>
      <c r="HA144" s="42">
        <f t="shared" si="691"/>
        <v>0</v>
      </c>
      <c r="HF144" s="53">
        <f t="shared" si="745"/>
        <v>0</v>
      </c>
      <c r="HG144" s="41">
        <f t="shared" si="693"/>
        <v>0</v>
      </c>
      <c r="HH144" s="42">
        <f t="shared" si="694"/>
        <v>0</v>
      </c>
      <c r="HM144" s="53">
        <f t="shared" si="746"/>
        <v>0</v>
      </c>
      <c r="HN144" s="41">
        <f t="shared" si="696"/>
        <v>0</v>
      </c>
      <c r="HO144" s="42">
        <f t="shared" si="697"/>
        <v>0</v>
      </c>
      <c r="HT144" s="53">
        <f t="shared" si="747"/>
        <v>0</v>
      </c>
      <c r="HU144" s="41">
        <f t="shared" si="699"/>
        <v>0</v>
      </c>
      <c r="HV144" s="42">
        <f t="shared" si="700"/>
        <v>0</v>
      </c>
      <c r="IA144" s="53">
        <f t="shared" si="748"/>
        <v>0</v>
      </c>
      <c r="IB144" s="41">
        <f t="shared" si="702"/>
        <v>0</v>
      </c>
      <c r="IC144" s="42">
        <f t="shared" si="703"/>
        <v>0</v>
      </c>
      <c r="IH144" s="53">
        <f t="shared" si="749"/>
        <v>0</v>
      </c>
      <c r="II144" s="41">
        <f t="shared" si="705"/>
        <v>0</v>
      </c>
      <c r="IJ144" s="42">
        <f t="shared" si="706"/>
        <v>0</v>
      </c>
      <c r="IO144" s="53">
        <f t="shared" si="750"/>
        <v>0</v>
      </c>
      <c r="IP144" s="41">
        <f t="shared" si="708"/>
        <v>0</v>
      </c>
      <c r="IQ144" s="42">
        <f t="shared" si="709"/>
        <v>0</v>
      </c>
      <c r="IV144" s="53">
        <f t="shared" si="751"/>
        <v>0</v>
      </c>
      <c r="IW144" s="41">
        <f t="shared" si="752"/>
        <v>0</v>
      </c>
      <c r="IX144" s="42">
        <f t="shared" si="753"/>
        <v>0</v>
      </c>
    </row>
    <row r="145" spans="6:258" x14ac:dyDescent="0.2">
      <c r="F145" s="53">
        <f t="shared" si="713"/>
        <v>0</v>
      </c>
      <c r="G145" s="41"/>
      <c r="H145" s="41"/>
      <c r="I145" s="41"/>
      <c r="J145" s="41">
        <f t="shared" si="714"/>
        <v>252996</v>
      </c>
      <c r="K145" s="42">
        <f t="shared" si="715"/>
        <v>-252996</v>
      </c>
      <c r="N145" s="53">
        <f t="shared" si="716"/>
        <v>0</v>
      </c>
      <c r="O145" s="41"/>
      <c r="P145" s="41"/>
      <c r="Q145" s="41"/>
      <c r="R145" s="41">
        <f t="shared" si="717"/>
        <v>252996</v>
      </c>
      <c r="S145" s="42">
        <f t="shared" si="718"/>
        <v>-252996</v>
      </c>
      <c r="Y145" s="53">
        <f t="shared" si="719"/>
        <v>0</v>
      </c>
      <c r="Z145" s="41">
        <f t="shared" si="615"/>
        <v>0</v>
      </c>
      <c r="AA145" s="42">
        <f t="shared" si="616"/>
        <v>0</v>
      </c>
      <c r="AG145" s="53">
        <f t="shared" si="720"/>
        <v>0</v>
      </c>
      <c r="AH145" s="41">
        <f t="shared" si="618"/>
        <v>0</v>
      </c>
      <c r="AI145" s="42">
        <f t="shared" si="619"/>
        <v>0</v>
      </c>
      <c r="AN145" s="53">
        <f t="shared" si="721"/>
        <v>0</v>
      </c>
      <c r="AO145" s="41">
        <f t="shared" si="621"/>
        <v>0</v>
      </c>
      <c r="AP145" s="42">
        <f t="shared" si="622"/>
        <v>0</v>
      </c>
      <c r="AV145" s="53">
        <f t="shared" si="722"/>
        <v>0</v>
      </c>
      <c r="AW145" s="41">
        <f t="shared" si="624"/>
        <v>0</v>
      </c>
      <c r="AX145" s="42">
        <f t="shared" si="625"/>
        <v>0</v>
      </c>
      <c r="BD145" s="53">
        <f t="shared" si="723"/>
        <v>0</v>
      </c>
      <c r="BE145" s="41">
        <f t="shared" si="627"/>
        <v>0</v>
      </c>
      <c r="BF145" s="42">
        <f t="shared" si="628"/>
        <v>0</v>
      </c>
      <c r="BL145" s="53">
        <f t="shared" si="724"/>
        <v>0</v>
      </c>
      <c r="BM145" s="41">
        <f t="shared" si="630"/>
        <v>0</v>
      </c>
      <c r="BN145" s="42">
        <f t="shared" si="631"/>
        <v>0</v>
      </c>
      <c r="BT145" s="53">
        <f t="shared" si="725"/>
        <v>0</v>
      </c>
      <c r="BU145" s="41">
        <f t="shared" si="633"/>
        <v>0</v>
      </c>
      <c r="BV145" s="42">
        <f t="shared" si="634"/>
        <v>0</v>
      </c>
      <c r="CB145" s="53">
        <f t="shared" si="726"/>
        <v>0</v>
      </c>
      <c r="CC145" s="41">
        <f t="shared" si="636"/>
        <v>0</v>
      </c>
      <c r="CD145" s="42">
        <f t="shared" si="637"/>
        <v>0</v>
      </c>
      <c r="CJ145" s="53">
        <f t="shared" si="727"/>
        <v>0</v>
      </c>
      <c r="CK145" s="41">
        <f t="shared" si="639"/>
        <v>0</v>
      </c>
      <c r="CL145" s="42">
        <f t="shared" si="640"/>
        <v>0</v>
      </c>
      <c r="CQ145" s="53">
        <f t="shared" si="728"/>
        <v>0</v>
      </c>
      <c r="CR145" s="41">
        <f t="shared" si="642"/>
        <v>0</v>
      </c>
      <c r="CS145" s="42">
        <f t="shared" si="643"/>
        <v>0</v>
      </c>
      <c r="CX145" s="53">
        <f t="shared" si="729"/>
        <v>0</v>
      </c>
      <c r="CY145" s="41">
        <f t="shared" si="645"/>
        <v>0</v>
      </c>
      <c r="CZ145" s="42">
        <f t="shared" si="646"/>
        <v>0</v>
      </c>
      <c r="DE145" s="53">
        <f t="shared" si="730"/>
        <v>0</v>
      </c>
      <c r="DF145" s="41">
        <f t="shared" si="648"/>
        <v>0</v>
      </c>
      <c r="DG145" s="42">
        <f t="shared" si="649"/>
        <v>0</v>
      </c>
      <c r="DL145" s="53">
        <f t="shared" si="731"/>
        <v>0</v>
      </c>
      <c r="DM145" s="41">
        <f t="shared" si="651"/>
        <v>0</v>
      </c>
      <c r="DN145" s="42">
        <f t="shared" si="652"/>
        <v>0</v>
      </c>
      <c r="DS145" s="53">
        <f t="shared" si="732"/>
        <v>0</v>
      </c>
      <c r="DT145" s="41">
        <f t="shared" si="654"/>
        <v>0</v>
      </c>
      <c r="DU145" s="42">
        <f t="shared" si="655"/>
        <v>0</v>
      </c>
      <c r="DZ145" s="53">
        <f t="shared" si="733"/>
        <v>0</v>
      </c>
      <c r="EA145" s="41">
        <f t="shared" si="657"/>
        <v>0</v>
      </c>
      <c r="EB145" s="42">
        <f t="shared" si="658"/>
        <v>0</v>
      </c>
      <c r="EG145" s="53">
        <f t="shared" si="734"/>
        <v>0</v>
      </c>
      <c r="EH145" s="41">
        <f t="shared" si="660"/>
        <v>0</v>
      </c>
      <c r="EI145" s="42">
        <f t="shared" si="661"/>
        <v>0</v>
      </c>
      <c r="EN145" s="53">
        <f t="shared" si="735"/>
        <v>0</v>
      </c>
      <c r="EO145" s="41">
        <f t="shared" si="663"/>
        <v>0</v>
      </c>
      <c r="EP145" s="42">
        <f t="shared" si="664"/>
        <v>0</v>
      </c>
      <c r="EU145" s="53">
        <f t="shared" si="736"/>
        <v>0</v>
      </c>
      <c r="EV145" s="41">
        <f t="shared" si="666"/>
        <v>0</v>
      </c>
      <c r="EW145" s="42">
        <f t="shared" si="667"/>
        <v>0</v>
      </c>
      <c r="FB145" s="53">
        <f t="shared" si="737"/>
        <v>0</v>
      </c>
      <c r="FC145" s="41">
        <f t="shared" si="669"/>
        <v>0</v>
      </c>
      <c r="FD145" s="42">
        <f t="shared" si="670"/>
        <v>0</v>
      </c>
      <c r="FI145" s="53">
        <f t="shared" si="738"/>
        <v>0</v>
      </c>
      <c r="FJ145" s="41">
        <f t="shared" si="672"/>
        <v>0</v>
      </c>
      <c r="FK145" s="42">
        <f t="shared" si="673"/>
        <v>0</v>
      </c>
      <c r="FP145" s="53">
        <f t="shared" si="739"/>
        <v>0</v>
      </c>
      <c r="FQ145" s="41">
        <f t="shared" si="675"/>
        <v>0</v>
      </c>
      <c r="FR145" s="42">
        <f t="shared" si="676"/>
        <v>0</v>
      </c>
      <c r="FW145" s="53">
        <f t="shared" si="740"/>
        <v>0</v>
      </c>
      <c r="FX145" s="41">
        <f t="shared" si="678"/>
        <v>0</v>
      </c>
      <c r="FY145" s="42">
        <f t="shared" si="679"/>
        <v>0</v>
      </c>
      <c r="GD145" s="53">
        <f t="shared" si="741"/>
        <v>0</v>
      </c>
      <c r="GE145" s="41">
        <f t="shared" si="681"/>
        <v>0</v>
      </c>
      <c r="GF145" s="42">
        <f t="shared" si="682"/>
        <v>0</v>
      </c>
      <c r="GK145" s="53">
        <f t="shared" si="742"/>
        <v>0</v>
      </c>
      <c r="GL145" s="41">
        <f t="shared" si="684"/>
        <v>0</v>
      </c>
      <c r="GM145" s="42">
        <f t="shared" si="685"/>
        <v>0</v>
      </c>
      <c r="GR145" s="53">
        <f t="shared" si="743"/>
        <v>0</v>
      </c>
      <c r="GS145" s="41">
        <f t="shared" si="687"/>
        <v>0</v>
      </c>
      <c r="GT145" s="42">
        <f t="shared" si="688"/>
        <v>0</v>
      </c>
      <c r="GY145" s="53">
        <f t="shared" si="744"/>
        <v>0</v>
      </c>
      <c r="GZ145" s="41">
        <f t="shared" si="690"/>
        <v>0</v>
      </c>
      <c r="HA145" s="42">
        <f t="shared" si="691"/>
        <v>0</v>
      </c>
      <c r="HF145" s="53">
        <f t="shared" si="745"/>
        <v>0</v>
      </c>
      <c r="HG145" s="41">
        <f t="shared" si="693"/>
        <v>0</v>
      </c>
      <c r="HH145" s="42">
        <f t="shared" si="694"/>
        <v>0</v>
      </c>
      <c r="HM145" s="53">
        <f t="shared" si="746"/>
        <v>0</v>
      </c>
      <c r="HN145" s="41">
        <f t="shared" si="696"/>
        <v>0</v>
      </c>
      <c r="HO145" s="42">
        <f t="shared" si="697"/>
        <v>0</v>
      </c>
      <c r="HT145" s="53">
        <f t="shared" si="747"/>
        <v>0</v>
      </c>
      <c r="HU145" s="41">
        <f t="shared" si="699"/>
        <v>0</v>
      </c>
      <c r="HV145" s="42">
        <f t="shared" si="700"/>
        <v>0</v>
      </c>
      <c r="IA145" s="53">
        <f t="shared" si="748"/>
        <v>0</v>
      </c>
      <c r="IB145" s="41">
        <f t="shared" si="702"/>
        <v>0</v>
      </c>
      <c r="IC145" s="42">
        <f t="shared" si="703"/>
        <v>0</v>
      </c>
      <c r="IH145" s="53">
        <f t="shared" si="749"/>
        <v>0</v>
      </c>
      <c r="II145" s="41">
        <f t="shared" si="705"/>
        <v>0</v>
      </c>
      <c r="IJ145" s="42">
        <f t="shared" si="706"/>
        <v>0</v>
      </c>
      <c r="IO145" s="53">
        <f t="shared" si="750"/>
        <v>0</v>
      </c>
      <c r="IP145" s="41">
        <f t="shared" si="708"/>
        <v>0</v>
      </c>
      <c r="IQ145" s="42">
        <f t="shared" si="709"/>
        <v>0</v>
      </c>
      <c r="IV145" s="53">
        <f t="shared" si="751"/>
        <v>0</v>
      </c>
      <c r="IW145" s="41">
        <f t="shared" si="752"/>
        <v>0</v>
      </c>
      <c r="IX145" s="42">
        <f t="shared" si="753"/>
        <v>0</v>
      </c>
    </row>
    <row r="146" spans="6:258" x14ac:dyDescent="0.2">
      <c r="F146" s="53">
        <f t="shared" si="713"/>
        <v>0</v>
      </c>
      <c r="G146" s="41"/>
      <c r="H146" s="41"/>
      <c r="I146" s="41"/>
      <c r="J146" s="41">
        <f t="shared" si="714"/>
        <v>0</v>
      </c>
      <c r="K146" s="42">
        <f t="shared" si="715"/>
        <v>0</v>
      </c>
      <c r="N146" s="53">
        <f t="shared" si="716"/>
        <v>0</v>
      </c>
      <c r="O146" s="41"/>
      <c r="P146" s="41"/>
      <c r="Q146" s="41"/>
      <c r="R146" s="41">
        <f t="shared" si="717"/>
        <v>0</v>
      </c>
      <c r="S146" s="42">
        <f t="shared" si="718"/>
        <v>0</v>
      </c>
      <c r="Y146" s="53">
        <f t="shared" si="719"/>
        <v>0</v>
      </c>
      <c r="Z146" s="41">
        <f t="shared" si="615"/>
        <v>0</v>
      </c>
      <c r="AA146" s="42">
        <f t="shared" si="616"/>
        <v>0</v>
      </c>
      <c r="AG146" s="53">
        <f t="shared" si="720"/>
        <v>0</v>
      </c>
      <c r="AH146" s="41">
        <f t="shared" si="618"/>
        <v>0</v>
      </c>
      <c r="AI146" s="42">
        <f t="shared" si="619"/>
        <v>0</v>
      </c>
      <c r="AN146" s="53">
        <f t="shared" si="721"/>
        <v>0</v>
      </c>
      <c r="AO146" s="41">
        <f t="shared" si="621"/>
        <v>0</v>
      </c>
      <c r="AP146" s="42">
        <f t="shared" si="622"/>
        <v>0</v>
      </c>
      <c r="AV146" s="53">
        <f t="shared" si="722"/>
        <v>0</v>
      </c>
      <c r="AW146" s="41">
        <f t="shared" si="624"/>
        <v>0</v>
      </c>
      <c r="AX146" s="42">
        <f t="shared" si="625"/>
        <v>0</v>
      </c>
      <c r="BD146" s="53">
        <f t="shared" si="723"/>
        <v>0</v>
      </c>
      <c r="BE146" s="41">
        <f t="shared" si="627"/>
        <v>0</v>
      </c>
      <c r="BF146" s="42">
        <f t="shared" si="628"/>
        <v>0</v>
      </c>
      <c r="BL146" s="53">
        <f t="shared" si="724"/>
        <v>0</v>
      </c>
      <c r="BM146" s="41">
        <f t="shared" si="630"/>
        <v>0</v>
      </c>
      <c r="BN146" s="42">
        <f t="shared" si="631"/>
        <v>0</v>
      </c>
      <c r="BT146" s="53">
        <f t="shared" si="725"/>
        <v>0</v>
      </c>
      <c r="BU146" s="41">
        <f t="shared" si="633"/>
        <v>0</v>
      </c>
      <c r="BV146" s="42">
        <f t="shared" si="634"/>
        <v>0</v>
      </c>
      <c r="CB146" s="53">
        <f t="shared" si="726"/>
        <v>0</v>
      </c>
      <c r="CC146" s="41">
        <f t="shared" si="636"/>
        <v>0</v>
      </c>
      <c r="CD146" s="42">
        <f t="shared" si="637"/>
        <v>0</v>
      </c>
      <c r="CJ146" s="53">
        <f t="shared" si="727"/>
        <v>0</v>
      </c>
      <c r="CK146" s="41">
        <f t="shared" si="639"/>
        <v>0</v>
      </c>
      <c r="CL146" s="42">
        <f t="shared" si="640"/>
        <v>0</v>
      </c>
      <c r="CQ146" s="53">
        <f t="shared" si="728"/>
        <v>0</v>
      </c>
      <c r="CR146" s="41">
        <f t="shared" si="642"/>
        <v>0</v>
      </c>
      <c r="CS146" s="42">
        <f t="shared" si="643"/>
        <v>0</v>
      </c>
      <c r="CX146" s="53">
        <f t="shared" si="729"/>
        <v>0</v>
      </c>
      <c r="CY146" s="41">
        <f t="shared" si="645"/>
        <v>0</v>
      </c>
      <c r="CZ146" s="42">
        <f t="shared" si="646"/>
        <v>0</v>
      </c>
      <c r="DE146" s="53">
        <f t="shared" si="730"/>
        <v>0</v>
      </c>
      <c r="DF146" s="41">
        <f t="shared" si="648"/>
        <v>0</v>
      </c>
      <c r="DG146" s="42">
        <f t="shared" si="649"/>
        <v>0</v>
      </c>
      <c r="DL146" s="53">
        <f t="shared" si="731"/>
        <v>0</v>
      </c>
      <c r="DM146" s="41">
        <f t="shared" si="651"/>
        <v>0</v>
      </c>
      <c r="DN146" s="42">
        <f t="shared" si="652"/>
        <v>0</v>
      </c>
      <c r="DS146" s="53">
        <f t="shared" si="732"/>
        <v>0</v>
      </c>
      <c r="DT146" s="41">
        <f t="shared" si="654"/>
        <v>0</v>
      </c>
      <c r="DU146" s="42">
        <f t="shared" si="655"/>
        <v>0</v>
      </c>
      <c r="DZ146" s="53">
        <f t="shared" si="733"/>
        <v>0</v>
      </c>
      <c r="EA146" s="41">
        <f t="shared" si="657"/>
        <v>0</v>
      </c>
      <c r="EB146" s="42">
        <f t="shared" si="658"/>
        <v>0</v>
      </c>
      <c r="EG146" s="53">
        <f t="shared" si="734"/>
        <v>0</v>
      </c>
      <c r="EH146" s="41">
        <f t="shared" si="660"/>
        <v>0</v>
      </c>
      <c r="EI146" s="42">
        <f t="shared" si="661"/>
        <v>0</v>
      </c>
      <c r="EN146" s="53">
        <f t="shared" si="735"/>
        <v>0</v>
      </c>
      <c r="EO146" s="41">
        <f t="shared" si="663"/>
        <v>0</v>
      </c>
      <c r="EP146" s="42">
        <f t="shared" si="664"/>
        <v>0</v>
      </c>
      <c r="EU146" s="53">
        <f t="shared" si="736"/>
        <v>0</v>
      </c>
      <c r="EV146" s="41">
        <f t="shared" si="666"/>
        <v>0</v>
      </c>
      <c r="EW146" s="42">
        <f t="shared" si="667"/>
        <v>0</v>
      </c>
      <c r="FB146" s="53">
        <f t="shared" si="737"/>
        <v>0</v>
      </c>
      <c r="FC146" s="41">
        <f t="shared" si="669"/>
        <v>0</v>
      </c>
      <c r="FD146" s="42">
        <f t="shared" si="670"/>
        <v>0</v>
      </c>
      <c r="FI146" s="53">
        <f t="shared" si="738"/>
        <v>0</v>
      </c>
      <c r="FJ146" s="41">
        <f t="shared" si="672"/>
        <v>0</v>
      </c>
      <c r="FK146" s="42">
        <f t="shared" si="673"/>
        <v>0</v>
      </c>
      <c r="FP146" s="53">
        <f t="shared" si="739"/>
        <v>0</v>
      </c>
      <c r="FQ146" s="41">
        <f t="shared" si="675"/>
        <v>0</v>
      </c>
      <c r="FR146" s="42">
        <f t="shared" si="676"/>
        <v>0</v>
      </c>
      <c r="FW146" s="53">
        <f t="shared" si="740"/>
        <v>0</v>
      </c>
      <c r="FX146" s="41">
        <f t="shared" si="678"/>
        <v>0</v>
      </c>
      <c r="FY146" s="42">
        <f t="shared" si="679"/>
        <v>0</v>
      </c>
      <c r="GD146" s="53">
        <f t="shared" si="741"/>
        <v>0</v>
      </c>
      <c r="GE146" s="41">
        <f t="shared" si="681"/>
        <v>0</v>
      </c>
      <c r="GF146" s="42">
        <f t="shared" si="682"/>
        <v>0</v>
      </c>
      <c r="GK146" s="53">
        <f t="shared" si="742"/>
        <v>0</v>
      </c>
      <c r="GL146" s="41">
        <f t="shared" si="684"/>
        <v>0</v>
      </c>
      <c r="GM146" s="42">
        <f t="shared" si="685"/>
        <v>0</v>
      </c>
      <c r="GR146" s="53">
        <f t="shared" si="743"/>
        <v>0</v>
      </c>
      <c r="GS146" s="41">
        <f t="shared" si="687"/>
        <v>0</v>
      </c>
      <c r="GT146" s="42">
        <f t="shared" si="688"/>
        <v>0</v>
      </c>
      <c r="GY146" s="53">
        <f t="shared" si="744"/>
        <v>0</v>
      </c>
      <c r="GZ146" s="41">
        <f t="shared" si="690"/>
        <v>0</v>
      </c>
      <c r="HA146" s="42">
        <f t="shared" si="691"/>
        <v>0</v>
      </c>
      <c r="HF146" s="53">
        <f t="shared" si="745"/>
        <v>0</v>
      </c>
      <c r="HG146" s="41">
        <f t="shared" si="693"/>
        <v>0</v>
      </c>
      <c r="HH146" s="42">
        <f t="shared" si="694"/>
        <v>0</v>
      </c>
      <c r="HM146" s="53">
        <f t="shared" si="746"/>
        <v>0</v>
      </c>
      <c r="HN146" s="41">
        <f t="shared" si="696"/>
        <v>0</v>
      </c>
      <c r="HO146" s="42">
        <f t="shared" si="697"/>
        <v>0</v>
      </c>
      <c r="HT146" s="53">
        <f t="shared" si="747"/>
        <v>0</v>
      </c>
      <c r="HU146" s="41">
        <f t="shared" si="699"/>
        <v>0</v>
      </c>
      <c r="HV146" s="42">
        <f t="shared" si="700"/>
        <v>0</v>
      </c>
      <c r="IA146" s="53">
        <f t="shared" si="748"/>
        <v>0</v>
      </c>
      <c r="IB146" s="41">
        <f t="shared" si="702"/>
        <v>0</v>
      </c>
      <c r="IC146" s="42">
        <f t="shared" si="703"/>
        <v>0</v>
      </c>
      <c r="IH146" s="53">
        <f t="shared" si="749"/>
        <v>0</v>
      </c>
      <c r="II146" s="41">
        <f t="shared" si="705"/>
        <v>0</v>
      </c>
      <c r="IJ146" s="42">
        <f t="shared" si="706"/>
        <v>0</v>
      </c>
      <c r="IO146" s="53">
        <f t="shared" si="750"/>
        <v>0</v>
      </c>
      <c r="IP146" s="41">
        <f t="shared" si="708"/>
        <v>0</v>
      </c>
      <c r="IQ146" s="42">
        <f t="shared" si="709"/>
        <v>0</v>
      </c>
      <c r="IV146" s="53">
        <f t="shared" si="751"/>
        <v>0</v>
      </c>
      <c r="IW146" s="41">
        <f t="shared" si="752"/>
        <v>0</v>
      </c>
      <c r="IX146" s="42">
        <f t="shared" si="753"/>
        <v>0</v>
      </c>
    </row>
    <row r="147" spans="6:258" x14ac:dyDescent="0.2">
      <c r="F147" s="53">
        <f t="shared" si="713"/>
        <v>0</v>
      </c>
      <c r="G147" s="41"/>
      <c r="H147" s="41"/>
      <c r="I147" s="41"/>
      <c r="J147" s="41">
        <f t="shared" si="714"/>
        <v>1950</v>
      </c>
      <c r="K147" s="42">
        <f t="shared" si="715"/>
        <v>-1950</v>
      </c>
      <c r="N147" s="53">
        <f t="shared" si="716"/>
        <v>0</v>
      </c>
      <c r="O147" s="41"/>
      <c r="P147" s="41"/>
      <c r="Q147" s="41"/>
      <c r="R147" s="41">
        <f t="shared" si="717"/>
        <v>1950</v>
      </c>
      <c r="S147" s="42">
        <f t="shared" si="718"/>
        <v>-1950</v>
      </c>
      <c r="Y147" s="53">
        <f t="shared" si="719"/>
        <v>0</v>
      </c>
      <c r="Z147" s="41">
        <f t="shared" si="615"/>
        <v>0</v>
      </c>
      <c r="AA147" s="42">
        <f t="shared" si="616"/>
        <v>0</v>
      </c>
      <c r="AG147" s="53">
        <f t="shared" si="720"/>
        <v>0</v>
      </c>
      <c r="AH147" s="41">
        <f t="shared" si="618"/>
        <v>0</v>
      </c>
      <c r="AI147" s="42">
        <f t="shared" si="619"/>
        <v>0</v>
      </c>
      <c r="AN147" s="53">
        <f t="shared" si="721"/>
        <v>0</v>
      </c>
      <c r="AO147" s="41">
        <f t="shared" si="621"/>
        <v>0</v>
      </c>
      <c r="AP147" s="42">
        <f t="shared" si="622"/>
        <v>0</v>
      </c>
      <c r="AV147" s="53">
        <f t="shared" si="722"/>
        <v>0</v>
      </c>
      <c r="AW147" s="41">
        <f t="shared" si="624"/>
        <v>0</v>
      </c>
      <c r="AX147" s="42">
        <f t="shared" si="625"/>
        <v>0</v>
      </c>
      <c r="BD147" s="53">
        <f t="shared" si="723"/>
        <v>0</v>
      </c>
      <c r="BE147" s="41">
        <f t="shared" si="627"/>
        <v>0</v>
      </c>
      <c r="BF147" s="42">
        <f t="shared" si="628"/>
        <v>0</v>
      </c>
      <c r="BL147" s="53">
        <f t="shared" si="724"/>
        <v>0</v>
      </c>
      <c r="BM147" s="41">
        <f t="shared" si="630"/>
        <v>0</v>
      </c>
      <c r="BN147" s="42">
        <f t="shared" si="631"/>
        <v>0</v>
      </c>
      <c r="BT147" s="53">
        <f t="shared" si="725"/>
        <v>0</v>
      </c>
      <c r="BU147" s="41">
        <f t="shared" si="633"/>
        <v>0</v>
      </c>
      <c r="BV147" s="42">
        <f t="shared" si="634"/>
        <v>0</v>
      </c>
      <c r="CB147" s="53">
        <f t="shared" si="726"/>
        <v>0</v>
      </c>
      <c r="CC147" s="41">
        <f t="shared" si="636"/>
        <v>0</v>
      </c>
      <c r="CD147" s="42">
        <f t="shared" si="637"/>
        <v>0</v>
      </c>
      <c r="CJ147" s="53">
        <f t="shared" si="727"/>
        <v>0</v>
      </c>
      <c r="CK147" s="41">
        <f t="shared" si="639"/>
        <v>0</v>
      </c>
      <c r="CL147" s="42">
        <f t="shared" si="640"/>
        <v>0</v>
      </c>
      <c r="CQ147" s="53">
        <f t="shared" si="728"/>
        <v>0</v>
      </c>
      <c r="CR147" s="41">
        <f t="shared" si="642"/>
        <v>0</v>
      </c>
      <c r="CS147" s="42">
        <f t="shared" si="643"/>
        <v>0</v>
      </c>
      <c r="CX147" s="53">
        <f t="shared" si="729"/>
        <v>0</v>
      </c>
      <c r="CY147" s="41">
        <f t="shared" si="645"/>
        <v>0</v>
      </c>
      <c r="CZ147" s="42">
        <f t="shared" si="646"/>
        <v>0</v>
      </c>
      <c r="DE147" s="53">
        <f t="shared" si="730"/>
        <v>0</v>
      </c>
      <c r="DF147" s="41">
        <f t="shared" si="648"/>
        <v>0</v>
      </c>
      <c r="DG147" s="42">
        <f t="shared" si="649"/>
        <v>0</v>
      </c>
      <c r="DL147" s="53">
        <f t="shared" si="731"/>
        <v>0</v>
      </c>
      <c r="DM147" s="41">
        <f t="shared" si="651"/>
        <v>0</v>
      </c>
      <c r="DN147" s="42">
        <f t="shared" si="652"/>
        <v>0</v>
      </c>
      <c r="DS147" s="53">
        <f t="shared" si="732"/>
        <v>0</v>
      </c>
      <c r="DT147" s="41">
        <f t="shared" si="654"/>
        <v>0</v>
      </c>
      <c r="DU147" s="42">
        <f t="shared" si="655"/>
        <v>0</v>
      </c>
      <c r="DZ147" s="53">
        <f t="shared" si="733"/>
        <v>0</v>
      </c>
      <c r="EA147" s="41">
        <f t="shared" si="657"/>
        <v>0</v>
      </c>
      <c r="EB147" s="42">
        <f t="shared" si="658"/>
        <v>0</v>
      </c>
      <c r="EG147" s="53">
        <f t="shared" si="734"/>
        <v>0</v>
      </c>
      <c r="EH147" s="41">
        <f t="shared" si="660"/>
        <v>0</v>
      </c>
      <c r="EI147" s="42">
        <f t="shared" si="661"/>
        <v>0</v>
      </c>
      <c r="EN147" s="53">
        <f t="shared" si="735"/>
        <v>0</v>
      </c>
      <c r="EO147" s="41">
        <f t="shared" si="663"/>
        <v>0</v>
      </c>
      <c r="EP147" s="42">
        <f t="shared" si="664"/>
        <v>0</v>
      </c>
      <c r="EU147" s="53">
        <f t="shared" si="736"/>
        <v>0</v>
      </c>
      <c r="EV147" s="41">
        <f t="shared" si="666"/>
        <v>0</v>
      </c>
      <c r="EW147" s="42">
        <f t="shared" si="667"/>
        <v>0</v>
      </c>
      <c r="FB147" s="53">
        <f t="shared" si="737"/>
        <v>0</v>
      </c>
      <c r="FC147" s="41">
        <f t="shared" si="669"/>
        <v>0</v>
      </c>
      <c r="FD147" s="42">
        <f t="shared" si="670"/>
        <v>0</v>
      </c>
      <c r="FI147" s="53">
        <f t="shared" si="738"/>
        <v>0</v>
      </c>
      <c r="FJ147" s="41">
        <f t="shared" si="672"/>
        <v>0</v>
      </c>
      <c r="FK147" s="42">
        <f t="shared" si="673"/>
        <v>0</v>
      </c>
      <c r="FP147" s="53">
        <f t="shared" si="739"/>
        <v>0</v>
      </c>
      <c r="FQ147" s="41">
        <f t="shared" si="675"/>
        <v>0</v>
      </c>
      <c r="FR147" s="42">
        <f t="shared" si="676"/>
        <v>0</v>
      </c>
      <c r="FW147" s="53">
        <f t="shared" si="740"/>
        <v>0</v>
      </c>
      <c r="FX147" s="41">
        <f t="shared" si="678"/>
        <v>0</v>
      </c>
      <c r="FY147" s="42">
        <f t="shared" si="679"/>
        <v>0</v>
      </c>
      <c r="GD147" s="53">
        <f t="shared" si="741"/>
        <v>0</v>
      </c>
      <c r="GE147" s="41">
        <f t="shared" si="681"/>
        <v>0</v>
      </c>
      <c r="GF147" s="42">
        <f t="shared" si="682"/>
        <v>0</v>
      </c>
      <c r="GK147" s="53">
        <f t="shared" si="742"/>
        <v>0</v>
      </c>
      <c r="GL147" s="41">
        <f t="shared" si="684"/>
        <v>0</v>
      </c>
      <c r="GM147" s="42">
        <f t="shared" si="685"/>
        <v>0</v>
      </c>
      <c r="GR147" s="53">
        <f t="shared" si="743"/>
        <v>0</v>
      </c>
      <c r="GS147" s="41">
        <f t="shared" si="687"/>
        <v>0</v>
      </c>
      <c r="GT147" s="42">
        <f t="shared" si="688"/>
        <v>0</v>
      </c>
      <c r="GY147" s="53">
        <f t="shared" si="744"/>
        <v>0</v>
      </c>
      <c r="GZ147" s="41">
        <f t="shared" si="690"/>
        <v>0</v>
      </c>
      <c r="HA147" s="42">
        <f t="shared" si="691"/>
        <v>0</v>
      </c>
      <c r="HF147" s="53">
        <f t="shared" si="745"/>
        <v>0</v>
      </c>
      <c r="HG147" s="41">
        <f t="shared" si="693"/>
        <v>0</v>
      </c>
      <c r="HH147" s="42">
        <f t="shared" si="694"/>
        <v>0</v>
      </c>
      <c r="HM147" s="53">
        <f t="shared" si="746"/>
        <v>0</v>
      </c>
      <c r="HN147" s="41">
        <f t="shared" si="696"/>
        <v>0</v>
      </c>
      <c r="HO147" s="42">
        <f t="shared" si="697"/>
        <v>0</v>
      </c>
      <c r="HT147" s="53">
        <f t="shared" si="747"/>
        <v>0</v>
      </c>
      <c r="HU147" s="41">
        <f t="shared" si="699"/>
        <v>0</v>
      </c>
      <c r="HV147" s="42">
        <f t="shared" si="700"/>
        <v>0</v>
      </c>
      <c r="IA147" s="53">
        <f t="shared" si="748"/>
        <v>0</v>
      </c>
      <c r="IB147" s="41">
        <f t="shared" si="702"/>
        <v>0</v>
      </c>
      <c r="IC147" s="42">
        <f t="shared" si="703"/>
        <v>0</v>
      </c>
      <c r="IH147" s="53">
        <f t="shared" si="749"/>
        <v>0</v>
      </c>
      <c r="II147" s="41">
        <f t="shared" si="705"/>
        <v>0</v>
      </c>
      <c r="IJ147" s="42">
        <f t="shared" si="706"/>
        <v>0</v>
      </c>
      <c r="IO147" s="53">
        <f t="shared" si="750"/>
        <v>0</v>
      </c>
      <c r="IP147" s="41">
        <f t="shared" si="708"/>
        <v>0</v>
      </c>
      <c r="IQ147" s="42">
        <f t="shared" si="709"/>
        <v>0</v>
      </c>
      <c r="IV147" s="53">
        <f t="shared" si="751"/>
        <v>0</v>
      </c>
      <c r="IW147" s="41">
        <f t="shared" si="752"/>
        <v>0</v>
      </c>
      <c r="IX147" s="42">
        <f t="shared" si="753"/>
        <v>0</v>
      </c>
    </row>
    <row r="148" spans="6:258" x14ac:dyDescent="0.2">
      <c r="F148" s="53">
        <f t="shared" si="713"/>
        <v>0</v>
      </c>
      <c r="G148" s="41"/>
      <c r="H148" s="41"/>
      <c r="I148" s="41"/>
      <c r="J148" s="41">
        <f t="shared" si="714"/>
        <v>79401</v>
      </c>
      <c r="K148" s="42">
        <f t="shared" si="715"/>
        <v>-79401</v>
      </c>
      <c r="N148" s="53">
        <f t="shared" si="716"/>
        <v>0</v>
      </c>
      <c r="O148" s="41"/>
      <c r="P148" s="41"/>
      <c r="Q148" s="41"/>
      <c r="R148" s="41">
        <f t="shared" si="717"/>
        <v>79401</v>
      </c>
      <c r="S148" s="42">
        <f t="shared" si="718"/>
        <v>-79401</v>
      </c>
      <c r="Y148" s="53">
        <f t="shared" si="719"/>
        <v>0</v>
      </c>
      <c r="Z148" s="41">
        <f t="shared" si="615"/>
        <v>0</v>
      </c>
      <c r="AA148" s="42">
        <f t="shared" si="616"/>
        <v>0</v>
      </c>
      <c r="AG148" s="53">
        <f t="shared" si="720"/>
        <v>0</v>
      </c>
      <c r="AH148" s="41">
        <f t="shared" si="618"/>
        <v>0</v>
      </c>
      <c r="AI148" s="42">
        <f t="shared" si="619"/>
        <v>0</v>
      </c>
      <c r="AN148" s="53">
        <f t="shared" si="721"/>
        <v>0</v>
      </c>
      <c r="AO148" s="41">
        <f t="shared" si="621"/>
        <v>0</v>
      </c>
      <c r="AP148" s="42">
        <f t="shared" si="622"/>
        <v>0</v>
      </c>
      <c r="AV148" s="53">
        <f t="shared" si="722"/>
        <v>0</v>
      </c>
      <c r="AW148" s="41">
        <f t="shared" si="624"/>
        <v>0</v>
      </c>
      <c r="AX148" s="42">
        <f t="shared" si="625"/>
        <v>0</v>
      </c>
      <c r="BD148" s="53">
        <f t="shared" si="723"/>
        <v>0</v>
      </c>
      <c r="BE148" s="41">
        <f t="shared" si="627"/>
        <v>0</v>
      </c>
      <c r="BF148" s="42">
        <f t="shared" si="628"/>
        <v>0</v>
      </c>
      <c r="BL148" s="53">
        <f t="shared" si="724"/>
        <v>0</v>
      </c>
      <c r="BM148" s="41">
        <f t="shared" si="630"/>
        <v>0</v>
      </c>
      <c r="BN148" s="42">
        <f t="shared" si="631"/>
        <v>0</v>
      </c>
      <c r="BT148" s="53">
        <f t="shared" si="725"/>
        <v>0</v>
      </c>
      <c r="BU148" s="41">
        <f t="shared" si="633"/>
        <v>0</v>
      </c>
      <c r="BV148" s="42">
        <f t="shared" si="634"/>
        <v>0</v>
      </c>
      <c r="CB148" s="53">
        <f t="shared" si="726"/>
        <v>0</v>
      </c>
      <c r="CC148" s="41">
        <f t="shared" si="636"/>
        <v>0</v>
      </c>
      <c r="CD148" s="42">
        <f t="shared" si="637"/>
        <v>0</v>
      </c>
      <c r="CJ148" s="53">
        <f t="shared" si="727"/>
        <v>0</v>
      </c>
      <c r="CK148" s="41">
        <f t="shared" si="639"/>
        <v>0</v>
      </c>
      <c r="CL148" s="42">
        <f t="shared" si="640"/>
        <v>0</v>
      </c>
      <c r="CQ148" s="53">
        <f t="shared" si="728"/>
        <v>0</v>
      </c>
      <c r="CR148" s="41">
        <f t="shared" si="642"/>
        <v>0</v>
      </c>
      <c r="CS148" s="42">
        <f t="shared" si="643"/>
        <v>0</v>
      </c>
      <c r="CX148" s="53">
        <f t="shared" si="729"/>
        <v>0</v>
      </c>
      <c r="CY148" s="41">
        <f t="shared" si="645"/>
        <v>0</v>
      </c>
      <c r="CZ148" s="42">
        <f t="shared" si="646"/>
        <v>0</v>
      </c>
      <c r="DE148" s="53">
        <f t="shared" si="730"/>
        <v>0</v>
      </c>
      <c r="DF148" s="41">
        <f t="shared" si="648"/>
        <v>0</v>
      </c>
      <c r="DG148" s="42">
        <f t="shared" si="649"/>
        <v>0</v>
      </c>
      <c r="DL148" s="53">
        <f t="shared" si="731"/>
        <v>0</v>
      </c>
      <c r="DM148" s="41">
        <f t="shared" si="651"/>
        <v>0</v>
      </c>
      <c r="DN148" s="42">
        <f t="shared" si="652"/>
        <v>0</v>
      </c>
      <c r="DS148" s="53">
        <f t="shared" si="732"/>
        <v>0</v>
      </c>
      <c r="DT148" s="41">
        <f t="shared" si="654"/>
        <v>0</v>
      </c>
      <c r="DU148" s="42">
        <f t="shared" si="655"/>
        <v>0</v>
      </c>
      <c r="DZ148" s="53">
        <f t="shared" si="733"/>
        <v>0</v>
      </c>
      <c r="EA148" s="41">
        <f t="shared" si="657"/>
        <v>0</v>
      </c>
      <c r="EB148" s="42">
        <f t="shared" si="658"/>
        <v>0</v>
      </c>
      <c r="EG148" s="53">
        <f t="shared" si="734"/>
        <v>0</v>
      </c>
      <c r="EH148" s="41">
        <f t="shared" si="660"/>
        <v>0</v>
      </c>
      <c r="EI148" s="42">
        <f t="shared" si="661"/>
        <v>0</v>
      </c>
      <c r="EN148" s="53">
        <f t="shared" si="735"/>
        <v>0</v>
      </c>
      <c r="EO148" s="41">
        <f t="shared" si="663"/>
        <v>0</v>
      </c>
      <c r="EP148" s="42">
        <f t="shared" si="664"/>
        <v>0</v>
      </c>
      <c r="EU148" s="53">
        <f t="shared" si="736"/>
        <v>0</v>
      </c>
      <c r="EV148" s="41">
        <f t="shared" si="666"/>
        <v>0</v>
      </c>
      <c r="EW148" s="42">
        <f t="shared" si="667"/>
        <v>0</v>
      </c>
      <c r="FB148" s="53">
        <f t="shared" si="737"/>
        <v>0</v>
      </c>
      <c r="FC148" s="41">
        <f t="shared" si="669"/>
        <v>0</v>
      </c>
      <c r="FD148" s="42">
        <f t="shared" si="670"/>
        <v>0</v>
      </c>
      <c r="FI148" s="53">
        <f t="shared" si="738"/>
        <v>0</v>
      </c>
      <c r="FJ148" s="41">
        <f t="shared" si="672"/>
        <v>0</v>
      </c>
      <c r="FK148" s="42">
        <f t="shared" si="673"/>
        <v>0</v>
      </c>
      <c r="FP148" s="53">
        <f t="shared" si="739"/>
        <v>0</v>
      </c>
      <c r="FQ148" s="41">
        <f t="shared" si="675"/>
        <v>0</v>
      </c>
      <c r="FR148" s="42">
        <f t="shared" si="676"/>
        <v>0</v>
      </c>
      <c r="FW148" s="53">
        <f t="shared" si="740"/>
        <v>0</v>
      </c>
      <c r="FX148" s="41">
        <f t="shared" si="678"/>
        <v>0</v>
      </c>
      <c r="FY148" s="42">
        <f t="shared" si="679"/>
        <v>0</v>
      </c>
      <c r="GD148" s="53">
        <f t="shared" si="741"/>
        <v>0</v>
      </c>
      <c r="GE148" s="41">
        <f t="shared" si="681"/>
        <v>0</v>
      </c>
      <c r="GF148" s="42">
        <f t="shared" si="682"/>
        <v>0</v>
      </c>
      <c r="GK148" s="53">
        <f t="shared" si="742"/>
        <v>0</v>
      </c>
      <c r="GL148" s="41">
        <f t="shared" si="684"/>
        <v>0</v>
      </c>
      <c r="GM148" s="42">
        <f t="shared" si="685"/>
        <v>0</v>
      </c>
      <c r="GR148" s="53">
        <f t="shared" si="743"/>
        <v>0</v>
      </c>
      <c r="GS148" s="41">
        <f t="shared" si="687"/>
        <v>0</v>
      </c>
      <c r="GT148" s="42">
        <f t="shared" si="688"/>
        <v>0</v>
      </c>
      <c r="GY148" s="53">
        <f t="shared" si="744"/>
        <v>0</v>
      </c>
      <c r="GZ148" s="41">
        <f t="shared" si="690"/>
        <v>0</v>
      </c>
      <c r="HA148" s="42">
        <f t="shared" si="691"/>
        <v>0</v>
      </c>
      <c r="HF148" s="53">
        <f t="shared" si="745"/>
        <v>0</v>
      </c>
      <c r="HG148" s="41">
        <f t="shared" si="693"/>
        <v>0</v>
      </c>
      <c r="HH148" s="42">
        <f t="shared" si="694"/>
        <v>0</v>
      </c>
      <c r="HM148" s="53">
        <f t="shared" si="746"/>
        <v>0</v>
      </c>
      <c r="HN148" s="41">
        <f t="shared" si="696"/>
        <v>0</v>
      </c>
      <c r="HO148" s="42">
        <f t="shared" si="697"/>
        <v>0</v>
      </c>
      <c r="HT148" s="53">
        <f t="shared" si="747"/>
        <v>0</v>
      </c>
      <c r="HU148" s="41">
        <f t="shared" si="699"/>
        <v>0</v>
      </c>
      <c r="HV148" s="42">
        <f t="shared" si="700"/>
        <v>0</v>
      </c>
      <c r="IA148" s="53">
        <f t="shared" si="748"/>
        <v>0</v>
      </c>
      <c r="IB148" s="41">
        <f t="shared" si="702"/>
        <v>0</v>
      </c>
      <c r="IC148" s="42">
        <f t="shared" si="703"/>
        <v>0</v>
      </c>
      <c r="IH148" s="53">
        <f t="shared" si="749"/>
        <v>0</v>
      </c>
      <c r="II148" s="41">
        <f t="shared" si="705"/>
        <v>0</v>
      </c>
      <c r="IJ148" s="42">
        <f t="shared" si="706"/>
        <v>0</v>
      </c>
      <c r="IO148" s="53">
        <f t="shared" si="750"/>
        <v>0</v>
      </c>
      <c r="IP148" s="41">
        <f t="shared" si="708"/>
        <v>0</v>
      </c>
      <c r="IQ148" s="42">
        <f t="shared" si="709"/>
        <v>0</v>
      </c>
      <c r="IV148" s="53">
        <f t="shared" si="751"/>
        <v>0</v>
      </c>
      <c r="IW148" s="41">
        <f t="shared" si="752"/>
        <v>0</v>
      </c>
      <c r="IX148" s="42">
        <f t="shared" si="753"/>
        <v>0</v>
      </c>
    </row>
    <row r="149" spans="6:258" x14ac:dyDescent="0.2">
      <c r="F149" s="53">
        <f t="shared" si="713"/>
        <v>0</v>
      </c>
      <c r="G149" s="41"/>
      <c r="H149" s="41"/>
      <c r="I149" s="41"/>
      <c r="J149" s="41">
        <f t="shared" si="714"/>
        <v>171645</v>
      </c>
      <c r="K149" s="42">
        <f t="shared" si="715"/>
        <v>-171645</v>
      </c>
      <c r="N149" s="53">
        <f t="shared" si="716"/>
        <v>0</v>
      </c>
      <c r="O149" s="41"/>
      <c r="P149" s="41"/>
      <c r="Q149" s="41"/>
      <c r="R149" s="41">
        <f t="shared" si="717"/>
        <v>171645</v>
      </c>
      <c r="S149" s="42">
        <f t="shared" si="718"/>
        <v>-171645</v>
      </c>
      <c r="Y149" s="53">
        <f t="shared" si="719"/>
        <v>0</v>
      </c>
      <c r="Z149" s="41">
        <f t="shared" si="615"/>
        <v>0</v>
      </c>
      <c r="AA149" s="42">
        <f t="shared" si="616"/>
        <v>0</v>
      </c>
      <c r="AG149" s="53">
        <f t="shared" si="720"/>
        <v>0</v>
      </c>
      <c r="AH149" s="41">
        <f t="shared" si="618"/>
        <v>0</v>
      </c>
      <c r="AI149" s="42">
        <f t="shared" si="619"/>
        <v>0</v>
      </c>
      <c r="AN149" s="53">
        <f t="shared" si="721"/>
        <v>0</v>
      </c>
      <c r="AO149" s="41">
        <f t="shared" si="621"/>
        <v>0</v>
      </c>
      <c r="AP149" s="42">
        <f t="shared" si="622"/>
        <v>0</v>
      </c>
      <c r="AV149" s="53">
        <f t="shared" si="722"/>
        <v>0</v>
      </c>
      <c r="AW149" s="41">
        <f t="shared" si="624"/>
        <v>0</v>
      </c>
      <c r="AX149" s="42">
        <f t="shared" si="625"/>
        <v>0</v>
      </c>
      <c r="BD149" s="53">
        <f t="shared" si="723"/>
        <v>0</v>
      </c>
      <c r="BE149" s="41">
        <f t="shared" si="627"/>
        <v>0</v>
      </c>
      <c r="BF149" s="42">
        <f t="shared" si="628"/>
        <v>0</v>
      </c>
      <c r="BL149" s="53">
        <f t="shared" si="724"/>
        <v>0</v>
      </c>
      <c r="BM149" s="41">
        <f t="shared" si="630"/>
        <v>0</v>
      </c>
      <c r="BN149" s="42">
        <f t="shared" si="631"/>
        <v>0</v>
      </c>
      <c r="BT149" s="53">
        <f t="shared" si="725"/>
        <v>0</v>
      </c>
      <c r="BU149" s="41">
        <f t="shared" si="633"/>
        <v>0</v>
      </c>
      <c r="BV149" s="42">
        <f t="shared" si="634"/>
        <v>0</v>
      </c>
      <c r="CB149" s="53">
        <f t="shared" si="726"/>
        <v>0</v>
      </c>
      <c r="CC149" s="41">
        <f t="shared" si="636"/>
        <v>0</v>
      </c>
      <c r="CD149" s="42">
        <f t="shared" si="637"/>
        <v>0</v>
      </c>
      <c r="CJ149" s="53">
        <f t="shared" si="727"/>
        <v>0</v>
      </c>
      <c r="CK149" s="41">
        <f t="shared" si="639"/>
        <v>0</v>
      </c>
      <c r="CL149" s="42">
        <f t="shared" si="640"/>
        <v>0</v>
      </c>
      <c r="CQ149" s="53">
        <f t="shared" si="728"/>
        <v>0</v>
      </c>
      <c r="CR149" s="41">
        <f t="shared" si="642"/>
        <v>0</v>
      </c>
      <c r="CS149" s="42">
        <f t="shared" si="643"/>
        <v>0</v>
      </c>
      <c r="CX149" s="53">
        <f t="shared" si="729"/>
        <v>0</v>
      </c>
      <c r="CY149" s="41">
        <f t="shared" si="645"/>
        <v>0</v>
      </c>
      <c r="CZ149" s="42">
        <f t="shared" si="646"/>
        <v>0</v>
      </c>
      <c r="DE149" s="53">
        <f t="shared" si="730"/>
        <v>0</v>
      </c>
      <c r="DF149" s="41">
        <f t="shared" si="648"/>
        <v>0</v>
      </c>
      <c r="DG149" s="42">
        <f t="shared" si="649"/>
        <v>0</v>
      </c>
      <c r="DL149" s="53">
        <f t="shared" si="731"/>
        <v>0</v>
      </c>
      <c r="DM149" s="41">
        <f t="shared" si="651"/>
        <v>0</v>
      </c>
      <c r="DN149" s="42">
        <f t="shared" si="652"/>
        <v>0</v>
      </c>
      <c r="DS149" s="53">
        <f t="shared" si="732"/>
        <v>0</v>
      </c>
      <c r="DT149" s="41">
        <f t="shared" si="654"/>
        <v>0</v>
      </c>
      <c r="DU149" s="42">
        <f t="shared" si="655"/>
        <v>0</v>
      </c>
      <c r="DZ149" s="53">
        <f t="shared" si="733"/>
        <v>0</v>
      </c>
      <c r="EA149" s="41">
        <f t="shared" si="657"/>
        <v>0</v>
      </c>
      <c r="EB149" s="42">
        <f t="shared" si="658"/>
        <v>0</v>
      </c>
      <c r="EG149" s="53">
        <f t="shared" si="734"/>
        <v>0</v>
      </c>
      <c r="EH149" s="41">
        <f t="shared" si="660"/>
        <v>0</v>
      </c>
      <c r="EI149" s="42">
        <f t="shared" si="661"/>
        <v>0</v>
      </c>
      <c r="EN149" s="53">
        <f t="shared" si="735"/>
        <v>0</v>
      </c>
      <c r="EO149" s="41">
        <f t="shared" si="663"/>
        <v>0</v>
      </c>
      <c r="EP149" s="42">
        <f t="shared" si="664"/>
        <v>0</v>
      </c>
      <c r="EU149" s="53">
        <f t="shared" si="736"/>
        <v>0</v>
      </c>
      <c r="EV149" s="41">
        <f t="shared" si="666"/>
        <v>0</v>
      </c>
      <c r="EW149" s="42">
        <f t="shared" si="667"/>
        <v>0</v>
      </c>
      <c r="FB149" s="53">
        <f t="shared" si="737"/>
        <v>0</v>
      </c>
      <c r="FC149" s="41">
        <f t="shared" si="669"/>
        <v>0</v>
      </c>
      <c r="FD149" s="42">
        <f t="shared" si="670"/>
        <v>0</v>
      </c>
      <c r="FI149" s="53">
        <f t="shared" si="738"/>
        <v>0</v>
      </c>
      <c r="FJ149" s="41">
        <f t="shared" si="672"/>
        <v>0</v>
      </c>
      <c r="FK149" s="42">
        <f t="shared" si="673"/>
        <v>0</v>
      </c>
      <c r="FP149" s="53">
        <f t="shared" si="739"/>
        <v>0</v>
      </c>
      <c r="FQ149" s="41">
        <f t="shared" si="675"/>
        <v>0</v>
      </c>
      <c r="FR149" s="42">
        <f t="shared" si="676"/>
        <v>0</v>
      </c>
      <c r="FW149" s="53">
        <f t="shared" si="740"/>
        <v>0</v>
      </c>
      <c r="FX149" s="41">
        <f t="shared" si="678"/>
        <v>0</v>
      </c>
      <c r="FY149" s="42">
        <f t="shared" si="679"/>
        <v>0</v>
      </c>
      <c r="GD149" s="53">
        <f t="shared" si="741"/>
        <v>0</v>
      </c>
      <c r="GE149" s="41">
        <f t="shared" si="681"/>
        <v>0</v>
      </c>
      <c r="GF149" s="42">
        <f t="shared" si="682"/>
        <v>0</v>
      </c>
      <c r="GK149" s="53">
        <f t="shared" si="742"/>
        <v>0</v>
      </c>
      <c r="GL149" s="41">
        <f t="shared" si="684"/>
        <v>0</v>
      </c>
      <c r="GM149" s="42">
        <f t="shared" si="685"/>
        <v>0</v>
      </c>
      <c r="GR149" s="53">
        <f t="shared" si="743"/>
        <v>0</v>
      </c>
      <c r="GS149" s="41">
        <f t="shared" si="687"/>
        <v>0</v>
      </c>
      <c r="GT149" s="42">
        <f t="shared" si="688"/>
        <v>0</v>
      </c>
      <c r="GY149" s="53">
        <f t="shared" si="744"/>
        <v>0</v>
      </c>
      <c r="GZ149" s="41">
        <f t="shared" si="690"/>
        <v>0</v>
      </c>
      <c r="HA149" s="42">
        <f t="shared" si="691"/>
        <v>0</v>
      </c>
      <c r="HF149" s="53">
        <f t="shared" si="745"/>
        <v>0</v>
      </c>
      <c r="HG149" s="41">
        <f t="shared" si="693"/>
        <v>0</v>
      </c>
      <c r="HH149" s="42">
        <f t="shared" si="694"/>
        <v>0</v>
      </c>
      <c r="HM149" s="53">
        <f t="shared" si="746"/>
        <v>0</v>
      </c>
      <c r="HN149" s="41">
        <f t="shared" si="696"/>
        <v>0</v>
      </c>
      <c r="HO149" s="42">
        <f t="shared" si="697"/>
        <v>0</v>
      </c>
      <c r="HT149" s="53">
        <f t="shared" si="747"/>
        <v>0</v>
      </c>
      <c r="HU149" s="41">
        <f t="shared" si="699"/>
        <v>0</v>
      </c>
      <c r="HV149" s="42">
        <f t="shared" si="700"/>
        <v>0</v>
      </c>
      <c r="IA149" s="53">
        <f t="shared" si="748"/>
        <v>0</v>
      </c>
      <c r="IB149" s="41">
        <f t="shared" si="702"/>
        <v>0</v>
      </c>
      <c r="IC149" s="42">
        <f t="shared" si="703"/>
        <v>0</v>
      </c>
      <c r="IH149" s="53">
        <f t="shared" si="749"/>
        <v>0</v>
      </c>
      <c r="II149" s="41">
        <f t="shared" si="705"/>
        <v>0</v>
      </c>
      <c r="IJ149" s="42">
        <f t="shared" si="706"/>
        <v>0</v>
      </c>
      <c r="IO149" s="53">
        <f t="shared" si="750"/>
        <v>0</v>
      </c>
      <c r="IP149" s="41">
        <f t="shared" si="708"/>
        <v>0</v>
      </c>
      <c r="IQ149" s="42">
        <f t="shared" si="709"/>
        <v>0</v>
      </c>
      <c r="IV149" s="53">
        <f t="shared" si="751"/>
        <v>0</v>
      </c>
      <c r="IW149" s="41">
        <f t="shared" si="752"/>
        <v>0</v>
      </c>
      <c r="IX149" s="42">
        <f t="shared" si="753"/>
        <v>0</v>
      </c>
    </row>
    <row r="150" spans="6:258" x14ac:dyDescent="0.2">
      <c r="F150" s="53">
        <f t="shared" si="713"/>
        <v>15093</v>
      </c>
      <c r="G150" s="41"/>
      <c r="H150" s="41"/>
      <c r="I150" s="41"/>
      <c r="J150" s="41">
        <f t="shared" si="714"/>
        <v>3885245</v>
      </c>
      <c r="K150" s="42">
        <f t="shared" si="715"/>
        <v>-3870152</v>
      </c>
      <c r="N150" s="53">
        <f t="shared" si="716"/>
        <v>9888</v>
      </c>
      <c r="O150" s="41"/>
      <c r="P150" s="41"/>
      <c r="Q150" s="41"/>
      <c r="R150" s="41">
        <f t="shared" si="717"/>
        <v>3440764</v>
      </c>
      <c r="S150" s="42">
        <f t="shared" si="718"/>
        <v>-3430876</v>
      </c>
      <c r="Y150" s="53">
        <f t="shared" si="719"/>
        <v>74737</v>
      </c>
      <c r="Z150" s="41">
        <f t="shared" si="615"/>
        <v>74737</v>
      </c>
      <c r="AA150" s="42">
        <f t="shared" si="616"/>
        <v>0</v>
      </c>
      <c r="AG150" s="53">
        <f t="shared" si="720"/>
        <v>357605</v>
      </c>
      <c r="AH150" s="41">
        <f t="shared" si="618"/>
        <v>357605</v>
      </c>
      <c r="AI150" s="42">
        <f t="shared" si="619"/>
        <v>0</v>
      </c>
      <c r="AN150" s="53">
        <f t="shared" si="721"/>
        <v>0</v>
      </c>
      <c r="AO150" s="41">
        <f t="shared" si="621"/>
        <v>0</v>
      </c>
      <c r="AP150" s="42">
        <f t="shared" si="622"/>
        <v>0</v>
      </c>
      <c r="AV150" s="53">
        <f t="shared" si="722"/>
        <v>3396</v>
      </c>
      <c r="AW150" s="41">
        <f t="shared" si="624"/>
        <v>3396</v>
      </c>
      <c r="AX150" s="42">
        <f t="shared" si="625"/>
        <v>0</v>
      </c>
      <c r="BD150" s="53">
        <f t="shared" si="723"/>
        <v>1333</v>
      </c>
      <c r="BE150" s="41">
        <f t="shared" si="627"/>
        <v>1333</v>
      </c>
      <c r="BF150" s="42">
        <f t="shared" si="628"/>
        <v>0</v>
      </c>
      <c r="BL150" s="53">
        <f t="shared" si="724"/>
        <v>1018</v>
      </c>
      <c r="BM150" s="41">
        <f t="shared" si="630"/>
        <v>1018</v>
      </c>
      <c r="BN150" s="42">
        <f t="shared" si="631"/>
        <v>0</v>
      </c>
      <c r="BT150" s="53">
        <f t="shared" si="725"/>
        <v>0</v>
      </c>
      <c r="BU150" s="41">
        <f t="shared" si="633"/>
        <v>0</v>
      </c>
      <c r="BV150" s="42">
        <f t="shared" si="634"/>
        <v>0</v>
      </c>
      <c r="CB150" s="53">
        <f t="shared" si="726"/>
        <v>315</v>
      </c>
      <c r="CC150" s="41">
        <f t="shared" si="636"/>
        <v>315</v>
      </c>
      <c r="CD150" s="42">
        <f t="shared" si="637"/>
        <v>0</v>
      </c>
      <c r="CJ150" s="53">
        <f t="shared" si="727"/>
        <v>7410</v>
      </c>
      <c r="CK150" s="41">
        <f t="shared" si="639"/>
        <v>7410</v>
      </c>
      <c r="CL150" s="42">
        <f t="shared" si="640"/>
        <v>0</v>
      </c>
      <c r="CQ150" s="53">
        <f t="shared" si="728"/>
        <v>0</v>
      </c>
      <c r="CR150" s="41">
        <f t="shared" si="642"/>
        <v>0</v>
      </c>
      <c r="CS150" s="42">
        <f t="shared" si="643"/>
        <v>0</v>
      </c>
      <c r="CX150" s="53">
        <f t="shared" si="729"/>
        <v>0</v>
      </c>
      <c r="CY150" s="41">
        <f t="shared" si="645"/>
        <v>0</v>
      </c>
      <c r="CZ150" s="42">
        <f t="shared" si="646"/>
        <v>0</v>
      </c>
      <c r="DE150" s="53">
        <f t="shared" si="730"/>
        <v>291</v>
      </c>
      <c r="DF150" s="41">
        <f t="shared" si="648"/>
        <v>291</v>
      </c>
      <c r="DG150" s="42">
        <f t="shared" si="649"/>
        <v>0</v>
      </c>
      <c r="DL150" s="53">
        <f t="shared" si="731"/>
        <v>16</v>
      </c>
      <c r="DM150" s="41">
        <f t="shared" si="651"/>
        <v>16</v>
      </c>
      <c r="DN150" s="42">
        <f t="shared" si="652"/>
        <v>0</v>
      </c>
      <c r="DS150" s="53">
        <f t="shared" si="732"/>
        <v>0</v>
      </c>
      <c r="DT150" s="41">
        <f t="shared" si="654"/>
        <v>0</v>
      </c>
      <c r="DU150" s="42">
        <f t="shared" si="655"/>
        <v>0</v>
      </c>
      <c r="DZ150" s="53">
        <f t="shared" si="733"/>
        <v>0</v>
      </c>
      <c r="EA150" s="41">
        <f t="shared" si="657"/>
        <v>0</v>
      </c>
      <c r="EB150" s="42">
        <f t="shared" si="658"/>
        <v>0</v>
      </c>
      <c r="EG150" s="53">
        <f t="shared" si="734"/>
        <v>22</v>
      </c>
      <c r="EH150" s="41">
        <f t="shared" si="660"/>
        <v>22</v>
      </c>
      <c r="EI150" s="42">
        <f t="shared" si="661"/>
        <v>0</v>
      </c>
      <c r="EN150" s="53">
        <f t="shared" si="735"/>
        <v>0</v>
      </c>
      <c r="EO150" s="41">
        <f t="shared" si="663"/>
        <v>0</v>
      </c>
      <c r="EP150" s="42">
        <f t="shared" si="664"/>
        <v>0</v>
      </c>
      <c r="EU150" s="53">
        <f t="shared" si="736"/>
        <v>0</v>
      </c>
      <c r="EV150" s="41">
        <f t="shared" si="666"/>
        <v>0</v>
      </c>
      <c r="EW150" s="42">
        <f t="shared" si="667"/>
        <v>0</v>
      </c>
      <c r="FB150" s="53">
        <f t="shared" si="737"/>
        <v>0</v>
      </c>
      <c r="FC150" s="41">
        <f t="shared" si="669"/>
        <v>0</v>
      </c>
      <c r="FD150" s="42">
        <f t="shared" si="670"/>
        <v>0</v>
      </c>
      <c r="FI150" s="53">
        <f t="shared" si="738"/>
        <v>0</v>
      </c>
      <c r="FJ150" s="41">
        <f t="shared" si="672"/>
        <v>0</v>
      </c>
      <c r="FK150" s="42">
        <f t="shared" si="673"/>
        <v>0</v>
      </c>
      <c r="FP150" s="53">
        <f t="shared" si="739"/>
        <v>30</v>
      </c>
      <c r="FQ150" s="41">
        <f t="shared" si="675"/>
        <v>30</v>
      </c>
      <c r="FR150" s="42">
        <f t="shared" si="676"/>
        <v>0</v>
      </c>
      <c r="FW150" s="53">
        <f t="shared" si="740"/>
        <v>0</v>
      </c>
      <c r="FX150" s="41">
        <f t="shared" si="678"/>
        <v>0</v>
      </c>
      <c r="FY150" s="42">
        <f t="shared" si="679"/>
        <v>0</v>
      </c>
      <c r="GD150" s="53">
        <f t="shared" si="741"/>
        <v>0</v>
      </c>
      <c r="GE150" s="41">
        <f t="shared" si="681"/>
        <v>0</v>
      </c>
      <c r="GF150" s="42">
        <f t="shared" si="682"/>
        <v>0</v>
      </c>
      <c r="GK150" s="53">
        <f t="shared" si="742"/>
        <v>0</v>
      </c>
      <c r="GL150" s="41">
        <f t="shared" si="684"/>
        <v>0</v>
      </c>
      <c r="GM150" s="42">
        <f t="shared" si="685"/>
        <v>0</v>
      </c>
      <c r="GR150" s="53">
        <f t="shared" si="743"/>
        <v>0</v>
      </c>
      <c r="GS150" s="41">
        <f t="shared" si="687"/>
        <v>0</v>
      </c>
      <c r="GT150" s="42">
        <f t="shared" si="688"/>
        <v>0</v>
      </c>
      <c r="GY150" s="53">
        <f t="shared" si="744"/>
        <v>0</v>
      </c>
      <c r="GZ150" s="41">
        <f t="shared" si="690"/>
        <v>0</v>
      </c>
      <c r="HA150" s="42">
        <f t="shared" si="691"/>
        <v>0</v>
      </c>
      <c r="HF150" s="53">
        <f t="shared" si="745"/>
        <v>0</v>
      </c>
      <c r="HG150" s="41">
        <f t="shared" si="693"/>
        <v>0</v>
      </c>
      <c r="HH150" s="42">
        <f t="shared" si="694"/>
        <v>0</v>
      </c>
      <c r="HM150" s="53">
        <f t="shared" si="746"/>
        <v>0</v>
      </c>
      <c r="HN150" s="41">
        <f t="shared" si="696"/>
        <v>0</v>
      </c>
      <c r="HO150" s="42">
        <f t="shared" si="697"/>
        <v>0</v>
      </c>
      <c r="HT150" s="53">
        <f t="shared" si="747"/>
        <v>0</v>
      </c>
      <c r="HU150" s="41">
        <f t="shared" si="699"/>
        <v>0</v>
      </c>
      <c r="HV150" s="42">
        <f t="shared" si="700"/>
        <v>0</v>
      </c>
      <c r="IA150" s="53">
        <f t="shared" si="748"/>
        <v>0</v>
      </c>
      <c r="IB150" s="41">
        <f t="shared" si="702"/>
        <v>0</v>
      </c>
      <c r="IC150" s="42">
        <f t="shared" si="703"/>
        <v>0</v>
      </c>
      <c r="IH150" s="53">
        <f t="shared" si="749"/>
        <v>197</v>
      </c>
      <c r="II150" s="41">
        <f t="shared" si="705"/>
        <v>197</v>
      </c>
      <c r="IJ150" s="42">
        <f t="shared" si="706"/>
        <v>0</v>
      </c>
      <c r="IO150" s="53">
        <f t="shared" si="750"/>
        <v>0</v>
      </c>
      <c r="IP150" s="41">
        <f t="shared" si="708"/>
        <v>0</v>
      </c>
      <c r="IQ150" s="42">
        <f t="shared" si="709"/>
        <v>0</v>
      </c>
      <c r="IV150" s="53">
        <f t="shared" si="751"/>
        <v>0</v>
      </c>
      <c r="IW150" s="41">
        <f t="shared" si="752"/>
        <v>20562</v>
      </c>
      <c r="IX150" s="42">
        <f t="shared" si="753"/>
        <v>-20562</v>
      </c>
    </row>
    <row r="151" spans="6:258" x14ac:dyDescent="0.2">
      <c r="F151" s="53">
        <f t="shared" si="713"/>
        <v>308456.19999999995</v>
      </c>
      <c r="G151" s="41"/>
      <c r="H151" s="41"/>
      <c r="I151" s="41"/>
      <c r="J151" s="41">
        <f t="shared" si="714"/>
        <v>33099236.600000001</v>
      </c>
      <c r="K151" s="42">
        <f t="shared" si="715"/>
        <v>-32790780.400000002</v>
      </c>
      <c r="N151" s="53">
        <f t="shared" si="716"/>
        <v>216993.19999999998</v>
      </c>
      <c r="O151" s="41"/>
      <c r="P151" s="41"/>
      <c r="Q151" s="41"/>
      <c r="R151" s="41">
        <f t="shared" si="717"/>
        <v>17501735.600000001</v>
      </c>
      <c r="S151" s="42">
        <f t="shared" si="718"/>
        <v>-17284742.400000002</v>
      </c>
      <c r="Y151" s="53">
        <f t="shared" si="719"/>
        <v>3532543</v>
      </c>
      <c r="Z151" s="41">
        <f t="shared" si="615"/>
        <v>3532543</v>
      </c>
      <c r="AA151" s="42">
        <f t="shared" si="616"/>
        <v>0</v>
      </c>
      <c r="AG151" s="53">
        <f t="shared" si="720"/>
        <v>4471731</v>
      </c>
      <c r="AH151" s="41">
        <f t="shared" si="618"/>
        <v>4471731</v>
      </c>
      <c r="AI151" s="42">
        <f t="shared" si="619"/>
        <v>0</v>
      </c>
      <c r="AN151" s="53">
        <f t="shared" si="721"/>
        <v>0</v>
      </c>
      <c r="AO151" s="41">
        <f t="shared" si="621"/>
        <v>0</v>
      </c>
      <c r="AP151" s="42">
        <f t="shared" si="622"/>
        <v>0</v>
      </c>
      <c r="AV151" s="53">
        <f t="shared" si="722"/>
        <v>394055</v>
      </c>
      <c r="AW151" s="41">
        <f t="shared" si="624"/>
        <v>394055</v>
      </c>
      <c r="AX151" s="42">
        <f t="shared" si="625"/>
        <v>0</v>
      </c>
      <c r="BD151" s="53">
        <f t="shared" si="723"/>
        <v>3464464</v>
      </c>
      <c r="BE151" s="41">
        <f t="shared" si="627"/>
        <v>3464464</v>
      </c>
      <c r="BF151" s="42">
        <f t="shared" si="628"/>
        <v>0</v>
      </c>
      <c r="BL151" s="53">
        <f t="shared" si="724"/>
        <v>2094151</v>
      </c>
      <c r="BM151" s="41">
        <f t="shared" si="630"/>
        <v>2094151</v>
      </c>
      <c r="BN151" s="42">
        <f t="shared" si="631"/>
        <v>0</v>
      </c>
      <c r="BT151" s="53">
        <f t="shared" si="725"/>
        <v>513368</v>
      </c>
      <c r="BU151" s="41">
        <f t="shared" si="633"/>
        <v>513368</v>
      </c>
      <c r="BV151" s="42">
        <f t="shared" si="634"/>
        <v>0</v>
      </c>
      <c r="CB151" s="53">
        <f t="shared" si="726"/>
        <v>856945</v>
      </c>
      <c r="CC151" s="41">
        <f t="shared" si="636"/>
        <v>856945</v>
      </c>
      <c r="CD151" s="42">
        <f t="shared" si="637"/>
        <v>0</v>
      </c>
      <c r="CJ151" s="53">
        <f t="shared" si="727"/>
        <v>3734708</v>
      </c>
      <c r="CK151" s="41">
        <f t="shared" si="639"/>
        <v>3734708</v>
      </c>
      <c r="CL151" s="42">
        <f t="shared" si="640"/>
        <v>0</v>
      </c>
      <c r="CQ151" s="53">
        <f t="shared" si="728"/>
        <v>57660</v>
      </c>
      <c r="CR151" s="41">
        <f t="shared" si="642"/>
        <v>57660</v>
      </c>
      <c r="CS151" s="42">
        <f t="shared" si="643"/>
        <v>0</v>
      </c>
      <c r="CX151" s="53">
        <f t="shared" si="729"/>
        <v>104311</v>
      </c>
      <c r="CY151" s="41">
        <f t="shared" si="645"/>
        <v>104311</v>
      </c>
      <c r="CZ151" s="42">
        <f t="shared" si="646"/>
        <v>0</v>
      </c>
      <c r="DE151" s="53">
        <f t="shared" si="730"/>
        <v>77298</v>
      </c>
      <c r="DF151" s="41">
        <f t="shared" si="648"/>
        <v>77298</v>
      </c>
      <c r="DG151" s="42">
        <f t="shared" si="649"/>
        <v>0</v>
      </c>
      <c r="DL151" s="53">
        <f t="shared" si="731"/>
        <v>94357</v>
      </c>
      <c r="DM151" s="41">
        <f t="shared" si="651"/>
        <v>94357</v>
      </c>
      <c r="DN151" s="42">
        <f t="shared" si="652"/>
        <v>0</v>
      </c>
      <c r="DS151" s="53">
        <f t="shared" si="732"/>
        <v>40770</v>
      </c>
      <c r="DT151" s="41">
        <f t="shared" si="654"/>
        <v>40770</v>
      </c>
      <c r="DU151" s="42">
        <f t="shared" si="655"/>
        <v>0</v>
      </c>
      <c r="DZ151" s="53">
        <f t="shared" si="733"/>
        <v>103237</v>
      </c>
      <c r="EA151" s="41">
        <f t="shared" si="657"/>
        <v>103237</v>
      </c>
      <c r="EB151" s="42">
        <f t="shared" si="658"/>
        <v>0</v>
      </c>
      <c r="EG151" s="53">
        <f t="shared" si="734"/>
        <v>92499</v>
      </c>
      <c r="EH151" s="41">
        <f t="shared" si="660"/>
        <v>92499</v>
      </c>
      <c r="EI151" s="42">
        <f t="shared" si="661"/>
        <v>0</v>
      </c>
      <c r="EN151" s="53">
        <f t="shared" si="735"/>
        <v>73299</v>
      </c>
      <c r="EO151" s="41">
        <f t="shared" si="663"/>
        <v>73299</v>
      </c>
      <c r="EP151" s="42">
        <f t="shared" si="664"/>
        <v>0</v>
      </c>
      <c r="EU151" s="53">
        <f t="shared" si="736"/>
        <v>88141</v>
      </c>
      <c r="EV151" s="41">
        <f t="shared" si="666"/>
        <v>88141</v>
      </c>
      <c r="EW151" s="42">
        <f t="shared" si="667"/>
        <v>0</v>
      </c>
      <c r="FB151" s="53">
        <f t="shared" si="737"/>
        <v>129006</v>
      </c>
      <c r="FC151" s="41">
        <f t="shared" si="669"/>
        <v>129006</v>
      </c>
      <c r="FD151" s="42">
        <f t="shared" si="670"/>
        <v>0</v>
      </c>
      <c r="FI151" s="53">
        <f t="shared" si="738"/>
        <v>60744</v>
      </c>
      <c r="FJ151" s="41">
        <f t="shared" si="672"/>
        <v>60744</v>
      </c>
      <c r="FK151" s="42">
        <f t="shared" si="673"/>
        <v>0</v>
      </c>
      <c r="FP151" s="53">
        <f t="shared" si="739"/>
        <v>118346</v>
      </c>
      <c r="FQ151" s="41">
        <f t="shared" si="675"/>
        <v>118346</v>
      </c>
      <c r="FR151" s="42">
        <f t="shared" si="676"/>
        <v>0</v>
      </c>
      <c r="FW151" s="53">
        <f t="shared" si="740"/>
        <v>58335</v>
      </c>
      <c r="FX151" s="41">
        <f t="shared" si="678"/>
        <v>58335</v>
      </c>
      <c r="FY151" s="42">
        <f t="shared" si="679"/>
        <v>0</v>
      </c>
      <c r="GD151" s="53">
        <f t="shared" si="741"/>
        <v>106185</v>
      </c>
      <c r="GE151" s="41">
        <f t="shared" si="681"/>
        <v>106185</v>
      </c>
      <c r="GF151" s="42">
        <f t="shared" si="682"/>
        <v>0</v>
      </c>
      <c r="GK151" s="53">
        <f t="shared" si="742"/>
        <v>58750</v>
      </c>
      <c r="GL151" s="41">
        <f t="shared" si="684"/>
        <v>58750</v>
      </c>
      <c r="GM151" s="42">
        <f t="shared" si="685"/>
        <v>0</v>
      </c>
      <c r="GR151" s="53">
        <f t="shared" si="743"/>
        <v>67310</v>
      </c>
      <c r="GS151" s="41">
        <f t="shared" si="687"/>
        <v>67310</v>
      </c>
      <c r="GT151" s="42">
        <f t="shared" si="688"/>
        <v>0</v>
      </c>
      <c r="GY151" s="53">
        <f t="shared" si="744"/>
        <v>120030</v>
      </c>
      <c r="GZ151" s="41">
        <f t="shared" si="690"/>
        <v>120030</v>
      </c>
      <c r="HA151" s="42">
        <f t="shared" si="691"/>
        <v>0</v>
      </c>
      <c r="HF151" s="53">
        <f t="shared" si="745"/>
        <v>56746</v>
      </c>
      <c r="HG151" s="41">
        <f t="shared" si="693"/>
        <v>56746</v>
      </c>
      <c r="HH151" s="42">
        <f t="shared" si="694"/>
        <v>0</v>
      </c>
      <c r="HM151" s="53">
        <f t="shared" si="746"/>
        <v>72853</v>
      </c>
      <c r="HN151" s="41">
        <f t="shared" si="696"/>
        <v>72853</v>
      </c>
      <c r="HO151" s="42">
        <f t="shared" si="697"/>
        <v>0</v>
      </c>
      <c r="HT151" s="53">
        <f t="shared" si="747"/>
        <v>67453</v>
      </c>
      <c r="HU151" s="41">
        <f t="shared" si="699"/>
        <v>67453</v>
      </c>
      <c r="HV151" s="42">
        <f t="shared" si="700"/>
        <v>0</v>
      </c>
      <c r="IA151" s="53">
        <f t="shared" si="748"/>
        <v>83009</v>
      </c>
      <c r="IB151" s="41">
        <f t="shared" si="702"/>
        <v>83009</v>
      </c>
      <c r="IC151" s="42">
        <f t="shared" si="703"/>
        <v>0</v>
      </c>
      <c r="IH151" s="53">
        <f t="shared" si="749"/>
        <v>70199</v>
      </c>
      <c r="II151" s="41">
        <f t="shared" si="705"/>
        <v>70199</v>
      </c>
      <c r="IJ151" s="42">
        <f t="shared" si="706"/>
        <v>0</v>
      </c>
      <c r="IO151" s="53">
        <f t="shared" si="750"/>
        <v>110757</v>
      </c>
      <c r="IP151" s="41">
        <f t="shared" si="708"/>
        <v>110757</v>
      </c>
      <c r="IQ151" s="42">
        <f t="shared" si="709"/>
        <v>0</v>
      </c>
      <c r="IV151" s="53">
        <f t="shared" si="751"/>
        <v>116826</v>
      </c>
      <c r="IW151" s="41">
        <f t="shared" si="752"/>
        <v>5236587</v>
      </c>
      <c r="IX151" s="42">
        <f t="shared" si="753"/>
        <v>-5119761</v>
      </c>
    </row>
    <row r="152" spans="6:258" x14ac:dyDescent="0.2">
      <c r="F152" s="53">
        <f t="shared" si="713"/>
        <v>0</v>
      </c>
      <c r="G152" s="41"/>
      <c r="H152" s="41"/>
      <c r="I152" s="41"/>
      <c r="J152" s="41">
        <f t="shared" si="714"/>
        <v>0</v>
      </c>
      <c r="K152" s="42">
        <f t="shared" si="715"/>
        <v>0</v>
      </c>
      <c r="N152" s="53">
        <f t="shared" si="716"/>
        <v>0</v>
      </c>
      <c r="O152" s="41"/>
      <c r="P152" s="41"/>
      <c r="Q152" s="41"/>
      <c r="R152" s="41">
        <f t="shared" si="717"/>
        <v>0</v>
      </c>
      <c r="S152" s="42">
        <f t="shared" si="718"/>
        <v>0</v>
      </c>
      <c r="Y152" s="53">
        <f t="shared" si="719"/>
        <v>0</v>
      </c>
      <c r="Z152" s="41">
        <f t="shared" si="615"/>
        <v>0</v>
      </c>
      <c r="AA152" s="42">
        <f t="shared" si="616"/>
        <v>0</v>
      </c>
      <c r="AG152" s="53">
        <f t="shared" si="720"/>
        <v>0</v>
      </c>
      <c r="AH152" s="41">
        <f t="shared" si="618"/>
        <v>0</v>
      </c>
      <c r="AI152" s="42">
        <f t="shared" si="619"/>
        <v>0</v>
      </c>
      <c r="AN152" s="53">
        <f t="shared" si="721"/>
        <v>0</v>
      </c>
      <c r="AO152" s="41">
        <f t="shared" si="621"/>
        <v>0</v>
      </c>
      <c r="AP152" s="42">
        <f t="shared" si="622"/>
        <v>0</v>
      </c>
      <c r="AV152" s="53">
        <f t="shared" si="722"/>
        <v>0</v>
      </c>
      <c r="AW152" s="41">
        <f t="shared" si="624"/>
        <v>0</v>
      </c>
      <c r="AX152" s="42">
        <f t="shared" si="625"/>
        <v>0</v>
      </c>
      <c r="BD152" s="53">
        <f t="shared" si="723"/>
        <v>0</v>
      </c>
      <c r="BE152" s="41">
        <f t="shared" si="627"/>
        <v>0</v>
      </c>
      <c r="BF152" s="42">
        <f t="shared" si="628"/>
        <v>0</v>
      </c>
      <c r="BL152" s="53">
        <f t="shared" si="724"/>
        <v>0</v>
      </c>
      <c r="BM152" s="41">
        <f t="shared" si="630"/>
        <v>0</v>
      </c>
      <c r="BN152" s="42">
        <f t="shared" si="631"/>
        <v>0</v>
      </c>
      <c r="BT152" s="53">
        <f t="shared" si="725"/>
        <v>0</v>
      </c>
      <c r="BU152" s="41">
        <f t="shared" si="633"/>
        <v>0</v>
      </c>
      <c r="BV152" s="42">
        <f t="shared" si="634"/>
        <v>0</v>
      </c>
      <c r="CB152" s="53">
        <f t="shared" si="726"/>
        <v>0</v>
      </c>
      <c r="CC152" s="41">
        <f t="shared" si="636"/>
        <v>0</v>
      </c>
      <c r="CD152" s="42">
        <f t="shared" si="637"/>
        <v>0</v>
      </c>
      <c r="CJ152" s="53">
        <f t="shared" si="727"/>
        <v>0</v>
      </c>
      <c r="CK152" s="41">
        <f t="shared" si="639"/>
        <v>0</v>
      </c>
      <c r="CL152" s="42">
        <f t="shared" si="640"/>
        <v>0</v>
      </c>
      <c r="CQ152" s="53">
        <f t="shared" si="728"/>
        <v>0</v>
      </c>
      <c r="CR152" s="41">
        <f t="shared" si="642"/>
        <v>0</v>
      </c>
      <c r="CS152" s="42">
        <f t="shared" si="643"/>
        <v>0</v>
      </c>
      <c r="CX152" s="53">
        <f t="shared" si="729"/>
        <v>0</v>
      </c>
      <c r="CY152" s="41">
        <f t="shared" si="645"/>
        <v>0</v>
      </c>
      <c r="CZ152" s="42">
        <f t="shared" si="646"/>
        <v>0</v>
      </c>
      <c r="DE152" s="53">
        <f t="shared" si="730"/>
        <v>0</v>
      </c>
      <c r="DF152" s="41">
        <f t="shared" si="648"/>
        <v>0</v>
      </c>
      <c r="DG152" s="42">
        <f t="shared" si="649"/>
        <v>0</v>
      </c>
      <c r="DL152" s="53">
        <f t="shared" si="731"/>
        <v>0</v>
      </c>
      <c r="DM152" s="41">
        <f t="shared" si="651"/>
        <v>0</v>
      </c>
      <c r="DN152" s="42">
        <f t="shared" si="652"/>
        <v>0</v>
      </c>
      <c r="DS152" s="53">
        <f t="shared" si="732"/>
        <v>0</v>
      </c>
      <c r="DT152" s="41">
        <f t="shared" si="654"/>
        <v>0</v>
      </c>
      <c r="DU152" s="42">
        <f t="shared" si="655"/>
        <v>0</v>
      </c>
      <c r="DZ152" s="53">
        <f t="shared" si="733"/>
        <v>0</v>
      </c>
      <c r="EA152" s="41">
        <f t="shared" si="657"/>
        <v>0</v>
      </c>
      <c r="EB152" s="42">
        <f t="shared" si="658"/>
        <v>0</v>
      </c>
      <c r="EG152" s="53">
        <f t="shared" si="734"/>
        <v>0</v>
      </c>
      <c r="EH152" s="41">
        <f t="shared" si="660"/>
        <v>0</v>
      </c>
      <c r="EI152" s="42">
        <f t="shared" si="661"/>
        <v>0</v>
      </c>
      <c r="EN152" s="53">
        <f t="shared" si="735"/>
        <v>0</v>
      </c>
      <c r="EO152" s="41">
        <f t="shared" si="663"/>
        <v>0</v>
      </c>
      <c r="EP152" s="42">
        <f t="shared" si="664"/>
        <v>0</v>
      </c>
      <c r="EU152" s="53">
        <f t="shared" si="736"/>
        <v>0</v>
      </c>
      <c r="EV152" s="41">
        <f t="shared" si="666"/>
        <v>0</v>
      </c>
      <c r="EW152" s="42">
        <f t="shared" si="667"/>
        <v>0</v>
      </c>
      <c r="FB152" s="53">
        <f t="shared" si="737"/>
        <v>0</v>
      </c>
      <c r="FC152" s="41">
        <f t="shared" si="669"/>
        <v>0</v>
      </c>
      <c r="FD152" s="42">
        <f t="shared" si="670"/>
        <v>0</v>
      </c>
      <c r="FI152" s="53">
        <f t="shared" si="738"/>
        <v>0</v>
      </c>
      <c r="FJ152" s="41">
        <f t="shared" si="672"/>
        <v>0</v>
      </c>
      <c r="FK152" s="42">
        <f t="shared" si="673"/>
        <v>0</v>
      </c>
      <c r="FP152" s="53">
        <f t="shared" si="739"/>
        <v>0</v>
      </c>
      <c r="FQ152" s="41">
        <f t="shared" si="675"/>
        <v>0</v>
      </c>
      <c r="FR152" s="42">
        <f t="shared" si="676"/>
        <v>0</v>
      </c>
      <c r="FW152" s="53">
        <f t="shared" si="740"/>
        <v>0</v>
      </c>
      <c r="FX152" s="41">
        <f t="shared" si="678"/>
        <v>0</v>
      </c>
      <c r="FY152" s="42">
        <f t="shared" si="679"/>
        <v>0</v>
      </c>
      <c r="GD152" s="53">
        <f t="shared" si="741"/>
        <v>0</v>
      </c>
      <c r="GE152" s="41">
        <f t="shared" si="681"/>
        <v>0</v>
      </c>
      <c r="GF152" s="42">
        <f t="shared" si="682"/>
        <v>0</v>
      </c>
      <c r="GK152" s="53">
        <f t="shared" si="742"/>
        <v>0</v>
      </c>
      <c r="GL152" s="41">
        <f t="shared" si="684"/>
        <v>0</v>
      </c>
      <c r="GM152" s="42">
        <f t="shared" si="685"/>
        <v>0</v>
      </c>
      <c r="GR152" s="53">
        <f t="shared" si="743"/>
        <v>0</v>
      </c>
      <c r="GS152" s="41">
        <f t="shared" si="687"/>
        <v>0</v>
      </c>
      <c r="GT152" s="42">
        <f t="shared" si="688"/>
        <v>0</v>
      </c>
      <c r="GY152" s="53">
        <f t="shared" si="744"/>
        <v>0</v>
      </c>
      <c r="GZ152" s="41">
        <f t="shared" si="690"/>
        <v>0</v>
      </c>
      <c r="HA152" s="42">
        <f t="shared" si="691"/>
        <v>0</v>
      </c>
      <c r="HF152" s="53">
        <f t="shared" si="745"/>
        <v>0</v>
      </c>
      <c r="HG152" s="41">
        <f t="shared" si="693"/>
        <v>0</v>
      </c>
      <c r="HH152" s="42">
        <f t="shared" si="694"/>
        <v>0</v>
      </c>
      <c r="HM152" s="53">
        <f t="shared" si="746"/>
        <v>0</v>
      </c>
      <c r="HN152" s="41">
        <f t="shared" si="696"/>
        <v>0</v>
      </c>
      <c r="HO152" s="42">
        <f t="shared" si="697"/>
        <v>0</v>
      </c>
      <c r="HT152" s="53">
        <f t="shared" si="747"/>
        <v>0</v>
      </c>
      <c r="HU152" s="41">
        <f t="shared" si="699"/>
        <v>0</v>
      </c>
      <c r="HV152" s="42">
        <f t="shared" si="700"/>
        <v>0</v>
      </c>
      <c r="IA152" s="53">
        <f t="shared" si="748"/>
        <v>0</v>
      </c>
      <c r="IB152" s="41">
        <f t="shared" si="702"/>
        <v>0</v>
      </c>
      <c r="IC152" s="42">
        <f t="shared" si="703"/>
        <v>0</v>
      </c>
      <c r="IH152" s="53">
        <f t="shared" si="749"/>
        <v>0</v>
      </c>
      <c r="II152" s="41">
        <f t="shared" si="705"/>
        <v>0</v>
      </c>
      <c r="IJ152" s="42">
        <f t="shared" si="706"/>
        <v>0</v>
      </c>
      <c r="IO152" s="53">
        <f t="shared" si="750"/>
        <v>0</v>
      </c>
      <c r="IP152" s="41">
        <f t="shared" si="708"/>
        <v>0</v>
      </c>
      <c r="IQ152" s="42">
        <f t="shared" si="709"/>
        <v>0</v>
      </c>
      <c r="IV152" s="53">
        <f t="shared" si="751"/>
        <v>0</v>
      </c>
      <c r="IW152" s="41">
        <f t="shared" si="752"/>
        <v>0</v>
      </c>
      <c r="IX152" s="42">
        <f t="shared" si="753"/>
        <v>0</v>
      </c>
    </row>
    <row r="153" spans="6:258" x14ac:dyDescent="0.2">
      <c r="F153" s="53">
        <f t="shared" si="713"/>
        <v>0</v>
      </c>
      <c r="G153" s="41"/>
      <c r="H153" s="41"/>
      <c r="I153" s="41"/>
      <c r="J153" s="41">
        <f t="shared" si="714"/>
        <v>2000000</v>
      </c>
      <c r="K153" s="42">
        <f t="shared" si="715"/>
        <v>-2000000</v>
      </c>
      <c r="N153" s="53">
        <f t="shared" si="716"/>
        <v>0</v>
      </c>
      <c r="O153" s="41"/>
      <c r="P153" s="41"/>
      <c r="Q153" s="41"/>
      <c r="R153" s="41">
        <f t="shared" si="717"/>
        <v>2000000</v>
      </c>
      <c r="S153" s="42">
        <f t="shared" si="718"/>
        <v>-2000000</v>
      </c>
      <c r="Y153" s="53">
        <f t="shared" si="719"/>
        <v>0</v>
      </c>
      <c r="Z153" s="41">
        <f t="shared" si="615"/>
        <v>0</v>
      </c>
      <c r="AA153" s="42">
        <f t="shared" si="616"/>
        <v>0</v>
      </c>
      <c r="AG153" s="53">
        <f t="shared" si="720"/>
        <v>0</v>
      </c>
      <c r="AH153" s="41">
        <f t="shared" si="618"/>
        <v>0</v>
      </c>
      <c r="AI153" s="42">
        <f t="shared" si="619"/>
        <v>0</v>
      </c>
      <c r="AN153" s="53">
        <f t="shared" si="721"/>
        <v>0</v>
      </c>
      <c r="AO153" s="41">
        <f t="shared" si="621"/>
        <v>0</v>
      </c>
      <c r="AP153" s="42">
        <f t="shared" si="622"/>
        <v>0</v>
      </c>
      <c r="AV153" s="53">
        <f t="shared" si="722"/>
        <v>0</v>
      </c>
      <c r="AW153" s="41">
        <f t="shared" si="624"/>
        <v>0</v>
      </c>
      <c r="AX153" s="42">
        <f t="shared" si="625"/>
        <v>0</v>
      </c>
      <c r="BD153" s="53">
        <f t="shared" si="723"/>
        <v>0</v>
      </c>
      <c r="BE153" s="41">
        <f t="shared" si="627"/>
        <v>0</v>
      </c>
      <c r="BF153" s="42">
        <f t="shared" si="628"/>
        <v>0</v>
      </c>
      <c r="BL153" s="53">
        <f t="shared" si="724"/>
        <v>0</v>
      </c>
      <c r="BM153" s="41">
        <f t="shared" si="630"/>
        <v>0</v>
      </c>
      <c r="BN153" s="42">
        <f t="shared" si="631"/>
        <v>0</v>
      </c>
      <c r="BT153" s="53">
        <f t="shared" si="725"/>
        <v>0</v>
      </c>
      <c r="BU153" s="41">
        <f t="shared" si="633"/>
        <v>0</v>
      </c>
      <c r="BV153" s="42">
        <f t="shared" si="634"/>
        <v>0</v>
      </c>
      <c r="CB153" s="53">
        <f t="shared" si="726"/>
        <v>0</v>
      </c>
      <c r="CC153" s="41">
        <f t="shared" si="636"/>
        <v>0</v>
      </c>
      <c r="CD153" s="42">
        <f t="shared" si="637"/>
        <v>0</v>
      </c>
      <c r="CJ153" s="53">
        <f t="shared" si="727"/>
        <v>0</v>
      </c>
      <c r="CK153" s="41">
        <f t="shared" si="639"/>
        <v>0</v>
      </c>
      <c r="CL153" s="42">
        <f t="shared" si="640"/>
        <v>0</v>
      </c>
      <c r="CQ153" s="53">
        <f t="shared" si="728"/>
        <v>0</v>
      </c>
      <c r="CR153" s="41">
        <f t="shared" si="642"/>
        <v>0</v>
      </c>
      <c r="CS153" s="42">
        <f t="shared" si="643"/>
        <v>0</v>
      </c>
      <c r="CX153" s="53">
        <f t="shared" si="729"/>
        <v>0</v>
      </c>
      <c r="CY153" s="41">
        <f t="shared" si="645"/>
        <v>0</v>
      </c>
      <c r="CZ153" s="42">
        <f t="shared" si="646"/>
        <v>0</v>
      </c>
      <c r="DE153" s="53">
        <f t="shared" si="730"/>
        <v>0</v>
      </c>
      <c r="DF153" s="41">
        <f t="shared" si="648"/>
        <v>0</v>
      </c>
      <c r="DG153" s="42">
        <f t="shared" si="649"/>
        <v>0</v>
      </c>
      <c r="DL153" s="53">
        <f t="shared" si="731"/>
        <v>0</v>
      </c>
      <c r="DM153" s="41">
        <f t="shared" si="651"/>
        <v>0</v>
      </c>
      <c r="DN153" s="42">
        <f t="shared" si="652"/>
        <v>0</v>
      </c>
      <c r="DS153" s="53">
        <f t="shared" si="732"/>
        <v>0</v>
      </c>
      <c r="DT153" s="41">
        <f t="shared" si="654"/>
        <v>0</v>
      </c>
      <c r="DU153" s="42">
        <f t="shared" si="655"/>
        <v>0</v>
      </c>
      <c r="DZ153" s="53">
        <f t="shared" si="733"/>
        <v>0</v>
      </c>
      <c r="EA153" s="41">
        <f t="shared" si="657"/>
        <v>0</v>
      </c>
      <c r="EB153" s="42">
        <f t="shared" si="658"/>
        <v>0</v>
      </c>
      <c r="EG153" s="53">
        <f t="shared" si="734"/>
        <v>0</v>
      </c>
      <c r="EH153" s="41">
        <f t="shared" si="660"/>
        <v>0</v>
      </c>
      <c r="EI153" s="42">
        <f t="shared" si="661"/>
        <v>0</v>
      </c>
      <c r="EN153" s="53">
        <f t="shared" si="735"/>
        <v>0</v>
      </c>
      <c r="EO153" s="41">
        <f t="shared" si="663"/>
        <v>0</v>
      </c>
      <c r="EP153" s="42">
        <f t="shared" si="664"/>
        <v>0</v>
      </c>
      <c r="EU153" s="53">
        <f t="shared" si="736"/>
        <v>0</v>
      </c>
      <c r="EV153" s="41">
        <f t="shared" si="666"/>
        <v>0</v>
      </c>
      <c r="EW153" s="42">
        <f t="shared" si="667"/>
        <v>0</v>
      </c>
      <c r="FB153" s="53">
        <f t="shared" si="737"/>
        <v>0</v>
      </c>
      <c r="FC153" s="41">
        <f t="shared" si="669"/>
        <v>0</v>
      </c>
      <c r="FD153" s="42">
        <f t="shared" si="670"/>
        <v>0</v>
      </c>
      <c r="FI153" s="53">
        <f t="shared" si="738"/>
        <v>0</v>
      </c>
      <c r="FJ153" s="41">
        <f t="shared" si="672"/>
        <v>0</v>
      </c>
      <c r="FK153" s="42">
        <f t="shared" si="673"/>
        <v>0</v>
      </c>
      <c r="FP153" s="53">
        <f t="shared" si="739"/>
        <v>0</v>
      </c>
      <c r="FQ153" s="41">
        <f t="shared" si="675"/>
        <v>0</v>
      </c>
      <c r="FR153" s="42">
        <f t="shared" si="676"/>
        <v>0</v>
      </c>
      <c r="FW153" s="53">
        <f t="shared" si="740"/>
        <v>0</v>
      </c>
      <c r="FX153" s="41">
        <f t="shared" si="678"/>
        <v>0</v>
      </c>
      <c r="FY153" s="42">
        <f t="shared" si="679"/>
        <v>0</v>
      </c>
      <c r="GD153" s="53">
        <f t="shared" si="741"/>
        <v>0</v>
      </c>
      <c r="GE153" s="41">
        <f t="shared" si="681"/>
        <v>0</v>
      </c>
      <c r="GF153" s="42">
        <f t="shared" si="682"/>
        <v>0</v>
      </c>
      <c r="GK153" s="53">
        <f t="shared" si="742"/>
        <v>0</v>
      </c>
      <c r="GL153" s="41">
        <f t="shared" si="684"/>
        <v>0</v>
      </c>
      <c r="GM153" s="42">
        <f t="shared" si="685"/>
        <v>0</v>
      </c>
      <c r="GR153" s="53">
        <f t="shared" si="743"/>
        <v>0</v>
      </c>
      <c r="GS153" s="41">
        <f t="shared" si="687"/>
        <v>0</v>
      </c>
      <c r="GT153" s="42">
        <f t="shared" si="688"/>
        <v>0</v>
      </c>
      <c r="GY153" s="53">
        <f t="shared" si="744"/>
        <v>0</v>
      </c>
      <c r="GZ153" s="41">
        <f t="shared" si="690"/>
        <v>0</v>
      </c>
      <c r="HA153" s="42">
        <f t="shared" si="691"/>
        <v>0</v>
      </c>
      <c r="HF153" s="53">
        <f t="shared" si="745"/>
        <v>0</v>
      </c>
      <c r="HG153" s="41">
        <f t="shared" si="693"/>
        <v>0</v>
      </c>
      <c r="HH153" s="42">
        <f t="shared" si="694"/>
        <v>0</v>
      </c>
      <c r="HM153" s="53">
        <f t="shared" si="746"/>
        <v>0</v>
      </c>
      <c r="HN153" s="41">
        <f t="shared" si="696"/>
        <v>0</v>
      </c>
      <c r="HO153" s="42">
        <f t="shared" si="697"/>
        <v>0</v>
      </c>
      <c r="HT153" s="53">
        <f t="shared" si="747"/>
        <v>0</v>
      </c>
      <c r="HU153" s="41">
        <f t="shared" si="699"/>
        <v>0</v>
      </c>
      <c r="HV153" s="42">
        <f t="shared" si="700"/>
        <v>0</v>
      </c>
      <c r="IA153" s="53">
        <f t="shared" si="748"/>
        <v>0</v>
      </c>
      <c r="IB153" s="41">
        <f t="shared" si="702"/>
        <v>0</v>
      </c>
      <c r="IC153" s="42">
        <f t="shared" si="703"/>
        <v>0</v>
      </c>
      <c r="IH153" s="53">
        <f t="shared" si="749"/>
        <v>0</v>
      </c>
      <c r="II153" s="41">
        <f t="shared" si="705"/>
        <v>0</v>
      </c>
      <c r="IJ153" s="42">
        <f t="shared" si="706"/>
        <v>0</v>
      </c>
      <c r="IO153" s="53">
        <f t="shared" si="750"/>
        <v>0</v>
      </c>
      <c r="IP153" s="41">
        <f t="shared" si="708"/>
        <v>0</v>
      </c>
      <c r="IQ153" s="42">
        <f t="shared" si="709"/>
        <v>0</v>
      </c>
      <c r="IV153" s="53">
        <f t="shared" si="751"/>
        <v>0</v>
      </c>
      <c r="IW153" s="41">
        <f t="shared" si="752"/>
        <v>0</v>
      </c>
      <c r="IX153" s="42">
        <f t="shared" si="753"/>
        <v>0</v>
      </c>
    </row>
    <row r="154" spans="6:258" x14ac:dyDescent="0.2">
      <c r="F154" s="53">
        <f t="shared" si="713"/>
        <v>0</v>
      </c>
      <c r="G154" s="41"/>
      <c r="H154" s="41"/>
      <c r="I154" s="41"/>
      <c r="J154" s="41">
        <f t="shared" si="714"/>
        <v>0</v>
      </c>
      <c r="K154" s="42">
        <f t="shared" si="715"/>
        <v>0</v>
      </c>
      <c r="N154" s="53">
        <f t="shared" si="716"/>
        <v>0</v>
      </c>
      <c r="O154" s="41"/>
      <c r="P154" s="41"/>
      <c r="Q154" s="41"/>
      <c r="R154" s="41">
        <f t="shared" si="717"/>
        <v>0</v>
      </c>
      <c r="S154" s="42">
        <f t="shared" si="718"/>
        <v>0</v>
      </c>
      <c r="Y154" s="53">
        <f t="shared" si="719"/>
        <v>0</v>
      </c>
      <c r="Z154" s="41">
        <f t="shared" si="615"/>
        <v>0</v>
      </c>
      <c r="AA154" s="42">
        <f t="shared" si="616"/>
        <v>0</v>
      </c>
      <c r="AG154" s="53">
        <f t="shared" si="720"/>
        <v>0</v>
      </c>
      <c r="AH154" s="41">
        <f t="shared" si="618"/>
        <v>0</v>
      </c>
      <c r="AI154" s="42">
        <f t="shared" si="619"/>
        <v>0</v>
      </c>
      <c r="AN154" s="53">
        <f t="shared" si="721"/>
        <v>0</v>
      </c>
      <c r="AO154" s="41">
        <f t="shared" si="621"/>
        <v>0</v>
      </c>
      <c r="AP154" s="42">
        <f t="shared" si="622"/>
        <v>0</v>
      </c>
      <c r="AV154" s="53">
        <f t="shared" si="722"/>
        <v>0</v>
      </c>
      <c r="AW154" s="41">
        <f t="shared" si="624"/>
        <v>0</v>
      </c>
      <c r="AX154" s="42">
        <f t="shared" si="625"/>
        <v>0</v>
      </c>
      <c r="BD154" s="53">
        <f t="shared" si="723"/>
        <v>0</v>
      </c>
      <c r="BE154" s="41">
        <f t="shared" si="627"/>
        <v>0</v>
      </c>
      <c r="BF154" s="42">
        <f t="shared" si="628"/>
        <v>0</v>
      </c>
      <c r="BL154" s="53">
        <f t="shared" si="724"/>
        <v>0</v>
      </c>
      <c r="BM154" s="41">
        <f t="shared" si="630"/>
        <v>0</v>
      </c>
      <c r="BN154" s="42">
        <f t="shared" si="631"/>
        <v>0</v>
      </c>
      <c r="BT154" s="53">
        <f t="shared" si="725"/>
        <v>0</v>
      </c>
      <c r="BU154" s="41">
        <f t="shared" si="633"/>
        <v>0</v>
      </c>
      <c r="BV154" s="42">
        <f t="shared" si="634"/>
        <v>0</v>
      </c>
      <c r="CB154" s="53">
        <f t="shared" si="726"/>
        <v>0</v>
      </c>
      <c r="CC154" s="41">
        <f t="shared" si="636"/>
        <v>0</v>
      </c>
      <c r="CD154" s="42">
        <f t="shared" si="637"/>
        <v>0</v>
      </c>
      <c r="CJ154" s="53">
        <f t="shared" si="727"/>
        <v>0</v>
      </c>
      <c r="CK154" s="41">
        <f t="shared" si="639"/>
        <v>0</v>
      </c>
      <c r="CL154" s="42">
        <f t="shared" si="640"/>
        <v>0</v>
      </c>
      <c r="CQ154" s="53">
        <f t="shared" si="728"/>
        <v>0</v>
      </c>
      <c r="CR154" s="41">
        <f t="shared" si="642"/>
        <v>0</v>
      </c>
      <c r="CS154" s="42">
        <f t="shared" si="643"/>
        <v>0</v>
      </c>
      <c r="CX154" s="53">
        <f t="shared" si="729"/>
        <v>0</v>
      </c>
      <c r="CY154" s="41">
        <f t="shared" si="645"/>
        <v>0</v>
      </c>
      <c r="CZ154" s="42">
        <f t="shared" si="646"/>
        <v>0</v>
      </c>
      <c r="DE154" s="53">
        <f t="shared" si="730"/>
        <v>0</v>
      </c>
      <c r="DF154" s="41">
        <f t="shared" si="648"/>
        <v>0</v>
      </c>
      <c r="DG154" s="42">
        <f t="shared" si="649"/>
        <v>0</v>
      </c>
      <c r="DL154" s="53">
        <f t="shared" si="731"/>
        <v>0</v>
      </c>
      <c r="DM154" s="41">
        <f t="shared" si="651"/>
        <v>0</v>
      </c>
      <c r="DN154" s="42">
        <f t="shared" si="652"/>
        <v>0</v>
      </c>
      <c r="DS154" s="53">
        <f t="shared" si="732"/>
        <v>0</v>
      </c>
      <c r="DT154" s="41">
        <f t="shared" si="654"/>
        <v>0</v>
      </c>
      <c r="DU154" s="42">
        <f t="shared" si="655"/>
        <v>0</v>
      </c>
      <c r="DZ154" s="53">
        <f t="shared" si="733"/>
        <v>0</v>
      </c>
      <c r="EA154" s="41">
        <f t="shared" si="657"/>
        <v>0</v>
      </c>
      <c r="EB154" s="42">
        <f t="shared" si="658"/>
        <v>0</v>
      </c>
      <c r="EG154" s="53">
        <f t="shared" si="734"/>
        <v>0</v>
      </c>
      <c r="EH154" s="41">
        <f t="shared" si="660"/>
        <v>0</v>
      </c>
      <c r="EI154" s="42">
        <f t="shared" si="661"/>
        <v>0</v>
      </c>
      <c r="EN154" s="53">
        <f t="shared" si="735"/>
        <v>0</v>
      </c>
      <c r="EO154" s="41">
        <f t="shared" si="663"/>
        <v>0</v>
      </c>
      <c r="EP154" s="42">
        <f t="shared" si="664"/>
        <v>0</v>
      </c>
      <c r="EU154" s="53">
        <f t="shared" si="736"/>
        <v>0</v>
      </c>
      <c r="EV154" s="41">
        <f t="shared" si="666"/>
        <v>0</v>
      </c>
      <c r="EW154" s="42">
        <f t="shared" si="667"/>
        <v>0</v>
      </c>
      <c r="FB154" s="53">
        <f t="shared" si="737"/>
        <v>0</v>
      </c>
      <c r="FC154" s="41">
        <f t="shared" si="669"/>
        <v>0</v>
      </c>
      <c r="FD154" s="42">
        <f t="shared" si="670"/>
        <v>0</v>
      </c>
      <c r="FI154" s="53">
        <f t="shared" si="738"/>
        <v>0</v>
      </c>
      <c r="FJ154" s="41">
        <f t="shared" si="672"/>
        <v>0</v>
      </c>
      <c r="FK154" s="42">
        <f t="shared" si="673"/>
        <v>0</v>
      </c>
      <c r="FP154" s="53">
        <f t="shared" si="739"/>
        <v>0</v>
      </c>
      <c r="FQ154" s="41">
        <f t="shared" si="675"/>
        <v>0</v>
      </c>
      <c r="FR154" s="42">
        <f t="shared" si="676"/>
        <v>0</v>
      </c>
      <c r="FW154" s="53">
        <f t="shared" si="740"/>
        <v>0</v>
      </c>
      <c r="FX154" s="41">
        <f t="shared" si="678"/>
        <v>0</v>
      </c>
      <c r="FY154" s="42">
        <f t="shared" si="679"/>
        <v>0</v>
      </c>
      <c r="GD154" s="53">
        <f t="shared" si="741"/>
        <v>0</v>
      </c>
      <c r="GE154" s="41">
        <f t="shared" si="681"/>
        <v>0</v>
      </c>
      <c r="GF154" s="42">
        <f t="shared" si="682"/>
        <v>0</v>
      </c>
      <c r="GK154" s="53">
        <f t="shared" si="742"/>
        <v>0</v>
      </c>
      <c r="GL154" s="41">
        <f t="shared" si="684"/>
        <v>0</v>
      </c>
      <c r="GM154" s="42">
        <f t="shared" si="685"/>
        <v>0</v>
      </c>
      <c r="GR154" s="53">
        <f t="shared" si="743"/>
        <v>0</v>
      </c>
      <c r="GS154" s="41">
        <f t="shared" si="687"/>
        <v>0</v>
      </c>
      <c r="GT154" s="42">
        <f t="shared" si="688"/>
        <v>0</v>
      </c>
      <c r="GY154" s="53">
        <f t="shared" si="744"/>
        <v>0</v>
      </c>
      <c r="GZ154" s="41">
        <f t="shared" si="690"/>
        <v>0</v>
      </c>
      <c r="HA154" s="42">
        <f t="shared" si="691"/>
        <v>0</v>
      </c>
      <c r="HF154" s="53">
        <f t="shared" si="745"/>
        <v>0</v>
      </c>
      <c r="HG154" s="41">
        <f t="shared" si="693"/>
        <v>0</v>
      </c>
      <c r="HH154" s="42">
        <f t="shared" si="694"/>
        <v>0</v>
      </c>
      <c r="HM154" s="53">
        <f t="shared" si="746"/>
        <v>0</v>
      </c>
      <c r="HN154" s="41">
        <f t="shared" si="696"/>
        <v>0</v>
      </c>
      <c r="HO154" s="42">
        <f t="shared" si="697"/>
        <v>0</v>
      </c>
      <c r="HT154" s="53">
        <f t="shared" si="747"/>
        <v>0</v>
      </c>
      <c r="HU154" s="41">
        <f t="shared" si="699"/>
        <v>0</v>
      </c>
      <c r="HV154" s="42">
        <f t="shared" si="700"/>
        <v>0</v>
      </c>
      <c r="IA154" s="53">
        <f t="shared" si="748"/>
        <v>0</v>
      </c>
      <c r="IB154" s="41">
        <f t="shared" si="702"/>
        <v>0</v>
      </c>
      <c r="IC154" s="42">
        <f t="shared" si="703"/>
        <v>0</v>
      </c>
      <c r="IH154" s="53">
        <f t="shared" si="749"/>
        <v>0</v>
      </c>
      <c r="II154" s="41">
        <f t="shared" si="705"/>
        <v>0</v>
      </c>
      <c r="IJ154" s="42">
        <f t="shared" si="706"/>
        <v>0</v>
      </c>
      <c r="IO154" s="53">
        <f t="shared" si="750"/>
        <v>0</v>
      </c>
      <c r="IP154" s="41">
        <f t="shared" si="708"/>
        <v>0</v>
      </c>
      <c r="IQ154" s="42">
        <f t="shared" si="709"/>
        <v>0</v>
      </c>
      <c r="IV154" s="53">
        <f t="shared" si="751"/>
        <v>0</v>
      </c>
      <c r="IW154" s="41">
        <f t="shared" si="752"/>
        <v>0</v>
      </c>
      <c r="IX154" s="42">
        <f t="shared" si="753"/>
        <v>0</v>
      </c>
    </row>
    <row r="155" spans="6:258" x14ac:dyDescent="0.2">
      <c r="F155" s="53">
        <f t="shared" si="713"/>
        <v>0</v>
      </c>
      <c r="G155" s="41"/>
      <c r="H155" s="41"/>
      <c r="I155" s="41"/>
      <c r="J155" s="41">
        <f t="shared" si="714"/>
        <v>243445</v>
      </c>
      <c r="K155" s="42">
        <f t="shared" si="715"/>
        <v>-243445</v>
      </c>
      <c r="N155" s="53">
        <f t="shared" si="716"/>
        <v>0</v>
      </c>
      <c r="O155" s="41"/>
      <c r="P155" s="41"/>
      <c r="Q155" s="41"/>
      <c r="R155" s="41">
        <f t="shared" si="717"/>
        <v>243445</v>
      </c>
      <c r="S155" s="42">
        <f t="shared" si="718"/>
        <v>-243445</v>
      </c>
      <c r="Y155" s="53">
        <f t="shared" si="719"/>
        <v>0</v>
      </c>
      <c r="Z155" s="41">
        <f t="shared" si="615"/>
        <v>0</v>
      </c>
      <c r="AA155" s="42">
        <f t="shared" si="616"/>
        <v>0</v>
      </c>
      <c r="AG155" s="53">
        <f t="shared" si="720"/>
        <v>0</v>
      </c>
      <c r="AH155" s="41">
        <f t="shared" si="618"/>
        <v>0</v>
      </c>
      <c r="AI155" s="42">
        <f t="shared" si="619"/>
        <v>0</v>
      </c>
      <c r="AN155" s="53">
        <f t="shared" si="721"/>
        <v>0</v>
      </c>
      <c r="AO155" s="41">
        <f t="shared" si="621"/>
        <v>0</v>
      </c>
      <c r="AP155" s="42">
        <f t="shared" si="622"/>
        <v>0</v>
      </c>
      <c r="AV155" s="53">
        <f t="shared" si="722"/>
        <v>0</v>
      </c>
      <c r="AW155" s="41">
        <f t="shared" si="624"/>
        <v>0</v>
      </c>
      <c r="AX155" s="42">
        <f t="shared" si="625"/>
        <v>0</v>
      </c>
      <c r="BD155" s="53">
        <f t="shared" si="723"/>
        <v>0</v>
      </c>
      <c r="BE155" s="41">
        <f t="shared" si="627"/>
        <v>0</v>
      </c>
      <c r="BF155" s="42">
        <f t="shared" si="628"/>
        <v>0</v>
      </c>
      <c r="BL155" s="53">
        <f t="shared" si="724"/>
        <v>0</v>
      </c>
      <c r="BM155" s="41">
        <f t="shared" si="630"/>
        <v>0</v>
      </c>
      <c r="BN155" s="42">
        <f t="shared" si="631"/>
        <v>0</v>
      </c>
      <c r="BT155" s="53">
        <f t="shared" si="725"/>
        <v>0</v>
      </c>
      <c r="BU155" s="41">
        <f t="shared" si="633"/>
        <v>0</v>
      </c>
      <c r="BV155" s="42">
        <f t="shared" si="634"/>
        <v>0</v>
      </c>
      <c r="CB155" s="53">
        <f t="shared" si="726"/>
        <v>0</v>
      </c>
      <c r="CC155" s="41">
        <f t="shared" si="636"/>
        <v>0</v>
      </c>
      <c r="CD155" s="42">
        <f t="shared" si="637"/>
        <v>0</v>
      </c>
      <c r="CJ155" s="53">
        <f t="shared" si="727"/>
        <v>0</v>
      </c>
      <c r="CK155" s="41">
        <f t="shared" si="639"/>
        <v>0</v>
      </c>
      <c r="CL155" s="42">
        <f t="shared" si="640"/>
        <v>0</v>
      </c>
      <c r="CQ155" s="53">
        <f t="shared" si="728"/>
        <v>0</v>
      </c>
      <c r="CR155" s="41">
        <f t="shared" si="642"/>
        <v>0</v>
      </c>
      <c r="CS155" s="42">
        <f t="shared" si="643"/>
        <v>0</v>
      </c>
      <c r="CX155" s="53">
        <f t="shared" si="729"/>
        <v>0</v>
      </c>
      <c r="CY155" s="41">
        <f t="shared" si="645"/>
        <v>0</v>
      </c>
      <c r="CZ155" s="42">
        <f t="shared" si="646"/>
        <v>0</v>
      </c>
      <c r="DE155" s="53">
        <f t="shared" si="730"/>
        <v>0</v>
      </c>
      <c r="DF155" s="41">
        <f t="shared" si="648"/>
        <v>0</v>
      </c>
      <c r="DG155" s="42">
        <f t="shared" si="649"/>
        <v>0</v>
      </c>
      <c r="DL155" s="53">
        <f t="shared" si="731"/>
        <v>0</v>
      </c>
      <c r="DM155" s="41">
        <f t="shared" si="651"/>
        <v>0</v>
      </c>
      <c r="DN155" s="42">
        <f t="shared" si="652"/>
        <v>0</v>
      </c>
      <c r="DS155" s="53">
        <f t="shared" si="732"/>
        <v>0</v>
      </c>
      <c r="DT155" s="41">
        <f t="shared" si="654"/>
        <v>0</v>
      </c>
      <c r="DU155" s="42">
        <f t="shared" si="655"/>
        <v>0</v>
      </c>
      <c r="DZ155" s="53">
        <f t="shared" si="733"/>
        <v>0</v>
      </c>
      <c r="EA155" s="41">
        <f t="shared" si="657"/>
        <v>0</v>
      </c>
      <c r="EB155" s="42">
        <f t="shared" si="658"/>
        <v>0</v>
      </c>
      <c r="EG155" s="53">
        <f t="shared" si="734"/>
        <v>0</v>
      </c>
      <c r="EH155" s="41">
        <f t="shared" si="660"/>
        <v>0</v>
      </c>
      <c r="EI155" s="42">
        <f t="shared" si="661"/>
        <v>0</v>
      </c>
      <c r="EN155" s="53">
        <f t="shared" si="735"/>
        <v>0</v>
      </c>
      <c r="EO155" s="41">
        <f t="shared" si="663"/>
        <v>0</v>
      </c>
      <c r="EP155" s="42">
        <f t="shared" si="664"/>
        <v>0</v>
      </c>
      <c r="EU155" s="53">
        <f t="shared" si="736"/>
        <v>0</v>
      </c>
      <c r="EV155" s="41">
        <f t="shared" si="666"/>
        <v>0</v>
      </c>
      <c r="EW155" s="42">
        <f t="shared" si="667"/>
        <v>0</v>
      </c>
      <c r="FB155" s="53">
        <f t="shared" si="737"/>
        <v>0</v>
      </c>
      <c r="FC155" s="41">
        <f t="shared" si="669"/>
        <v>0</v>
      </c>
      <c r="FD155" s="42">
        <f t="shared" si="670"/>
        <v>0</v>
      </c>
      <c r="FI155" s="53">
        <f t="shared" si="738"/>
        <v>0</v>
      </c>
      <c r="FJ155" s="41">
        <f t="shared" si="672"/>
        <v>0</v>
      </c>
      <c r="FK155" s="42">
        <f t="shared" si="673"/>
        <v>0</v>
      </c>
      <c r="FP155" s="53">
        <f t="shared" si="739"/>
        <v>0</v>
      </c>
      <c r="FQ155" s="41">
        <f t="shared" si="675"/>
        <v>0</v>
      </c>
      <c r="FR155" s="42">
        <f t="shared" si="676"/>
        <v>0</v>
      </c>
      <c r="FW155" s="53">
        <f t="shared" si="740"/>
        <v>0</v>
      </c>
      <c r="FX155" s="41">
        <f t="shared" si="678"/>
        <v>0</v>
      </c>
      <c r="FY155" s="42">
        <f t="shared" si="679"/>
        <v>0</v>
      </c>
      <c r="GD155" s="53">
        <f t="shared" si="741"/>
        <v>0</v>
      </c>
      <c r="GE155" s="41">
        <f t="shared" si="681"/>
        <v>0</v>
      </c>
      <c r="GF155" s="42">
        <f t="shared" si="682"/>
        <v>0</v>
      </c>
      <c r="GK155" s="53">
        <f t="shared" si="742"/>
        <v>0</v>
      </c>
      <c r="GL155" s="41">
        <f t="shared" si="684"/>
        <v>0</v>
      </c>
      <c r="GM155" s="42">
        <f t="shared" si="685"/>
        <v>0</v>
      </c>
      <c r="GR155" s="53">
        <f t="shared" si="743"/>
        <v>0</v>
      </c>
      <c r="GS155" s="41">
        <f t="shared" si="687"/>
        <v>0</v>
      </c>
      <c r="GT155" s="42">
        <f t="shared" si="688"/>
        <v>0</v>
      </c>
      <c r="GY155" s="53">
        <f t="shared" si="744"/>
        <v>0</v>
      </c>
      <c r="GZ155" s="41">
        <f t="shared" si="690"/>
        <v>0</v>
      </c>
      <c r="HA155" s="42">
        <f t="shared" si="691"/>
        <v>0</v>
      </c>
      <c r="HF155" s="53">
        <f t="shared" si="745"/>
        <v>0</v>
      </c>
      <c r="HG155" s="41">
        <f t="shared" si="693"/>
        <v>0</v>
      </c>
      <c r="HH155" s="42">
        <f t="shared" si="694"/>
        <v>0</v>
      </c>
      <c r="HM155" s="53">
        <f t="shared" si="746"/>
        <v>0</v>
      </c>
      <c r="HN155" s="41">
        <f t="shared" si="696"/>
        <v>0</v>
      </c>
      <c r="HO155" s="42">
        <f t="shared" si="697"/>
        <v>0</v>
      </c>
      <c r="HT155" s="53">
        <f t="shared" si="747"/>
        <v>0</v>
      </c>
      <c r="HU155" s="41">
        <f t="shared" si="699"/>
        <v>0</v>
      </c>
      <c r="HV155" s="42">
        <f t="shared" si="700"/>
        <v>0</v>
      </c>
      <c r="IA155" s="53">
        <f t="shared" si="748"/>
        <v>0</v>
      </c>
      <c r="IB155" s="41">
        <f t="shared" si="702"/>
        <v>0</v>
      </c>
      <c r="IC155" s="42">
        <f t="shared" si="703"/>
        <v>0</v>
      </c>
      <c r="IH155" s="53">
        <f t="shared" si="749"/>
        <v>0</v>
      </c>
      <c r="II155" s="41">
        <f t="shared" si="705"/>
        <v>0</v>
      </c>
      <c r="IJ155" s="42">
        <f t="shared" si="706"/>
        <v>0</v>
      </c>
      <c r="IO155" s="53">
        <f t="shared" si="750"/>
        <v>0</v>
      </c>
      <c r="IP155" s="41">
        <f t="shared" si="708"/>
        <v>0</v>
      </c>
      <c r="IQ155" s="42">
        <f t="shared" si="709"/>
        <v>0</v>
      </c>
      <c r="IV155" s="53">
        <f t="shared" si="751"/>
        <v>0</v>
      </c>
      <c r="IW155" s="41">
        <f t="shared" si="752"/>
        <v>0</v>
      </c>
      <c r="IX155" s="42">
        <f t="shared" si="753"/>
        <v>0</v>
      </c>
    </row>
    <row r="156" spans="6:258" x14ac:dyDescent="0.2">
      <c r="F156" s="53">
        <f t="shared" si="713"/>
        <v>0</v>
      </c>
      <c r="G156" s="41"/>
      <c r="H156" s="41"/>
      <c r="I156" s="41"/>
      <c r="J156" s="41">
        <f t="shared" si="714"/>
        <v>0</v>
      </c>
      <c r="K156" s="42">
        <f t="shared" si="715"/>
        <v>0</v>
      </c>
      <c r="N156" s="53">
        <f t="shared" si="716"/>
        <v>0</v>
      </c>
      <c r="O156" s="41"/>
      <c r="P156" s="41"/>
      <c r="Q156" s="41"/>
      <c r="R156" s="41">
        <f t="shared" si="717"/>
        <v>0</v>
      </c>
      <c r="S156" s="42">
        <f t="shared" si="718"/>
        <v>0</v>
      </c>
      <c r="Y156" s="53">
        <f t="shared" si="719"/>
        <v>0</v>
      </c>
      <c r="Z156" s="41">
        <f t="shared" si="615"/>
        <v>0</v>
      </c>
      <c r="AA156" s="42">
        <f t="shared" si="616"/>
        <v>0</v>
      </c>
      <c r="AG156" s="53">
        <f t="shared" si="720"/>
        <v>0</v>
      </c>
      <c r="AH156" s="41">
        <f t="shared" si="618"/>
        <v>0</v>
      </c>
      <c r="AI156" s="42">
        <f t="shared" si="619"/>
        <v>0</v>
      </c>
      <c r="AN156" s="53">
        <f t="shared" si="721"/>
        <v>0</v>
      </c>
      <c r="AO156" s="41">
        <f t="shared" si="621"/>
        <v>0</v>
      </c>
      <c r="AP156" s="42">
        <f t="shared" si="622"/>
        <v>0</v>
      </c>
      <c r="AV156" s="53">
        <f t="shared" si="722"/>
        <v>0</v>
      </c>
      <c r="AW156" s="41">
        <f t="shared" si="624"/>
        <v>0</v>
      </c>
      <c r="AX156" s="42">
        <f t="shared" si="625"/>
        <v>0</v>
      </c>
      <c r="BD156" s="53">
        <f t="shared" si="723"/>
        <v>0</v>
      </c>
      <c r="BE156" s="41">
        <f t="shared" si="627"/>
        <v>0</v>
      </c>
      <c r="BF156" s="42">
        <f t="shared" si="628"/>
        <v>0</v>
      </c>
      <c r="BL156" s="53">
        <f t="shared" si="724"/>
        <v>0</v>
      </c>
      <c r="BM156" s="41">
        <f t="shared" si="630"/>
        <v>0</v>
      </c>
      <c r="BN156" s="42">
        <f t="shared" si="631"/>
        <v>0</v>
      </c>
      <c r="BT156" s="53">
        <f t="shared" si="725"/>
        <v>0</v>
      </c>
      <c r="BU156" s="41">
        <f t="shared" si="633"/>
        <v>0</v>
      </c>
      <c r="BV156" s="42">
        <f t="shared" si="634"/>
        <v>0</v>
      </c>
      <c r="CB156" s="53">
        <f t="shared" si="726"/>
        <v>0</v>
      </c>
      <c r="CC156" s="41">
        <f t="shared" si="636"/>
        <v>0</v>
      </c>
      <c r="CD156" s="42">
        <f t="shared" si="637"/>
        <v>0</v>
      </c>
      <c r="CJ156" s="53">
        <f t="shared" si="727"/>
        <v>0</v>
      </c>
      <c r="CK156" s="41">
        <f t="shared" si="639"/>
        <v>0</v>
      </c>
      <c r="CL156" s="42">
        <f t="shared" si="640"/>
        <v>0</v>
      </c>
      <c r="CQ156" s="53">
        <f t="shared" si="728"/>
        <v>0</v>
      </c>
      <c r="CR156" s="41">
        <f t="shared" si="642"/>
        <v>0</v>
      </c>
      <c r="CS156" s="42">
        <f t="shared" si="643"/>
        <v>0</v>
      </c>
      <c r="CX156" s="53">
        <f t="shared" si="729"/>
        <v>0</v>
      </c>
      <c r="CY156" s="41">
        <f t="shared" si="645"/>
        <v>0</v>
      </c>
      <c r="CZ156" s="42">
        <f t="shared" si="646"/>
        <v>0</v>
      </c>
      <c r="DE156" s="53">
        <f t="shared" si="730"/>
        <v>0</v>
      </c>
      <c r="DF156" s="41">
        <f t="shared" si="648"/>
        <v>0</v>
      </c>
      <c r="DG156" s="42">
        <f t="shared" si="649"/>
        <v>0</v>
      </c>
      <c r="DL156" s="53">
        <f t="shared" si="731"/>
        <v>0</v>
      </c>
      <c r="DM156" s="41">
        <f t="shared" si="651"/>
        <v>0</v>
      </c>
      <c r="DN156" s="42">
        <f t="shared" si="652"/>
        <v>0</v>
      </c>
      <c r="DS156" s="53">
        <f t="shared" si="732"/>
        <v>0</v>
      </c>
      <c r="DT156" s="41">
        <f t="shared" si="654"/>
        <v>0</v>
      </c>
      <c r="DU156" s="42">
        <f t="shared" si="655"/>
        <v>0</v>
      </c>
      <c r="DZ156" s="53">
        <f t="shared" si="733"/>
        <v>0</v>
      </c>
      <c r="EA156" s="41">
        <f t="shared" si="657"/>
        <v>0</v>
      </c>
      <c r="EB156" s="42">
        <f t="shared" si="658"/>
        <v>0</v>
      </c>
      <c r="EG156" s="53">
        <f t="shared" si="734"/>
        <v>0</v>
      </c>
      <c r="EH156" s="41">
        <f t="shared" si="660"/>
        <v>0</v>
      </c>
      <c r="EI156" s="42">
        <f t="shared" si="661"/>
        <v>0</v>
      </c>
      <c r="EN156" s="53">
        <f t="shared" si="735"/>
        <v>0</v>
      </c>
      <c r="EO156" s="41">
        <f t="shared" si="663"/>
        <v>0</v>
      </c>
      <c r="EP156" s="42">
        <f t="shared" si="664"/>
        <v>0</v>
      </c>
      <c r="EU156" s="53">
        <f t="shared" si="736"/>
        <v>0</v>
      </c>
      <c r="EV156" s="41">
        <f t="shared" si="666"/>
        <v>0</v>
      </c>
      <c r="EW156" s="42">
        <f t="shared" si="667"/>
        <v>0</v>
      </c>
      <c r="FB156" s="53">
        <f t="shared" si="737"/>
        <v>0</v>
      </c>
      <c r="FC156" s="41">
        <f t="shared" si="669"/>
        <v>0</v>
      </c>
      <c r="FD156" s="42">
        <f t="shared" si="670"/>
        <v>0</v>
      </c>
      <c r="FI156" s="53">
        <f t="shared" si="738"/>
        <v>0</v>
      </c>
      <c r="FJ156" s="41">
        <f t="shared" si="672"/>
        <v>0</v>
      </c>
      <c r="FK156" s="42">
        <f t="shared" si="673"/>
        <v>0</v>
      </c>
      <c r="FP156" s="53">
        <f t="shared" si="739"/>
        <v>0</v>
      </c>
      <c r="FQ156" s="41">
        <f t="shared" si="675"/>
        <v>0</v>
      </c>
      <c r="FR156" s="42">
        <f t="shared" si="676"/>
        <v>0</v>
      </c>
      <c r="FW156" s="53">
        <f t="shared" si="740"/>
        <v>0</v>
      </c>
      <c r="FX156" s="41">
        <f t="shared" si="678"/>
        <v>0</v>
      </c>
      <c r="FY156" s="42">
        <f t="shared" si="679"/>
        <v>0</v>
      </c>
      <c r="GD156" s="53">
        <f t="shared" si="741"/>
        <v>0</v>
      </c>
      <c r="GE156" s="41">
        <f t="shared" si="681"/>
        <v>0</v>
      </c>
      <c r="GF156" s="42">
        <f t="shared" si="682"/>
        <v>0</v>
      </c>
      <c r="GK156" s="53">
        <f t="shared" si="742"/>
        <v>0</v>
      </c>
      <c r="GL156" s="41">
        <f t="shared" si="684"/>
        <v>0</v>
      </c>
      <c r="GM156" s="42">
        <f t="shared" si="685"/>
        <v>0</v>
      </c>
      <c r="GR156" s="53">
        <f t="shared" si="743"/>
        <v>0</v>
      </c>
      <c r="GS156" s="41">
        <f t="shared" si="687"/>
        <v>0</v>
      </c>
      <c r="GT156" s="42">
        <f t="shared" si="688"/>
        <v>0</v>
      </c>
      <c r="GY156" s="53">
        <f t="shared" si="744"/>
        <v>0</v>
      </c>
      <c r="GZ156" s="41">
        <f t="shared" si="690"/>
        <v>0</v>
      </c>
      <c r="HA156" s="42">
        <f t="shared" si="691"/>
        <v>0</v>
      </c>
      <c r="HF156" s="53">
        <f t="shared" si="745"/>
        <v>0</v>
      </c>
      <c r="HG156" s="41">
        <f t="shared" si="693"/>
        <v>0</v>
      </c>
      <c r="HH156" s="42">
        <f t="shared" si="694"/>
        <v>0</v>
      </c>
      <c r="HM156" s="53">
        <f t="shared" si="746"/>
        <v>0</v>
      </c>
      <c r="HN156" s="41">
        <f t="shared" si="696"/>
        <v>0</v>
      </c>
      <c r="HO156" s="42">
        <f t="shared" si="697"/>
        <v>0</v>
      </c>
      <c r="HT156" s="53">
        <f t="shared" si="747"/>
        <v>0</v>
      </c>
      <c r="HU156" s="41">
        <f t="shared" si="699"/>
        <v>0</v>
      </c>
      <c r="HV156" s="42">
        <f t="shared" si="700"/>
        <v>0</v>
      </c>
      <c r="IA156" s="53">
        <f t="shared" si="748"/>
        <v>0</v>
      </c>
      <c r="IB156" s="41">
        <f t="shared" si="702"/>
        <v>0</v>
      </c>
      <c r="IC156" s="42">
        <f t="shared" si="703"/>
        <v>0</v>
      </c>
      <c r="IH156" s="53">
        <f t="shared" si="749"/>
        <v>0</v>
      </c>
      <c r="II156" s="41">
        <f t="shared" si="705"/>
        <v>0</v>
      </c>
      <c r="IJ156" s="42">
        <f t="shared" si="706"/>
        <v>0</v>
      </c>
      <c r="IO156" s="53">
        <f t="shared" si="750"/>
        <v>0</v>
      </c>
      <c r="IP156" s="41">
        <f t="shared" si="708"/>
        <v>0</v>
      </c>
      <c r="IQ156" s="42">
        <f t="shared" si="709"/>
        <v>0</v>
      </c>
      <c r="IV156" s="53">
        <f t="shared" si="751"/>
        <v>0</v>
      </c>
      <c r="IW156" s="41">
        <f t="shared" si="752"/>
        <v>0</v>
      </c>
      <c r="IX156" s="42">
        <f t="shared" si="753"/>
        <v>0</v>
      </c>
    </row>
    <row r="157" spans="6:258" x14ac:dyDescent="0.2">
      <c r="F157" s="53">
        <f t="shared" si="713"/>
        <v>91462.399999999994</v>
      </c>
      <c r="G157" s="41"/>
      <c r="H157" s="41"/>
      <c r="I157" s="41"/>
      <c r="J157" s="41">
        <f t="shared" si="714"/>
        <v>9772620.4000000004</v>
      </c>
      <c r="K157" s="42">
        <f t="shared" si="715"/>
        <v>-9681158</v>
      </c>
      <c r="N157" s="53">
        <f t="shared" si="716"/>
        <v>91462.399999999994</v>
      </c>
      <c r="O157" s="41"/>
      <c r="P157" s="41"/>
      <c r="Q157" s="41"/>
      <c r="R157" s="41">
        <f t="shared" si="717"/>
        <v>11140510.4</v>
      </c>
      <c r="S157" s="42">
        <f t="shared" si="718"/>
        <v>-11049048</v>
      </c>
      <c r="Y157" s="53">
        <f t="shared" si="719"/>
        <v>0</v>
      </c>
      <c r="Z157" s="41">
        <f t="shared" si="615"/>
        <v>0</v>
      </c>
      <c r="AA157" s="42">
        <f t="shared" si="616"/>
        <v>0</v>
      </c>
      <c r="AG157" s="53">
        <f t="shared" si="720"/>
        <v>0</v>
      </c>
      <c r="AH157" s="41">
        <f t="shared" si="618"/>
        <v>0</v>
      </c>
      <c r="AI157" s="42">
        <f t="shared" si="619"/>
        <v>0</v>
      </c>
      <c r="AN157" s="53">
        <f t="shared" si="721"/>
        <v>0</v>
      </c>
      <c r="AO157" s="41">
        <f t="shared" si="621"/>
        <v>0</v>
      </c>
      <c r="AP157" s="42">
        <f t="shared" si="622"/>
        <v>0</v>
      </c>
      <c r="AV157" s="53">
        <f t="shared" si="722"/>
        <v>0</v>
      </c>
      <c r="AW157" s="41">
        <f t="shared" si="624"/>
        <v>0</v>
      </c>
      <c r="AX157" s="42">
        <f t="shared" si="625"/>
        <v>0</v>
      </c>
      <c r="BD157" s="53">
        <f t="shared" si="723"/>
        <v>0</v>
      </c>
      <c r="BE157" s="41">
        <f t="shared" si="627"/>
        <v>0</v>
      </c>
      <c r="BF157" s="42">
        <f t="shared" si="628"/>
        <v>0</v>
      </c>
      <c r="BL157" s="53">
        <f t="shared" si="724"/>
        <v>0</v>
      </c>
      <c r="BM157" s="41">
        <f t="shared" si="630"/>
        <v>0</v>
      </c>
      <c r="BN157" s="42">
        <f t="shared" si="631"/>
        <v>0</v>
      </c>
      <c r="BT157" s="53">
        <f t="shared" si="725"/>
        <v>0</v>
      </c>
      <c r="BU157" s="41">
        <f t="shared" si="633"/>
        <v>0</v>
      </c>
      <c r="BV157" s="42">
        <f t="shared" si="634"/>
        <v>0</v>
      </c>
      <c r="CB157" s="53">
        <f t="shared" si="726"/>
        <v>0</v>
      </c>
      <c r="CC157" s="41">
        <f t="shared" si="636"/>
        <v>0</v>
      </c>
      <c r="CD157" s="42">
        <f t="shared" si="637"/>
        <v>0</v>
      </c>
      <c r="CJ157" s="53">
        <f t="shared" si="727"/>
        <v>0</v>
      </c>
      <c r="CK157" s="41">
        <f t="shared" si="639"/>
        <v>0</v>
      </c>
      <c r="CL157" s="42">
        <f t="shared" si="640"/>
        <v>0</v>
      </c>
      <c r="CQ157" s="53">
        <f t="shared" si="728"/>
        <v>0</v>
      </c>
      <c r="CR157" s="41">
        <f t="shared" si="642"/>
        <v>0</v>
      </c>
      <c r="CS157" s="42">
        <f t="shared" si="643"/>
        <v>0</v>
      </c>
      <c r="CX157" s="53">
        <f t="shared" si="729"/>
        <v>0</v>
      </c>
      <c r="CY157" s="41">
        <f t="shared" si="645"/>
        <v>0</v>
      </c>
      <c r="CZ157" s="42">
        <f t="shared" si="646"/>
        <v>0</v>
      </c>
      <c r="DE157" s="53">
        <f t="shared" si="730"/>
        <v>0</v>
      </c>
      <c r="DF157" s="41">
        <f t="shared" si="648"/>
        <v>0</v>
      </c>
      <c r="DG157" s="42">
        <f t="shared" si="649"/>
        <v>0</v>
      </c>
      <c r="DL157" s="53">
        <f t="shared" si="731"/>
        <v>0</v>
      </c>
      <c r="DM157" s="41">
        <f t="shared" si="651"/>
        <v>0</v>
      </c>
      <c r="DN157" s="42">
        <f t="shared" si="652"/>
        <v>0</v>
      </c>
      <c r="DS157" s="53">
        <f t="shared" si="732"/>
        <v>0</v>
      </c>
      <c r="DT157" s="41">
        <f t="shared" si="654"/>
        <v>0</v>
      </c>
      <c r="DU157" s="42">
        <f t="shared" si="655"/>
        <v>0</v>
      </c>
      <c r="DZ157" s="53">
        <f t="shared" si="733"/>
        <v>0</v>
      </c>
      <c r="EA157" s="41">
        <f t="shared" si="657"/>
        <v>0</v>
      </c>
      <c r="EB157" s="42">
        <f t="shared" si="658"/>
        <v>0</v>
      </c>
      <c r="EG157" s="53">
        <f t="shared" si="734"/>
        <v>0</v>
      </c>
      <c r="EH157" s="41">
        <f t="shared" si="660"/>
        <v>0</v>
      </c>
      <c r="EI157" s="42">
        <f t="shared" si="661"/>
        <v>0</v>
      </c>
      <c r="EN157" s="53">
        <f t="shared" si="735"/>
        <v>0</v>
      </c>
      <c r="EO157" s="41">
        <f t="shared" si="663"/>
        <v>0</v>
      </c>
      <c r="EP157" s="42">
        <f t="shared" si="664"/>
        <v>0</v>
      </c>
      <c r="EU157" s="53">
        <f t="shared" si="736"/>
        <v>0</v>
      </c>
      <c r="EV157" s="41">
        <f t="shared" si="666"/>
        <v>0</v>
      </c>
      <c r="EW157" s="42">
        <f t="shared" si="667"/>
        <v>0</v>
      </c>
      <c r="FB157" s="53">
        <f t="shared" si="737"/>
        <v>0</v>
      </c>
      <c r="FC157" s="41">
        <f t="shared" si="669"/>
        <v>0</v>
      </c>
      <c r="FD157" s="42">
        <f t="shared" si="670"/>
        <v>0</v>
      </c>
      <c r="FI157" s="53">
        <f t="shared" si="738"/>
        <v>0</v>
      </c>
      <c r="FJ157" s="41">
        <f t="shared" si="672"/>
        <v>0</v>
      </c>
      <c r="FK157" s="42">
        <f t="shared" si="673"/>
        <v>0</v>
      </c>
      <c r="FP157" s="53">
        <f t="shared" si="739"/>
        <v>0</v>
      </c>
      <c r="FQ157" s="41">
        <f t="shared" si="675"/>
        <v>0</v>
      </c>
      <c r="FR157" s="42">
        <f t="shared" si="676"/>
        <v>0</v>
      </c>
      <c r="FW157" s="53">
        <f t="shared" si="740"/>
        <v>0</v>
      </c>
      <c r="FX157" s="41">
        <f t="shared" si="678"/>
        <v>0</v>
      </c>
      <c r="FY157" s="42">
        <f t="shared" si="679"/>
        <v>0</v>
      </c>
      <c r="GD157" s="53">
        <f t="shared" si="741"/>
        <v>0</v>
      </c>
      <c r="GE157" s="41">
        <f t="shared" si="681"/>
        <v>0</v>
      </c>
      <c r="GF157" s="42">
        <f t="shared" si="682"/>
        <v>0</v>
      </c>
      <c r="GK157" s="53">
        <f t="shared" si="742"/>
        <v>0</v>
      </c>
      <c r="GL157" s="41">
        <f t="shared" si="684"/>
        <v>0</v>
      </c>
      <c r="GM157" s="42">
        <f t="shared" si="685"/>
        <v>0</v>
      </c>
      <c r="GR157" s="53">
        <f t="shared" si="743"/>
        <v>0</v>
      </c>
      <c r="GS157" s="41">
        <f t="shared" si="687"/>
        <v>0</v>
      </c>
      <c r="GT157" s="42">
        <f t="shared" si="688"/>
        <v>0</v>
      </c>
      <c r="GY157" s="53">
        <f t="shared" si="744"/>
        <v>0</v>
      </c>
      <c r="GZ157" s="41">
        <f t="shared" si="690"/>
        <v>0</v>
      </c>
      <c r="HA157" s="42">
        <f t="shared" si="691"/>
        <v>0</v>
      </c>
      <c r="HF157" s="53">
        <f t="shared" si="745"/>
        <v>0</v>
      </c>
      <c r="HG157" s="41">
        <f t="shared" si="693"/>
        <v>0</v>
      </c>
      <c r="HH157" s="42">
        <f t="shared" si="694"/>
        <v>0</v>
      </c>
      <c r="HM157" s="53">
        <f t="shared" si="746"/>
        <v>0</v>
      </c>
      <c r="HN157" s="41">
        <f t="shared" si="696"/>
        <v>0</v>
      </c>
      <c r="HO157" s="42">
        <f t="shared" si="697"/>
        <v>0</v>
      </c>
      <c r="HT157" s="53">
        <f t="shared" si="747"/>
        <v>0</v>
      </c>
      <c r="HU157" s="41">
        <f t="shared" si="699"/>
        <v>0</v>
      </c>
      <c r="HV157" s="42">
        <f t="shared" si="700"/>
        <v>0</v>
      </c>
      <c r="IA157" s="53">
        <f t="shared" si="748"/>
        <v>0</v>
      </c>
      <c r="IB157" s="41">
        <f t="shared" si="702"/>
        <v>0</v>
      </c>
      <c r="IC157" s="42">
        <f t="shared" si="703"/>
        <v>0</v>
      </c>
      <c r="IH157" s="53">
        <f t="shared" si="749"/>
        <v>0</v>
      </c>
      <c r="II157" s="41">
        <f t="shared" si="705"/>
        <v>0</v>
      </c>
      <c r="IJ157" s="42">
        <f t="shared" si="706"/>
        <v>0</v>
      </c>
      <c r="IO157" s="53">
        <f t="shared" si="750"/>
        <v>0</v>
      </c>
      <c r="IP157" s="41">
        <f t="shared" si="708"/>
        <v>0</v>
      </c>
      <c r="IQ157" s="42">
        <f t="shared" si="709"/>
        <v>0</v>
      </c>
      <c r="IV157" s="53">
        <f t="shared" si="751"/>
        <v>0</v>
      </c>
      <c r="IW157" s="41">
        <f t="shared" si="752"/>
        <v>0</v>
      </c>
      <c r="IX157" s="42">
        <f t="shared" si="753"/>
        <v>0</v>
      </c>
    </row>
    <row r="158" spans="6:258" x14ac:dyDescent="0.2">
      <c r="F158" s="53">
        <f t="shared" si="713"/>
        <v>0</v>
      </c>
      <c r="G158" s="41"/>
      <c r="H158" s="41"/>
      <c r="I158" s="41"/>
      <c r="J158" s="41">
        <f t="shared" si="714"/>
        <v>2243445</v>
      </c>
      <c r="K158" s="42">
        <f t="shared" si="715"/>
        <v>-2243445</v>
      </c>
      <c r="N158" s="53">
        <f t="shared" si="716"/>
        <v>0</v>
      </c>
      <c r="O158" s="41"/>
      <c r="P158" s="41"/>
      <c r="Q158" s="41"/>
      <c r="R158" s="41">
        <f t="shared" si="717"/>
        <v>2243445</v>
      </c>
      <c r="S158" s="42">
        <f t="shared" si="718"/>
        <v>-2243445</v>
      </c>
      <c r="Y158" s="53">
        <f t="shared" si="719"/>
        <v>0</v>
      </c>
      <c r="Z158" s="41">
        <f t="shared" si="615"/>
        <v>0</v>
      </c>
      <c r="AA158" s="42">
        <f t="shared" si="616"/>
        <v>0</v>
      </c>
      <c r="AG158" s="53">
        <f t="shared" si="720"/>
        <v>0</v>
      </c>
      <c r="AH158" s="41">
        <f t="shared" si="618"/>
        <v>0</v>
      </c>
      <c r="AI158" s="42">
        <f t="shared" si="619"/>
        <v>0</v>
      </c>
      <c r="AN158" s="53">
        <f t="shared" si="721"/>
        <v>0</v>
      </c>
      <c r="AO158" s="41">
        <f t="shared" si="621"/>
        <v>0</v>
      </c>
      <c r="AP158" s="42">
        <f t="shared" si="622"/>
        <v>0</v>
      </c>
      <c r="AV158" s="53">
        <f t="shared" si="722"/>
        <v>0</v>
      </c>
      <c r="AW158" s="41">
        <f t="shared" si="624"/>
        <v>0</v>
      </c>
      <c r="AX158" s="42">
        <f t="shared" si="625"/>
        <v>0</v>
      </c>
      <c r="BD158" s="53">
        <f t="shared" si="723"/>
        <v>0</v>
      </c>
      <c r="BE158" s="41">
        <f t="shared" si="627"/>
        <v>0</v>
      </c>
      <c r="BF158" s="42">
        <f t="shared" si="628"/>
        <v>0</v>
      </c>
      <c r="BL158" s="53">
        <f t="shared" si="724"/>
        <v>0</v>
      </c>
      <c r="BM158" s="41">
        <f t="shared" si="630"/>
        <v>0</v>
      </c>
      <c r="BN158" s="42">
        <f t="shared" si="631"/>
        <v>0</v>
      </c>
      <c r="BT158" s="53">
        <f t="shared" si="725"/>
        <v>0</v>
      </c>
      <c r="BU158" s="41">
        <f t="shared" si="633"/>
        <v>0</v>
      </c>
      <c r="BV158" s="42">
        <f t="shared" si="634"/>
        <v>0</v>
      </c>
      <c r="CB158" s="53">
        <f t="shared" si="726"/>
        <v>0</v>
      </c>
      <c r="CC158" s="41">
        <f t="shared" si="636"/>
        <v>0</v>
      </c>
      <c r="CD158" s="42">
        <f t="shared" si="637"/>
        <v>0</v>
      </c>
      <c r="CJ158" s="53">
        <f t="shared" si="727"/>
        <v>0</v>
      </c>
      <c r="CK158" s="41">
        <f t="shared" si="639"/>
        <v>0</v>
      </c>
      <c r="CL158" s="42">
        <f t="shared" si="640"/>
        <v>0</v>
      </c>
      <c r="CQ158" s="53">
        <f t="shared" si="728"/>
        <v>0</v>
      </c>
      <c r="CR158" s="41">
        <f t="shared" si="642"/>
        <v>0</v>
      </c>
      <c r="CS158" s="42">
        <f t="shared" si="643"/>
        <v>0</v>
      </c>
      <c r="CX158" s="53">
        <f t="shared" si="729"/>
        <v>0</v>
      </c>
      <c r="CY158" s="41">
        <f t="shared" si="645"/>
        <v>0</v>
      </c>
      <c r="CZ158" s="42">
        <f t="shared" si="646"/>
        <v>0</v>
      </c>
      <c r="DE158" s="53">
        <f t="shared" si="730"/>
        <v>0</v>
      </c>
      <c r="DF158" s="41">
        <f t="shared" si="648"/>
        <v>0</v>
      </c>
      <c r="DG158" s="42">
        <f t="shared" si="649"/>
        <v>0</v>
      </c>
      <c r="DL158" s="53">
        <f t="shared" si="731"/>
        <v>0</v>
      </c>
      <c r="DM158" s="41">
        <f t="shared" si="651"/>
        <v>0</v>
      </c>
      <c r="DN158" s="42">
        <f t="shared" si="652"/>
        <v>0</v>
      </c>
      <c r="DS158" s="53">
        <f t="shared" si="732"/>
        <v>0</v>
      </c>
      <c r="DT158" s="41">
        <f t="shared" si="654"/>
        <v>0</v>
      </c>
      <c r="DU158" s="42">
        <f t="shared" si="655"/>
        <v>0</v>
      </c>
      <c r="DZ158" s="53">
        <f t="shared" si="733"/>
        <v>0</v>
      </c>
      <c r="EA158" s="41">
        <f t="shared" si="657"/>
        <v>0</v>
      </c>
      <c r="EB158" s="42">
        <f t="shared" si="658"/>
        <v>0</v>
      </c>
      <c r="EG158" s="53">
        <f t="shared" si="734"/>
        <v>0</v>
      </c>
      <c r="EH158" s="41">
        <f t="shared" si="660"/>
        <v>0</v>
      </c>
      <c r="EI158" s="42">
        <f t="shared" si="661"/>
        <v>0</v>
      </c>
      <c r="EN158" s="53">
        <f t="shared" si="735"/>
        <v>0</v>
      </c>
      <c r="EO158" s="41">
        <f t="shared" si="663"/>
        <v>0</v>
      </c>
      <c r="EP158" s="42">
        <f t="shared" si="664"/>
        <v>0</v>
      </c>
      <c r="EU158" s="53">
        <f t="shared" si="736"/>
        <v>0</v>
      </c>
      <c r="EV158" s="41">
        <f t="shared" si="666"/>
        <v>0</v>
      </c>
      <c r="EW158" s="42">
        <f t="shared" si="667"/>
        <v>0</v>
      </c>
      <c r="FB158" s="53">
        <f t="shared" si="737"/>
        <v>0</v>
      </c>
      <c r="FC158" s="41">
        <f t="shared" si="669"/>
        <v>0</v>
      </c>
      <c r="FD158" s="42">
        <f t="shared" si="670"/>
        <v>0</v>
      </c>
      <c r="FI158" s="53">
        <f t="shared" si="738"/>
        <v>0</v>
      </c>
      <c r="FJ158" s="41">
        <f t="shared" si="672"/>
        <v>0</v>
      </c>
      <c r="FK158" s="42">
        <f t="shared" si="673"/>
        <v>0</v>
      </c>
      <c r="FP158" s="53">
        <f t="shared" si="739"/>
        <v>0</v>
      </c>
      <c r="FQ158" s="41">
        <f t="shared" si="675"/>
        <v>0</v>
      </c>
      <c r="FR158" s="42">
        <f t="shared" si="676"/>
        <v>0</v>
      </c>
      <c r="FW158" s="53">
        <f t="shared" si="740"/>
        <v>0</v>
      </c>
      <c r="FX158" s="41">
        <f t="shared" si="678"/>
        <v>0</v>
      </c>
      <c r="FY158" s="42">
        <f t="shared" si="679"/>
        <v>0</v>
      </c>
      <c r="GD158" s="53">
        <f t="shared" si="741"/>
        <v>0</v>
      </c>
      <c r="GE158" s="41">
        <f t="shared" si="681"/>
        <v>0</v>
      </c>
      <c r="GF158" s="42">
        <f t="shared" si="682"/>
        <v>0</v>
      </c>
      <c r="GK158" s="53">
        <f t="shared" si="742"/>
        <v>0</v>
      </c>
      <c r="GL158" s="41">
        <f t="shared" si="684"/>
        <v>0</v>
      </c>
      <c r="GM158" s="42">
        <f t="shared" si="685"/>
        <v>0</v>
      </c>
      <c r="GR158" s="53">
        <f t="shared" si="743"/>
        <v>0</v>
      </c>
      <c r="GS158" s="41">
        <f t="shared" si="687"/>
        <v>0</v>
      </c>
      <c r="GT158" s="42">
        <f t="shared" si="688"/>
        <v>0</v>
      </c>
      <c r="GY158" s="53">
        <f t="shared" si="744"/>
        <v>0</v>
      </c>
      <c r="GZ158" s="41">
        <f t="shared" si="690"/>
        <v>0</v>
      </c>
      <c r="HA158" s="42">
        <f t="shared" si="691"/>
        <v>0</v>
      </c>
      <c r="HF158" s="53">
        <f t="shared" si="745"/>
        <v>0</v>
      </c>
      <c r="HG158" s="41">
        <f t="shared" si="693"/>
        <v>0</v>
      </c>
      <c r="HH158" s="42">
        <f t="shared" si="694"/>
        <v>0</v>
      </c>
      <c r="HM158" s="53">
        <f t="shared" si="746"/>
        <v>0</v>
      </c>
      <c r="HN158" s="41">
        <f t="shared" si="696"/>
        <v>0</v>
      </c>
      <c r="HO158" s="42">
        <f t="shared" si="697"/>
        <v>0</v>
      </c>
      <c r="HT158" s="53">
        <f t="shared" si="747"/>
        <v>0</v>
      </c>
      <c r="HU158" s="41">
        <f t="shared" si="699"/>
        <v>0</v>
      </c>
      <c r="HV158" s="42">
        <f t="shared" si="700"/>
        <v>0</v>
      </c>
      <c r="IA158" s="53">
        <f t="shared" si="748"/>
        <v>0</v>
      </c>
      <c r="IB158" s="41">
        <f t="shared" si="702"/>
        <v>0</v>
      </c>
      <c r="IC158" s="42">
        <f t="shared" si="703"/>
        <v>0</v>
      </c>
      <c r="IH158" s="53">
        <f t="shared" si="749"/>
        <v>0</v>
      </c>
      <c r="II158" s="41">
        <f t="shared" si="705"/>
        <v>0</v>
      </c>
      <c r="IJ158" s="42">
        <f t="shared" si="706"/>
        <v>0</v>
      </c>
      <c r="IO158" s="53">
        <f t="shared" si="750"/>
        <v>0</v>
      </c>
      <c r="IP158" s="41">
        <f t="shared" si="708"/>
        <v>0</v>
      </c>
      <c r="IQ158" s="42">
        <f t="shared" si="709"/>
        <v>0</v>
      </c>
      <c r="IV158" s="53">
        <f t="shared" si="751"/>
        <v>0</v>
      </c>
      <c r="IW158" s="41">
        <f t="shared" si="752"/>
        <v>0</v>
      </c>
      <c r="IX158" s="42">
        <f t="shared" si="753"/>
        <v>0</v>
      </c>
    </row>
    <row r="159" spans="6:258" x14ac:dyDescent="0.2">
      <c r="F159" s="57">
        <f t="shared" si="713"/>
        <v>308456.19999999995</v>
      </c>
      <c r="G159" s="58"/>
      <c r="H159" s="58"/>
      <c r="I159" s="58"/>
      <c r="J159" s="58">
        <f t="shared" si="714"/>
        <v>35342681.600000001</v>
      </c>
      <c r="K159" s="59">
        <f t="shared" si="715"/>
        <v>-35034225.399999999</v>
      </c>
      <c r="N159" s="57">
        <f t="shared" si="716"/>
        <v>308455.59999999998</v>
      </c>
      <c r="O159" s="58"/>
      <c r="P159" s="58"/>
      <c r="Q159" s="58"/>
      <c r="R159" s="58">
        <f t="shared" si="717"/>
        <v>30885691</v>
      </c>
      <c r="S159" s="59">
        <f t="shared" si="718"/>
        <v>-30577235.399999999</v>
      </c>
      <c r="Y159" s="57">
        <f t="shared" si="719"/>
        <v>3532543</v>
      </c>
      <c r="Z159" s="58">
        <f t="shared" si="615"/>
        <v>3532543</v>
      </c>
      <c r="AA159" s="59">
        <f t="shared" si="616"/>
        <v>0</v>
      </c>
      <c r="AG159" s="57">
        <f t="shared" si="720"/>
        <v>4471731</v>
      </c>
      <c r="AH159" s="58">
        <f t="shared" si="618"/>
        <v>4471731</v>
      </c>
      <c r="AI159" s="59">
        <f t="shared" si="619"/>
        <v>0</v>
      </c>
      <c r="AN159" s="57">
        <f t="shared" si="721"/>
        <v>0</v>
      </c>
      <c r="AO159" s="58">
        <f t="shared" si="621"/>
        <v>0</v>
      </c>
      <c r="AP159" s="59">
        <f t="shared" si="622"/>
        <v>0</v>
      </c>
      <c r="AV159" s="57">
        <f t="shared" si="722"/>
        <v>394055</v>
      </c>
      <c r="AW159" s="58">
        <f t="shared" si="624"/>
        <v>394055</v>
      </c>
      <c r="AX159" s="59">
        <f t="shared" si="625"/>
        <v>0</v>
      </c>
      <c r="BD159" s="57">
        <f t="shared" si="723"/>
        <v>3464464</v>
      </c>
      <c r="BE159" s="58">
        <f t="shared" si="627"/>
        <v>3464464</v>
      </c>
      <c r="BF159" s="59">
        <f t="shared" si="628"/>
        <v>0</v>
      </c>
      <c r="BL159" s="57">
        <f t="shared" si="724"/>
        <v>2094151</v>
      </c>
      <c r="BM159" s="58">
        <f t="shared" si="630"/>
        <v>2094151</v>
      </c>
      <c r="BN159" s="59">
        <f t="shared" si="631"/>
        <v>0</v>
      </c>
      <c r="BT159" s="57">
        <f t="shared" si="725"/>
        <v>513368</v>
      </c>
      <c r="BU159" s="58">
        <f t="shared" si="633"/>
        <v>513368</v>
      </c>
      <c r="BV159" s="59">
        <f t="shared" si="634"/>
        <v>0</v>
      </c>
      <c r="CB159" s="57">
        <f t="shared" si="726"/>
        <v>856945</v>
      </c>
      <c r="CC159" s="58">
        <f t="shared" si="636"/>
        <v>856945</v>
      </c>
      <c r="CD159" s="59">
        <f t="shared" si="637"/>
        <v>0</v>
      </c>
      <c r="CJ159" s="57">
        <f t="shared" si="727"/>
        <v>3734708</v>
      </c>
      <c r="CK159" s="58">
        <f t="shared" si="639"/>
        <v>3734708</v>
      </c>
      <c r="CL159" s="59">
        <f t="shared" si="640"/>
        <v>0</v>
      </c>
      <c r="CQ159" s="57">
        <f t="shared" si="728"/>
        <v>57660</v>
      </c>
      <c r="CR159" s="58">
        <f t="shared" si="642"/>
        <v>57660</v>
      </c>
      <c r="CS159" s="59">
        <f t="shared" si="643"/>
        <v>0</v>
      </c>
      <c r="CX159" s="57">
        <f t="shared" si="729"/>
        <v>104311</v>
      </c>
      <c r="CY159" s="58">
        <f t="shared" si="645"/>
        <v>104311</v>
      </c>
      <c r="CZ159" s="59">
        <f t="shared" si="646"/>
        <v>0</v>
      </c>
      <c r="DE159" s="57">
        <f t="shared" si="730"/>
        <v>77298</v>
      </c>
      <c r="DF159" s="58">
        <f t="shared" si="648"/>
        <v>77298</v>
      </c>
      <c r="DG159" s="59">
        <f t="shared" si="649"/>
        <v>0</v>
      </c>
      <c r="DL159" s="57">
        <f t="shared" si="731"/>
        <v>94357</v>
      </c>
      <c r="DM159" s="58">
        <f t="shared" si="651"/>
        <v>94357</v>
      </c>
      <c r="DN159" s="59">
        <f t="shared" si="652"/>
        <v>0</v>
      </c>
      <c r="DS159" s="57">
        <f t="shared" si="732"/>
        <v>40770</v>
      </c>
      <c r="DT159" s="58">
        <f t="shared" si="654"/>
        <v>40770</v>
      </c>
      <c r="DU159" s="59">
        <f t="shared" si="655"/>
        <v>0</v>
      </c>
      <c r="DZ159" s="57">
        <f t="shared" si="733"/>
        <v>103237</v>
      </c>
      <c r="EA159" s="58">
        <f t="shared" si="657"/>
        <v>103237</v>
      </c>
      <c r="EB159" s="59">
        <f t="shared" si="658"/>
        <v>0</v>
      </c>
      <c r="EG159" s="57">
        <f t="shared" si="734"/>
        <v>92499</v>
      </c>
      <c r="EH159" s="58">
        <f t="shared" si="660"/>
        <v>92499</v>
      </c>
      <c r="EI159" s="59">
        <f t="shared" si="661"/>
        <v>0</v>
      </c>
      <c r="EN159" s="57">
        <f t="shared" si="735"/>
        <v>73299</v>
      </c>
      <c r="EO159" s="58">
        <f t="shared" si="663"/>
        <v>73299</v>
      </c>
      <c r="EP159" s="59">
        <f t="shared" si="664"/>
        <v>0</v>
      </c>
      <c r="EU159" s="57">
        <f t="shared" si="736"/>
        <v>88141</v>
      </c>
      <c r="EV159" s="58">
        <f t="shared" si="666"/>
        <v>88141</v>
      </c>
      <c r="EW159" s="59">
        <f t="shared" si="667"/>
        <v>0</v>
      </c>
      <c r="FB159" s="57">
        <f t="shared" si="737"/>
        <v>129006</v>
      </c>
      <c r="FC159" s="58">
        <f t="shared" si="669"/>
        <v>129006</v>
      </c>
      <c r="FD159" s="59">
        <f t="shared" si="670"/>
        <v>0</v>
      </c>
      <c r="FI159" s="57">
        <f t="shared" si="738"/>
        <v>60744</v>
      </c>
      <c r="FJ159" s="58">
        <f t="shared" si="672"/>
        <v>60744</v>
      </c>
      <c r="FK159" s="59">
        <f t="shared" si="673"/>
        <v>0</v>
      </c>
      <c r="FP159" s="57">
        <f t="shared" si="739"/>
        <v>118346</v>
      </c>
      <c r="FQ159" s="58">
        <f t="shared" si="675"/>
        <v>118346</v>
      </c>
      <c r="FR159" s="59">
        <f t="shared" si="676"/>
        <v>0</v>
      </c>
      <c r="FW159" s="57">
        <f t="shared" si="740"/>
        <v>58335</v>
      </c>
      <c r="FX159" s="58">
        <f t="shared" si="678"/>
        <v>58335</v>
      </c>
      <c r="FY159" s="59">
        <f t="shared" si="679"/>
        <v>0</v>
      </c>
      <c r="GD159" s="57">
        <f t="shared" si="741"/>
        <v>106185</v>
      </c>
      <c r="GE159" s="58">
        <f t="shared" si="681"/>
        <v>106185</v>
      </c>
      <c r="GF159" s="59">
        <f t="shared" si="682"/>
        <v>0</v>
      </c>
      <c r="GK159" s="57">
        <f t="shared" si="742"/>
        <v>58750</v>
      </c>
      <c r="GL159" s="58">
        <f t="shared" si="684"/>
        <v>58750</v>
      </c>
      <c r="GM159" s="59">
        <f t="shared" si="685"/>
        <v>0</v>
      </c>
      <c r="GR159" s="57">
        <f t="shared" si="743"/>
        <v>67310</v>
      </c>
      <c r="GS159" s="58">
        <f t="shared" si="687"/>
        <v>67310</v>
      </c>
      <c r="GT159" s="59">
        <f t="shared" si="688"/>
        <v>0</v>
      </c>
      <c r="GY159" s="57">
        <f t="shared" si="744"/>
        <v>120030</v>
      </c>
      <c r="GZ159" s="58">
        <f t="shared" si="690"/>
        <v>120030</v>
      </c>
      <c r="HA159" s="59">
        <f t="shared" si="691"/>
        <v>0</v>
      </c>
      <c r="HF159" s="57">
        <f t="shared" si="745"/>
        <v>56746</v>
      </c>
      <c r="HG159" s="58">
        <f t="shared" si="693"/>
        <v>56746</v>
      </c>
      <c r="HH159" s="59">
        <f t="shared" si="694"/>
        <v>0</v>
      </c>
      <c r="HM159" s="57">
        <f t="shared" si="746"/>
        <v>72853</v>
      </c>
      <c r="HN159" s="58">
        <f t="shared" si="696"/>
        <v>72853</v>
      </c>
      <c r="HO159" s="59">
        <f t="shared" si="697"/>
        <v>0</v>
      </c>
      <c r="HT159" s="57">
        <f t="shared" si="747"/>
        <v>67453</v>
      </c>
      <c r="HU159" s="58">
        <f t="shared" si="699"/>
        <v>67453</v>
      </c>
      <c r="HV159" s="59">
        <f t="shared" si="700"/>
        <v>0</v>
      </c>
      <c r="IA159" s="57">
        <f t="shared" si="748"/>
        <v>83009</v>
      </c>
      <c r="IB159" s="58">
        <f t="shared" si="702"/>
        <v>83009</v>
      </c>
      <c r="IC159" s="59">
        <f t="shared" si="703"/>
        <v>0</v>
      </c>
      <c r="IH159" s="57">
        <f t="shared" si="749"/>
        <v>70199</v>
      </c>
      <c r="II159" s="58">
        <f t="shared" si="705"/>
        <v>70199</v>
      </c>
      <c r="IJ159" s="59">
        <f t="shared" si="706"/>
        <v>0</v>
      </c>
      <c r="IO159" s="57">
        <f t="shared" si="750"/>
        <v>110757</v>
      </c>
      <c r="IP159" s="58">
        <f t="shared" si="708"/>
        <v>110757</v>
      </c>
      <c r="IQ159" s="59">
        <f t="shared" si="709"/>
        <v>0</v>
      </c>
      <c r="IV159" s="57">
        <f t="shared" si="751"/>
        <v>116826</v>
      </c>
      <c r="IW159" s="58">
        <f t="shared" si="752"/>
        <v>5236587</v>
      </c>
      <c r="IX159" s="59">
        <f t="shared" si="753"/>
        <v>-5119761</v>
      </c>
    </row>
    <row r="160" spans="6:258" ht="12" thickBot="1" x14ac:dyDescent="0.25">
      <c r="F160" s="60"/>
      <c r="G160" s="131"/>
      <c r="H160" s="131"/>
      <c r="I160" s="131"/>
      <c r="J160" s="44"/>
      <c r="K160" s="45"/>
      <c r="N160" s="60"/>
      <c r="O160" s="131"/>
      <c r="P160" s="131"/>
      <c r="Q160" s="131"/>
      <c r="R160" s="44"/>
      <c r="S160" s="45"/>
      <c r="Y160" s="60"/>
      <c r="Z160" s="44"/>
      <c r="AA160" s="45"/>
      <c r="AG160" s="60"/>
      <c r="AH160" s="44"/>
      <c r="AI160" s="45"/>
      <c r="AN160" s="60"/>
      <c r="AO160" s="44"/>
      <c r="AP160" s="45"/>
      <c r="AV160" s="60"/>
      <c r="AW160" s="44"/>
      <c r="AX160" s="45"/>
      <c r="BD160" s="60"/>
      <c r="BE160" s="44"/>
      <c r="BF160" s="45"/>
      <c r="BL160" s="60"/>
      <c r="BM160" s="44"/>
      <c r="BN160" s="45"/>
      <c r="BT160" s="60"/>
      <c r="BU160" s="44"/>
      <c r="BV160" s="45"/>
      <c r="CB160" s="60"/>
      <c r="CC160" s="44"/>
      <c r="CD160" s="45"/>
      <c r="CJ160" s="60"/>
      <c r="CK160" s="44"/>
      <c r="CL160" s="45"/>
      <c r="CQ160" s="60"/>
      <c r="CR160" s="44"/>
      <c r="CS160" s="45"/>
      <c r="CX160" s="60"/>
      <c r="CY160" s="44"/>
      <c r="CZ160" s="45"/>
      <c r="DE160" s="60"/>
      <c r="DF160" s="44"/>
      <c r="DG160" s="45"/>
      <c r="DL160" s="60"/>
      <c r="DM160" s="44"/>
      <c r="DN160" s="45"/>
      <c r="DS160" s="60"/>
      <c r="DT160" s="44"/>
      <c r="DU160" s="45"/>
      <c r="DZ160" s="60"/>
      <c r="EA160" s="44"/>
      <c r="EB160" s="45"/>
      <c r="EG160" s="60"/>
      <c r="EH160" s="44"/>
      <c r="EI160" s="45"/>
      <c r="EN160" s="60"/>
      <c r="EO160" s="44"/>
      <c r="EP160" s="45"/>
      <c r="EU160" s="60"/>
      <c r="EV160" s="44"/>
      <c r="EW160" s="45"/>
      <c r="FB160" s="60"/>
      <c r="FC160" s="44"/>
      <c r="FD160" s="45"/>
      <c r="FI160" s="60"/>
      <c r="FJ160" s="44"/>
      <c r="FK160" s="45"/>
      <c r="FP160" s="60"/>
      <c r="FQ160" s="44"/>
      <c r="FR160" s="45"/>
      <c r="FW160" s="60"/>
      <c r="FX160" s="44"/>
      <c r="FY160" s="45"/>
      <c r="GD160" s="60"/>
      <c r="GE160" s="44"/>
      <c r="GF160" s="45"/>
      <c r="GK160" s="60"/>
      <c r="GL160" s="44"/>
      <c r="GM160" s="45"/>
      <c r="GR160" s="60"/>
      <c r="GS160" s="44"/>
      <c r="GT160" s="45"/>
      <c r="GY160" s="60"/>
      <c r="GZ160" s="44"/>
      <c r="HA160" s="45"/>
      <c r="HF160" s="60"/>
      <c r="HG160" s="44"/>
      <c r="HH160" s="45"/>
      <c r="HM160" s="60"/>
      <c r="HN160" s="44"/>
      <c r="HO160" s="45"/>
      <c r="HT160" s="60"/>
      <c r="HU160" s="44"/>
      <c r="HV160" s="45"/>
      <c r="IA160" s="60"/>
      <c r="IB160" s="44"/>
      <c r="IC160" s="45"/>
      <c r="IH160" s="60"/>
      <c r="II160" s="44"/>
      <c r="IJ160" s="45"/>
      <c r="IO160" s="60"/>
      <c r="IP160" s="44"/>
      <c r="IQ160" s="45"/>
      <c r="IV160" s="60"/>
      <c r="IW160" s="44"/>
      <c r="IX160" s="45"/>
    </row>
    <row r="161" spans="6:259" x14ac:dyDescent="0.2">
      <c r="F161" s="36"/>
      <c r="G161" s="36"/>
      <c r="H161" s="36"/>
      <c r="I161" s="36"/>
    </row>
    <row r="162" spans="6:259" x14ac:dyDescent="0.2">
      <c r="F162" s="36"/>
      <c r="G162" s="36"/>
      <c r="H162" s="36"/>
      <c r="I162" s="36"/>
    </row>
    <row r="163" spans="6:259" x14ac:dyDescent="0.2">
      <c r="F163" s="36"/>
      <c r="G163" s="36"/>
      <c r="H163" s="36"/>
      <c r="I163" s="36"/>
    </row>
    <row r="164" spans="6:259" x14ac:dyDescent="0.2">
      <c r="F164" s="36"/>
      <c r="G164" s="36"/>
      <c r="H164" s="36"/>
      <c r="I164" s="36"/>
      <c r="R164" s="36">
        <f>R41-R72</f>
        <v>898956.5</v>
      </c>
      <c r="S164" s="36">
        <f>S41-S72</f>
        <v>-898399</v>
      </c>
      <c r="T164" s="36">
        <f>T41-T72</f>
        <v>-558</v>
      </c>
      <c r="Z164" s="36">
        <f>Z41-Z72</f>
        <v>-69381.5</v>
      </c>
      <c r="AA164" s="36">
        <f>AA41-AA72</f>
        <v>54152</v>
      </c>
      <c r="AB164" s="36">
        <f>AB41-AB72</f>
        <v>15229</v>
      </c>
      <c r="AH164" s="36">
        <f>AH41-AH72</f>
        <v>0</v>
      </c>
      <c r="AI164" s="36">
        <f>AI41-AI72</f>
        <v>0</v>
      </c>
      <c r="AJ164" s="36">
        <f>AJ41-AJ72</f>
        <v>0</v>
      </c>
      <c r="AO164" s="36">
        <f>AO41-AO72</f>
        <v>0</v>
      </c>
      <c r="AP164" s="36">
        <f>AP41-AP72</f>
        <v>0</v>
      </c>
      <c r="AQ164" s="36">
        <f>AQ41-AQ72</f>
        <v>0</v>
      </c>
      <c r="AW164" s="36">
        <f>AW41-AW72</f>
        <v>0</v>
      </c>
      <c r="AX164" s="36">
        <f>AX41-AX72</f>
        <v>0</v>
      </c>
      <c r="AY164" s="36">
        <f>AY41-AY72</f>
        <v>0</v>
      </c>
      <c r="BE164" s="36">
        <f>BE41-BE72</f>
        <v>0</v>
      </c>
      <c r="BF164" s="36">
        <f>BF41-BF72</f>
        <v>0</v>
      </c>
      <c r="BG164" s="36">
        <f>BG41-BG72</f>
        <v>0</v>
      </c>
      <c r="BM164" s="36">
        <f>BM41-BM72</f>
        <v>0</v>
      </c>
      <c r="BN164" s="36">
        <f>BN41-BN72</f>
        <v>0</v>
      </c>
      <c r="BO164" s="36">
        <f>BO41-BO72</f>
        <v>0</v>
      </c>
      <c r="BU164" s="36">
        <f>BU41-BU72</f>
        <v>0</v>
      </c>
      <c r="BV164" s="36">
        <f>BV41-BV72</f>
        <v>0</v>
      </c>
      <c r="BW164" s="36">
        <f>BW41-BW72</f>
        <v>0</v>
      </c>
      <c r="CC164" s="36">
        <f>CC41-CC72</f>
        <v>0</v>
      </c>
      <c r="CD164" s="36">
        <f>CD41-CD72</f>
        <v>0</v>
      </c>
      <c r="CE164" s="36">
        <f>CE41-CE72</f>
        <v>0</v>
      </c>
      <c r="CK164" s="36">
        <f>CK41-CK72</f>
        <v>0</v>
      </c>
      <c r="CL164" s="36">
        <f>CL41-CL72</f>
        <v>0</v>
      </c>
      <c r="CM164" s="36">
        <f>CM41-CM72</f>
        <v>10947</v>
      </c>
      <c r="CR164" s="36">
        <f>CR41-CR72</f>
        <v>0</v>
      </c>
      <c r="CS164" s="36">
        <f>CS41-CS72</f>
        <v>0</v>
      </c>
      <c r="CT164" s="36">
        <f>CT41-CT72</f>
        <v>0</v>
      </c>
      <c r="CY164" s="36">
        <f>CY41-CY72</f>
        <v>0</v>
      </c>
      <c r="CZ164" s="36">
        <f>CZ41-CZ72</f>
        <v>0</v>
      </c>
      <c r="DA164" s="36">
        <f>DA41-DA72</f>
        <v>0</v>
      </c>
      <c r="DF164" s="36">
        <f>DF41-DF72</f>
        <v>0</v>
      </c>
      <c r="DG164" s="36">
        <f>DG41-DG72</f>
        <v>0</v>
      </c>
      <c r="DH164" s="36">
        <f>DH41-DH72</f>
        <v>0</v>
      </c>
      <c r="DM164" s="36">
        <f>DM41-DM72</f>
        <v>0</v>
      </c>
      <c r="DN164" s="36">
        <f>DN41-DN72</f>
        <v>0</v>
      </c>
      <c r="DO164" s="36">
        <f>DO41-DO72</f>
        <v>0</v>
      </c>
      <c r="DT164" s="36">
        <f>DT41-DT72</f>
        <v>0</v>
      </c>
      <c r="DU164" s="36">
        <f>DU41-DU72</f>
        <v>0</v>
      </c>
      <c r="DV164" s="36">
        <f>DV41-DV72</f>
        <v>0</v>
      </c>
      <c r="EA164" s="36">
        <f>EA41-EA72</f>
        <v>0</v>
      </c>
      <c r="EB164" s="36">
        <f>EB41-EB72</f>
        <v>0</v>
      </c>
      <c r="EC164" s="36">
        <f>EC41-EC72</f>
        <v>0</v>
      </c>
      <c r="EH164" s="36">
        <f>EH41-EH72</f>
        <v>0</v>
      </c>
      <c r="EI164" s="36">
        <f>EI41-EI72</f>
        <v>0</v>
      </c>
      <c r="EJ164" s="36">
        <f>EJ41-EJ72</f>
        <v>0</v>
      </c>
      <c r="EO164" s="36">
        <f>EO41-EO72</f>
        <v>0</v>
      </c>
      <c r="EP164" s="36">
        <f>EP41-EP72</f>
        <v>0</v>
      </c>
      <c r="EQ164" s="36">
        <f>EQ41-EQ72</f>
        <v>0</v>
      </c>
      <c r="EV164" s="36">
        <f>EV41-EV72</f>
        <v>0</v>
      </c>
      <c r="EW164" s="36">
        <f>EW41-EW72</f>
        <v>0</v>
      </c>
      <c r="EX164" s="36">
        <f>EX41-EX72</f>
        <v>0</v>
      </c>
      <c r="FC164" s="36">
        <f>FC41-FC72</f>
        <v>0</v>
      </c>
      <c r="FD164" s="36">
        <f>FD41-FD72</f>
        <v>0</v>
      </c>
      <c r="FE164" s="36">
        <f>FE41-FE72</f>
        <v>0</v>
      </c>
      <c r="FJ164" s="36">
        <f>FJ41-FJ72</f>
        <v>0</v>
      </c>
      <c r="FK164" s="36">
        <f>FK41-FK72</f>
        <v>0</v>
      </c>
      <c r="FL164" s="36">
        <f>FL41-FL72</f>
        <v>0</v>
      </c>
      <c r="FQ164" s="36">
        <f>FQ41-FQ72</f>
        <v>0</v>
      </c>
      <c r="FR164" s="36">
        <f>FR41-FR72</f>
        <v>0</v>
      </c>
      <c r="FS164" s="36">
        <f>FS41-FS72</f>
        <v>0</v>
      </c>
      <c r="FX164" s="36">
        <f>FX41-FX72</f>
        <v>0</v>
      </c>
      <c r="FY164" s="36">
        <f>FY41-FY72</f>
        <v>0</v>
      </c>
      <c r="FZ164" s="36">
        <f>FZ41-FZ72</f>
        <v>0</v>
      </c>
      <c r="GE164" s="36">
        <f>GE41-GE72</f>
        <v>0</v>
      </c>
      <c r="GF164" s="36">
        <f>GF41-GF72</f>
        <v>0</v>
      </c>
      <c r="GG164" s="36">
        <f>GG41-GG72</f>
        <v>0</v>
      </c>
      <c r="GL164" s="36">
        <f>GL41-GL72</f>
        <v>0</v>
      </c>
      <c r="GM164" s="36">
        <f>GM41-GM72</f>
        <v>0</v>
      </c>
      <c r="GN164" s="36">
        <f>GN41-GN72</f>
        <v>0</v>
      </c>
      <c r="GS164" s="36">
        <f>GS41-GS72</f>
        <v>0</v>
      </c>
      <c r="GT164" s="36">
        <f>GT41-GT72</f>
        <v>0</v>
      </c>
      <c r="GU164" s="36">
        <f>GU41-GU72</f>
        <v>0</v>
      </c>
      <c r="GZ164" s="36">
        <f>GZ41-GZ72</f>
        <v>0</v>
      </c>
      <c r="HA164" s="36">
        <f>HA41-HA72</f>
        <v>0</v>
      </c>
      <c r="HB164" s="36">
        <f>HB41-HB72</f>
        <v>0</v>
      </c>
      <c r="HG164" s="36">
        <f>HG41-HG72</f>
        <v>0</v>
      </c>
      <c r="HH164" s="36">
        <f>HH41-HH72</f>
        <v>0</v>
      </c>
      <c r="HI164" s="36">
        <f>HI41-HI72</f>
        <v>0</v>
      </c>
      <c r="HN164" s="36">
        <f>HN41-HN72</f>
        <v>0</v>
      </c>
      <c r="HO164" s="36">
        <f>HO41-HO72</f>
        <v>0</v>
      </c>
      <c r="HP164" s="36">
        <f>HP41-HP72</f>
        <v>0</v>
      </c>
      <c r="HU164" s="36">
        <f>HU41-HU72</f>
        <v>0</v>
      </c>
      <c r="HV164" s="36">
        <f>HV41-HV72</f>
        <v>0</v>
      </c>
      <c r="HW164" s="36">
        <f>HW41-HW72</f>
        <v>0</v>
      </c>
      <c r="IB164" s="36">
        <f>IB41-IB72</f>
        <v>0</v>
      </c>
      <c r="IC164" s="36">
        <f>IC41-IC72</f>
        <v>0</v>
      </c>
      <c r="ID164" s="36">
        <f>ID41-ID72</f>
        <v>0</v>
      </c>
      <c r="II164" s="36">
        <f>II41-II72</f>
        <v>0</v>
      </c>
      <c r="IJ164" s="36">
        <f>IJ41-IJ72</f>
        <v>0</v>
      </c>
      <c r="IK164" s="36">
        <f>IK41-IK72</f>
        <v>0</v>
      </c>
      <c r="IP164" s="36">
        <f>IP41-IP72</f>
        <v>0</v>
      </c>
      <c r="IQ164" s="36">
        <f>IQ41-IQ72</f>
        <v>0</v>
      </c>
      <c r="IR164" s="36">
        <f>IR41-IR72</f>
        <v>0</v>
      </c>
      <c r="IW164" s="36">
        <f>IW41-IW72</f>
        <v>0</v>
      </c>
      <c r="IX164" s="36">
        <f>IX41-IX72</f>
        <v>0</v>
      </c>
      <c r="IY164" s="36">
        <f>IY41-IY72</f>
        <v>10947</v>
      </c>
    </row>
    <row r="165" spans="6:259" x14ac:dyDescent="0.2">
      <c r="F165" s="36"/>
      <c r="G165" s="36"/>
      <c r="H165" s="36"/>
      <c r="I165" s="36"/>
    </row>
    <row r="166" spans="6:259" x14ac:dyDescent="0.2">
      <c r="F166" s="36"/>
      <c r="G166" s="36"/>
      <c r="H166" s="36"/>
      <c r="I166" s="36"/>
    </row>
    <row r="167" spans="6:259" x14ac:dyDescent="0.2">
      <c r="F167" s="36"/>
      <c r="G167" s="36"/>
      <c r="H167" s="36"/>
      <c r="I167" s="36"/>
    </row>
    <row r="168" spans="6:259" x14ac:dyDescent="0.2">
      <c r="F168" s="36"/>
      <c r="G168" s="36"/>
      <c r="H168" s="36"/>
      <c r="I168" s="36"/>
    </row>
    <row r="169" spans="6:259" x14ac:dyDescent="0.2">
      <c r="F169" s="36"/>
      <c r="G169" s="36"/>
      <c r="H169" s="36"/>
      <c r="I169" s="36"/>
    </row>
    <row r="170" spans="6:259" x14ac:dyDescent="0.2">
      <c r="F170" s="36"/>
      <c r="G170" s="36"/>
      <c r="H170" s="36"/>
      <c r="I170" s="36"/>
    </row>
    <row r="171" spans="6:259" x14ac:dyDescent="0.2">
      <c r="F171" s="36"/>
      <c r="G171" s="36"/>
      <c r="H171" s="36"/>
      <c r="I171" s="36"/>
    </row>
    <row r="172" spans="6:259" x14ac:dyDescent="0.2">
      <c r="F172" s="36"/>
      <c r="G172" s="36"/>
      <c r="H172" s="36"/>
      <c r="I172" s="36"/>
    </row>
    <row r="173" spans="6:259" x14ac:dyDescent="0.2">
      <c r="F173" s="36"/>
      <c r="G173" s="36"/>
      <c r="H173" s="36"/>
      <c r="I173" s="36"/>
    </row>
    <row r="174" spans="6:259" x14ac:dyDescent="0.2">
      <c r="F174" s="36"/>
      <c r="G174" s="36"/>
      <c r="H174" s="36"/>
      <c r="I174" s="36"/>
    </row>
    <row r="175" spans="6:259" x14ac:dyDescent="0.2">
      <c r="F175" s="36"/>
      <c r="G175" s="36"/>
      <c r="H175" s="36"/>
      <c r="I175" s="36"/>
    </row>
    <row r="176" spans="6:259" x14ac:dyDescent="0.2">
      <c r="F176" s="36"/>
      <c r="G176" s="36"/>
      <c r="H176" s="36"/>
      <c r="I176" s="36"/>
    </row>
    <row r="177" spans="6:9" x14ac:dyDescent="0.2">
      <c r="F177" s="36"/>
      <c r="G177" s="36"/>
      <c r="H177" s="36"/>
      <c r="I177" s="36"/>
    </row>
    <row r="178" spans="6:9" x14ac:dyDescent="0.2">
      <c r="F178" s="36"/>
      <c r="G178" s="36"/>
      <c r="H178" s="36"/>
      <c r="I178" s="36"/>
    </row>
    <row r="179" spans="6:9" x14ac:dyDescent="0.2">
      <c r="F179" s="36"/>
      <c r="G179" s="36"/>
      <c r="H179" s="36"/>
      <c r="I179" s="36"/>
    </row>
    <row r="180" spans="6:9" x14ac:dyDescent="0.2">
      <c r="F180" s="36"/>
      <c r="G180" s="36"/>
      <c r="H180" s="36"/>
      <c r="I180" s="36"/>
    </row>
    <row r="181" spans="6:9" x14ac:dyDescent="0.2">
      <c r="F181" s="36"/>
      <c r="G181" s="36"/>
      <c r="H181" s="36"/>
      <c r="I181" s="36"/>
    </row>
    <row r="182" spans="6:9" x14ac:dyDescent="0.2">
      <c r="F182" s="36"/>
      <c r="G182" s="36"/>
      <c r="H182" s="36"/>
      <c r="I182" s="36"/>
    </row>
    <row r="183" spans="6:9" x14ac:dyDescent="0.2">
      <c r="F183" s="36"/>
      <c r="G183" s="36"/>
      <c r="H183" s="36"/>
      <c r="I183" s="36"/>
    </row>
    <row r="184" spans="6:9" x14ac:dyDescent="0.2">
      <c r="F184" s="36"/>
      <c r="G184" s="36"/>
      <c r="H184" s="36"/>
      <c r="I184" s="36"/>
    </row>
    <row r="185" spans="6:9" x14ac:dyDescent="0.2">
      <c r="F185" s="36"/>
      <c r="G185" s="36"/>
      <c r="H185" s="36"/>
      <c r="I185" s="36"/>
    </row>
    <row r="186" spans="6:9" x14ac:dyDescent="0.2">
      <c r="F186" s="36"/>
      <c r="G186" s="36"/>
      <c r="H186" s="36"/>
      <c r="I186" s="36"/>
    </row>
    <row r="187" spans="6:9" x14ac:dyDescent="0.2">
      <c r="F187" s="36"/>
      <c r="G187" s="36"/>
      <c r="H187" s="36"/>
      <c r="I187" s="36"/>
    </row>
    <row r="188" spans="6:9" x14ac:dyDescent="0.2">
      <c r="F188" s="36"/>
      <c r="G188" s="36"/>
      <c r="H188" s="36"/>
      <c r="I188" s="36"/>
    </row>
    <row r="189" spans="6:9" x14ac:dyDescent="0.2">
      <c r="F189" s="36"/>
      <c r="G189" s="36"/>
      <c r="H189" s="36"/>
      <c r="I189" s="36"/>
    </row>
    <row r="190" spans="6:9" x14ac:dyDescent="0.2">
      <c r="F190" s="36"/>
      <c r="G190" s="36"/>
      <c r="H190" s="36"/>
      <c r="I190" s="36"/>
    </row>
    <row r="191" spans="6:9" x14ac:dyDescent="0.2">
      <c r="F191" s="36"/>
      <c r="G191" s="36"/>
      <c r="H191" s="36"/>
      <c r="I191" s="36"/>
    </row>
    <row r="192" spans="6:9" x14ac:dyDescent="0.2">
      <c r="F192" s="36"/>
      <c r="G192" s="36"/>
      <c r="H192" s="36"/>
      <c r="I192" s="36"/>
    </row>
    <row r="193" spans="6:9" x14ac:dyDescent="0.2">
      <c r="F193" s="36"/>
      <c r="G193" s="36"/>
      <c r="H193" s="36"/>
      <c r="I193" s="36"/>
    </row>
    <row r="194" spans="6:9" x14ac:dyDescent="0.2">
      <c r="F194" s="36"/>
      <c r="G194" s="36"/>
      <c r="H194" s="36"/>
      <c r="I194" s="36"/>
    </row>
    <row r="195" spans="6:9" x14ac:dyDescent="0.2">
      <c r="F195" s="36"/>
      <c r="G195" s="36"/>
      <c r="H195" s="36"/>
      <c r="I195" s="36"/>
    </row>
    <row r="196" spans="6:9" x14ac:dyDescent="0.2">
      <c r="F196" s="36"/>
      <c r="G196" s="36"/>
      <c r="H196" s="36"/>
      <c r="I196" s="36"/>
    </row>
    <row r="197" spans="6:9" x14ac:dyDescent="0.2">
      <c r="F197" s="36"/>
      <c r="G197" s="36"/>
      <c r="H197" s="36"/>
      <c r="I197" s="36"/>
    </row>
    <row r="198" spans="6:9" x14ac:dyDescent="0.2">
      <c r="F198" s="36"/>
      <c r="G198" s="36"/>
      <c r="H198" s="36"/>
      <c r="I198" s="36"/>
    </row>
    <row r="199" spans="6:9" x14ac:dyDescent="0.2">
      <c r="F199" s="36"/>
      <c r="G199" s="36"/>
      <c r="H199" s="36"/>
      <c r="I199" s="36"/>
    </row>
    <row r="200" spans="6:9" x14ac:dyDescent="0.2">
      <c r="F200" s="36"/>
      <c r="G200" s="36"/>
      <c r="H200" s="36"/>
      <c r="I200" s="36"/>
    </row>
    <row r="201" spans="6:9" x14ac:dyDescent="0.2">
      <c r="F201" s="36"/>
      <c r="G201" s="36"/>
      <c r="H201" s="36"/>
      <c r="I201" s="36"/>
    </row>
    <row r="202" spans="6:9" x14ac:dyDescent="0.2">
      <c r="F202" s="36"/>
      <c r="G202" s="36"/>
      <c r="H202" s="36"/>
      <c r="I202" s="36"/>
    </row>
    <row r="203" spans="6:9" x14ac:dyDescent="0.2">
      <c r="F203" s="36"/>
      <c r="G203" s="36"/>
      <c r="H203" s="36"/>
      <c r="I203" s="36"/>
    </row>
    <row r="204" spans="6:9" x14ac:dyDescent="0.2">
      <c r="F204" s="36"/>
      <c r="G204" s="36"/>
      <c r="H204" s="36"/>
      <c r="I204" s="36"/>
    </row>
    <row r="205" spans="6:9" x14ac:dyDescent="0.2">
      <c r="F205" s="36"/>
      <c r="G205" s="36"/>
      <c r="H205" s="36"/>
      <c r="I205" s="36"/>
    </row>
    <row r="206" spans="6:9" x14ac:dyDescent="0.2">
      <c r="F206" s="36"/>
      <c r="G206" s="36"/>
      <c r="H206" s="36"/>
      <c r="I206" s="36"/>
    </row>
    <row r="207" spans="6:9" x14ac:dyDescent="0.2">
      <c r="F207" s="36"/>
      <c r="G207" s="36"/>
      <c r="H207" s="36"/>
      <c r="I207" s="36"/>
    </row>
    <row r="208" spans="6:9" x14ac:dyDescent="0.2">
      <c r="F208" s="36"/>
      <c r="G208" s="36"/>
      <c r="H208" s="36"/>
      <c r="I208" s="36"/>
    </row>
    <row r="209" spans="6:9" x14ac:dyDescent="0.2">
      <c r="F209" s="36"/>
      <c r="G209" s="36"/>
      <c r="H209" s="36"/>
      <c r="I209" s="36"/>
    </row>
    <row r="210" spans="6:9" x14ac:dyDescent="0.2">
      <c r="F210" s="36"/>
      <c r="G210" s="36"/>
      <c r="H210" s="36"/>
      <c r="I210" s="36"/>
    </row>
    <row r="211" spans="6:9" x14ac:dyDescent="0.2">
      <c r="F211" s="36"/>
      <c r="G211" s="36"/>
      <c r="H211" s="36"/>
      <c r="I211" s="36"/>
    </row>
    <row r="212" spans="6:9" x14ac:dyDescent="0.2">
      <c r="F212" s="36"/>
      <c r="G212" s="36"/>
      <c r="H212" s="36"/>
      <c r="I212" s="36"/>
    </row>
    <row r="213" spans="6:9" x14ac:dyDescent="0.2">
      <c r="F213" s="36"/>
      <c r="G213" s="36"/>
      <c r="H213" s="36"/>
      <c r="I213" s="36"/>
    </row>
    <row r="214" spans="6:9" x14ac:dyDescent="0.2">
      <c r="F214" s="36"/>
      <c r="G214" s="36"/>
      <c r="H214" s="36"/>
      <c r="I214" s="36"/>
    </row>
    <row r="215" spans="6:9" x14ac:dyDescent="0.2">
      <c r="F215" s="36"/>
      <c r="G215" s="36"/>
      <c r="H215" s="36"/>
      <c r="I215" s="36"/>
    </row>
    <row r="216" spans="6:9" x14ac:dyDescent="0.2">
      <c r="F216" s="36"/>
      <c r="G216" s="36"/>
      <c r="H216" s="36"/>
      <c r="I216" s="36"/>
    </row>
    <row r="217" spans="6:9" x14ac:dyDescent="0.2">
      <c r="F217" s="36"/>
      <c r="G217" s="36"/>
      <c r="H217" s="36"/>
      <c r="I217" s="36"/>
    </row>
    <row r="218" spans="6:9" x14ac:dyDescent="0.2">
      <c r="F218" s="36"/>
      <c r="G218" s="36"/>
      <c r="H218" s="36"/>
      <c r="I218" s="36"/>
    </row>
    <row r="219" spans="6:9" x14ac:dyDescent="0.2">
      <c r="F219" s="36"/>
      <c r="G219" s="36"/>
      <c r="H219" s="36"/>
      <c r="I219" s="36"/>
    </row>
    <row r="220" spans="6:9" x14ac:dyDescent="0.2">
      <c r="F220" s="36"/>
      <c r="G220" s="36"/>
      <c r="H220" s="36"/>
      <c r="I220" s="36"/>
    </row>
    <row r="221" spans="6:9" x14ac:dyDescent="0.2">
      <c r="F221" s="36"/>
      <c r="G221" s="36"/>
      <c r="H221" s="36"/>
      <c r="I221" s="36"/>
    </row>
    <row r="222" spans="6:9" x14ac:dyDescent="0.2">
      <c r="F222" s="36"/>
      <c r="G222" s="36"/>
      <c r="H222" s="36"/>
      <c r="I222" s="36"/>
    </row>
    <row r="223" spans="6:9" x14ac:dyDescent="0.2">
      <c r="F223" s="36"/>
      <c r="G223" s="36"/>
      <c r="H223" s="36"/>
      <c r="I223" s="36"/>
    </row>
    <row r="224" spans="6:9" x14ac:dyDescent="0.2">
      <c r="F224" s="36"/>
      <c r="G224" s="36"/>
      <c r="H224" s="36"/>
      <c r="I224" s="36"/>
    </row>
    <row r="225" spans="6:9" x14ac:dyDescent="0.2">
      <c r="F225" s="36"/>
      <c r="G225" s="36"/>
      <c r="H225" s="36"/>
      <c r="I225" s="36"/>
    </row>
    <row r="226" spans="6:9" x14ac:dyDescent="0.2">
      <c r="F226" s="36"/>
      <c r="G226" s="36"/>
      <c r="H226" s="36"/>
      <c r="I226" s="36"/>
    </row>
    <row r="227" spans="6:9" x14ac:dyDescent="0.2">
      <c r="F227" s="36"/>
      <c r="G227" s="36"/>
      <c r="H227" s="36"/>
      <c r="I227" s="36"/>
    </row>
    <row r="228" spans="6:9" x14ac:dyDescent="0.2">
      <c r="F228" s="36"/>
      <c r="G228" s="36"/>
      <c r="H228" s="36"/>
      <c r="I228" s="36"/>
    </row>
    <row r="229" spans="6:9" x14ac:dyDescent="0.2">
      <c r="F229" s="36"/>
      <c r="G229" s="36"/>
      <c r="H229" s="36"/>
      <c r="I229" s="36"/>
    </row>
    <row r="230" spans="6:9" x14ac:dyDescent="0.2">
      <c r="F230" s="36"/>
      <c r="G230" s="36"/>
      <c r="H230" s="36"/>
      <c r="I230" s="36"/>
    </row>
    <row r="231" spans="6:9" x14ac:dyDescent="0.2">
      <c r="F231" s="36"/>
      <c r="G231" s="36"/>
      <c r="H231" s="36"/>
      <c r="I231" s="36"/>
    </row>
    <row r="232" spans="6:9" x14ac:dyDescent="0.2">
      <c r="F232" s="36"/>
      <c r="G232" s="36"/>
      <c r="H232" s="36"/>
      <c r="I232" s="36"/>
    </row>
    <row r="233" spans="6:9" x14ac:dyDescent="0.2">
      <c r="F233" s="36"/>
      <c r="G233" s="36"/>
      <c r="H233" s="36"/>
      <c r="I233" s="36"/>
    </row>
    <row r="234" spans="6:9" x14ac:dyDescent="0.2">
      <c r="F234" s="36"/>
      <c r="G234" s="36"/>
      <c r="H234" s="36"/>
      <c r="I234" s="36"/>
    </row>
    <row r="235" spans="6:9" x14ac:dyDescent="0.2">
      <c r="F235" s="36"/>
      <c r="G235" s="36"/>
      <c r="H235" s="36"/>
      <c r="I235" s="36"/>
    </row>
    <row r="236" spans="6:9" x14ac:dyDescent="0.2">
      <c r="F236" s="36"/>
      <c r="G236" s="36"/>
      <c r="H236" s="36"/>
      <c r="I236" s="36"/>
    </row>
    <row r="237" spans="6:9" x14ac:dyDescent="0.2">
      <c r="F237" s="36"/>
      <c r="G237" s="36"/>
      <c r="H237" s="36"/>
      <c r="I237" s="36"/>
    </row>
    <row r="238" spans="6:9" x14ac:dyDescent="0.2">
      <c r="F238" s="36"/>
      <c r="G238" s="36"/>
      <c r="H238" s="36"/>
      <c r="I238" s="36"/>
    </row>
    <row r="239" spans="6:9" x14ac:dyDescent="0.2">
      <c r="F239" s="36"/>
      <c r="G239" s="36"/>
      <c r="H239" s="36"/>
      <c r="I239" s="36"/>
    </row>
    <row r="240" spans="6:9" x14ac:dyDescent="0.2">
      <c r="F240" s="36"/>
      <c r="G240" s="36"/>
      <c r="H240" s="36"/>
      <c r="I240" s="36"/>
    </row>
    <row r="241" spans="6:9" x14ac:dyDescent="0.2">
      <c r="F241" s="36"/>
      <c r="G241" s="36"/>
      <c r="H241" s="36"/>
      <c r="I241" s="36"/>
    </row>
    <row r="242" spans="6:9" x14ac:dyDescent="0.2">
      <c r="F242" s="36"/>
      <c r="G242" s="36"/>
      <c r="H242" s="36"/>
      <c r="I242" s="36"/>
    </row>
    <row r="243" spans="6:9" x14ac:dyDescent="0.2">
      <c r="F243" s="36"/>
      <c r="G243" s="36"/>
      <c r="H243" s="36"/>
      <c r="I243" s="36"/>
    </row>
    <row r="244" spans="6:9" x14ac:dyDescent="0.2">
      <c r="F244" s="36"/>
      <c r="G244" s="36"/>
      <c r="H244" s="36"/>
      <c r="I244" s="36"/>
    </row>
    <row r="245" spans="6:9" x14ac:dyDescent="0.2">
      <c r="F245" s="36"/>
      <c r="G245" s="36"/>
      <c r="H245" s="36"/>
      <c r="I245" s="36"/>
    </row>
    <row r="246" spans="6:9" x14ac:dyDescent="0.2">
      <c r="F246" s="36"/>
      <c r="G246" s="36"/>
      <c r="H246" s="36"/>
      <c r="I246" s="36"/>
    </row>
    <row r="247" spans="6:9" x14ac:dyDescent="0.2">
      <c r="F247" s="36"/>
      <c r="G247" s="36"/>
      <c r="H247" s="36"/>
      <c r="I247" s="36"/>
    </row>
    <row r="248" spans="6:9" x14ac:dyDescent="0.2">
      <c r="F248" s="36"/>
      <c r="G248" s="36"/>
      <c r="H248" s="36"/>
      <c r="I248" s="36"/>
    </row>
    <row r="249" spans="6:9" x14ac:dyDescent="0.2">
      <c r="F249" s="36"/>
      <c r="G249" s="36"/>
      <c r="H249" s="36"/>
      <c r="I249" s="36"/>
    </row>
    <row r="250" spans="6:9" x14ac:dyDescent="0.2">
      <c r="F250" s="36"/>
      <c r="G250" s="36"/>
      <c r="H250" s="36"/>
      <c r="I250" s="36"/>
    </row>
    <row r="251" spans="6:9" x14ac:dyDescent="0.2">
      <c r="F251" s="36"/>
      <c r="G251" s="36"/>
      <c r="H251" s="36"/>
      <c r="I251" s="36"/>
    </row>
    <row r="252" spans="6:9" x14ac:dyDescent="0.2">
      <c r="F252" s="36"/>
      <c r="G252" s="36"/>
      <c r="H252" s="36"/>
      <c r="I252" s="36"/>
    </row>
    <row r="253" spans="6:9" x14ac:dyDescent="0.2">
      <c r="F253" s="36"/>
      <c r="G253" s="36"/>
      <c r="H253" s="36"/>
      <c r="I253" s="36"/>
    </row>
    <row r="254" spans="6:9" x14ac:dyDescent="0.2">
      <c r="F254" s="36"/>
      <c r="G254" s="36"/>
      <c r="H254" s="36"/>
      <c r="I254" s="36"/>
    </row>
    <row r="255" spans="6:9" x14ac:dyDescent="0.2">
      <c r="F255" s="36"/>
      <c r="G255" s="36"/>
      <c r="H255" s="36"/>
      <c r="I255" s="36"/>
    </row>
    <row r="256" spans="6:9" x14ac:dyDescent="0.2">
      <c r="F256" s="36"/>
      <c r="G256" s="36"/>
      <c r="H256" s="36"/>
      <c r="I256" s="36"/>
    </row>
    <row r="257" spans="6:9" x14ac:dyDescent="0.2">
      <c r="F257" s="36"/>
      <c r="G257" s="36"/>
      <c r="H257" s="36"/>
      <c r="I257" s="36"/>
    </row>
    <row r="258" spans="6:9" x14ac:dyDescent="0.2">
      <c r="F258" s="36"/>
      <c r="G258" s="36"/>
      <c r="H258" s="36"/>
      <c r="I258" s="36"/>
    </row>
    <row r="259" spans="6:9" x14ac:dyDescent="0.2">
      <c r="F259" s="36"/>
      <c r="G259" s="36"/>
      <c r="H259" s="36"/>
      <c r="I259" s="36"/>
    </row>
    <row r="260" spans="6:9" x14ac:dyDescent="0.2">
      <c r="F260" s="36"/>
      <c r="G260" s="36"/>
      <c r="H260" s="36"/>
      <c r="I260" s="36"/>
    </row>
    <row r="261" spans="6:9" x14ac:dyDescent="0.2">
      <c r="F261" s="36"/>
      <c r="G261" s="36"/>
      <c r="H261" s="36"/>
      <c r="I261" s="36"/>
    </row>
    <row r="262" spans="6:9" x14ac:dyDescent="0.2">
      <c r="F262" s="36"/>
      <c r="G262" s="36"/>
      <c r="H262" s="36"/>
      <c r="I262" s="36"/>
    </row>
    <row r="263" spans="6:9" x14ac:dyDescent="0.2">
      <c r="F263" s="36"/>
      <c r="G263" s="36"/>
      <c r="H263" s="36"/>
      <c r="I263" s="36"/>
    </row>
    <row r="264" spans="6:9" x14ac:dyDescent="0.2">
      <c r="F264" s="36"/>
      <c r="G264" s="36"/>
      <c r="H264" s="36"/>
      <c r="I264" s="36"/>
    </row>
    <row r="265" spans="6:9" x14ac:dyDescent="0.2">
      <c r="F265" s="36"/>
      <c r="G265" s="36"/>
      <c r="H265" s="36"/>
      <c r="I265" s="36"/>
    </row>
    <row r="266" spans="6:9" x14ac:dyDescent="0.2">
      <c r="F266" s="36"/>
      <c r="G266" s="36"/>
      <c r="H266" s="36"/>
      <c r="I266" s="36"/>
    </row>
    <row r="267" spans="6:9" x14ac:dyDescent="0.2">
      <c r="F267" s="36"/>
      <c r="G267" s="36"/>
      <c r="H267" s="36"/>
      <c r="I267" s="36"/>
    </row>
    <row r="268" spans="6:9" x14ac:dyDescent="0.2">
      <c r="F268" s="36"/>
      <c r="G268" s="36"/>
      <c r="H268" s="36"/>
      <c r="I268" s="36"/>
    </row>
    <row r="269" spans="6:9" x14ac:dyDescent="0.2">
      <c r="F269" s="36"/>
      <c r="G269" s="36"/>
      <c r="H269" s="36"/>
      <c r="I269" s="36"/>
    </row>
    <row r="270" spans="6:9" x14ac:dyDescent="0.2">
      <c r="F270" s="36"/>
      <c r="G270" s="36"/>
      <c r="H270" s="36"/>
      <c r="I270" s="36"/>
    </row>
    <row r="271" spans="6:9" x14ac:dyDescent="0.2">
      <c r="F271" s="36"/>
      <c r="G271" s="36"/>
      <c r="H271" s="36"/>
      <c r="I271" s="36"/>
    </row>
    <row r="272" spans="6:9" x14ac:dyDescent="0.2">
      <c r="F272" s="36"/>
      <c r="G272" s="36"/>
      <c r="H272" s="36"/>
      <c r="I272" s="36"/>
    </row>
    <row r="273" spans="6:9" x14ac:dyDescent="0.2">
      <c r="F273" s="36"/>
      <c r="G273" s="36"/>
      <c r="H273" s="36"/>
      <c r="I273" s="36"/>
    </row>
    <row r="274" spans="6:9" x14ac:dyDescent="0.2">
      <c r="F274" s="36"/>
      <c r="G274" s="36"/>
      <c r="H274" s="36"/>
      <c r="I274" s="36"/>
    </row>
    <row r="275" spans="6:9" x14ac:dyDescent="0.2">
      <c r="F275" s="36"/>
      <c r="G275" s="36"/>
      <c r="H275" s="36"/>
      <c r="I275" s="36"/>
    </row>
    <row r="276" spans="6:9" x14ac:dyDescent="0.2">
      <c r="F276" s="36"/>
      <c r="G276" s="36"/>
      <c r="H276" s="36"/>
      <c r="I276" s="36"/>
    </row>
    <row r="277" spans="6:9" x14ac:dyDescent="0.2">
      <c r="F277" s="36"/>
      <c r="G277" s="36"/>
      <c r="H277" s="36"/>
      <c r="I277" s="36"/>
    </row>
    <row r="278" spans="6:9" x14ac:dyDescent="0.2">
      <c r="F278" s="36"/>
      <c r="G278" s="36"/>
      <c r="H278" s="36"/>
      <c r="I278" s="36"/>
    </row>
    <row r="279" spans="6:9" x14ac:dyDescent="0.2">
      <c r="F279" s="36"/>
      <c r="G279" s="36"/>
      <c r="H279" s="36"/>
      <c r="I279" s="36"/>
    </row>
    <row r="280" spans="6:9" x14ac:dyDescent="0.2">
      <c r="F280" s="36"/>
      <c r="G280" s="36"/>
      <c r="H280" s="36"/>
      <c r="I280" s="36"/>
    </row>
    <row r="281" spans="6:9" x14ac:dyDescent="0.2">
      <c r="F281" s="36"/>
      <c r="G281" s="36"/>
      <c r="H281" s="36"/>
      <c r="I281" s="36"/>
    </row>
    <row r="282" spans="6:9" x14ac:dyDescent="0.2">
      <c r="F282" s="36"/>
      <c r="G282" s="36"/>
      <c r="H282" s="36"/>
      <c r="I282" s="36"/>
    </row>
    <row r="283" spans="6:9" x14ac:dyDescent="0.2">
      <c r="F283" s="36"/>
      <c r="G283" s="36"/>
      <c r="H283" s="36"/>
      <c r="I283" s="36"/>
    </row>
    <row r="284" spans="6:9" x14ac:dyDescent="0.2">
      <c r="F284" s="36"/>
      <c r="G284" s="36"/>
      <c r="H284" s="36"/>
      <c r="I284" s="36"/>
    </row>
    <row r="285" spans="6:9" x14ac:dyDescent="0.2">
      <c r="F285" s="36"/>
      <c r="G285" s="36"/>
      <c r="H285" s="36"/>
      <c r="I285" s="36"/>
    </row>
    <row r="286" spans="6:9" x14ac:dyDescent="0.2">
      <c r="F286" s="36"/>
      <c r="G286" s="36"/>
      <c r="H286" s="36"/>
      <c r="I286" s="36"/>
    </row>
    <row r="287" spans="6:9" x14ac:dyDescent="0.2">
      <c r="F287" s="36"/>
      <c r="G287" s="36"/>
      <c r="H287" s="36"/>
      <c r="I287" s="36"/>
    </row>
    <row r="288" spans="6:9" x14ac:dyDescent="0.2">
      <c r="F288" s="36"/>
      <c r="G288" s="36"/>
      <c r="H288" s="36"/>
      <c r="I288" s="36"/>
    </row>
    <row r="289" spans="6:9" x14ac:dyDescent="0.2">
      <c r="F289" s="36"/>
      <c r="G289" s="36"/>
      <c r="H289" s="36"/>
      <c r="I289" s="36"/>
    </row>
    <row r="290" spans="6:9" x14ac:dyDescent="0.2">
      <c r="F290" s="36"/>
      <c r="G290" s="36"/>
      <c r="H290" s="36"/>
      <c r="I290" s="36"/>
    </row>
    <row r="291" spans="6:9" x14ac:dyDescent="0.2">
      <c r="F291" s="36"/>
      <c r="G291" s="36"/>
      <c r="H291" s="36"/>
      <c r="I291" s="36"/>
    </row>
    <row r="292" spans="6:9" x14ac:dyDescent="0.2">
      <c r="F292" s="36"/>
      <c r="G292" s="36"/>
      <c r="H292" s="36"/>
      <c r="I292" s="36"/>
    </row>
    <row r="293" spans="6:9" x14ac:dyDescent="0.2">
      <c r="F293" s="36"/>
      <c r="G293" s="36"/>
      <c r="H293" s="36"/>
      <c r="I293" s="36"/>
    </row>
    <row r="294" spans="6:9" x14ac:dyDescent="0.2">
      <c r="F294" s="36"/>
      <c r="G294" s="36"/>
      <c r="H294" s="36"/>
      <c r="I294" s="36"/>
    </row>
    <row r="295" spans="6:9" x14ac:dyDescent="0.2">
      <c r="F295" s="36"/>
      <c r="G295" s="36"/>
      <c r="H295" s="36"/>
      <c r="I295" s="36"/>
    </row>
    <row r="296" spans="6:9" x14ac:dyDescent="0.2">
      <c r="F296" s="36"/>
      <c r="G296" s="36"/>
      <c r="H296" s="36"/>
      <c r="I296" s="36"/>
    </row>
    <row r="297" spans="6:9" x14ac:dyDescent="0.2">
      <c r="F297" s="36"/>
      <c r="G297" s="36"/>
      <c r="H297" s="36"/>
      <c r="I297" s="36"/>
    </row>
    <row r="298" spans="6:9" x14ac:dyDescent="0.2">
      <c r="F298" s="36"/>
      <c r="G298" s="36"/>
      <c r="H298" s="36"/>
      <c r="I298" s="36"/>
    </row>
    <row r="299" spans="6:9" x14ac:dyDescent="0.2">
      <c r="F299" s="36"/>
      <c r="G299" s="36"/>
      <c r="H299" s="36"/>
      <c r="I299" s="36"/>
    </row>
    <row r="300" spans="6:9" x14ac:dyDescent="0.2">
      <c r="F300" s="36"/>
      <c r="G300" s="36"/>
      <c r="H300" s="36"/>
      <c r="I300" s="36"/>
    </row>
    <row r="301" spans="6:9" x14ac:dyDescent="0.2">
      <c r="F301" s="36"/>
      <c r="G301" s="36"/>
      <c r="H301" s="36"/>
      <c r="I301" s="36"/>
    </row>
    <row r="302" spans="6:9" x14ac:dyDescent="0.2">
      <c r="F302" s="36"/>
      <c r="G302" s="36"/>
      <c r="H302" s="36"/>
      <c r="I302" s="36"/>
    </row>
    <row r="303" spans="6:9" x14ac:dyDescent="0.2">
      <c r="F303" s="36"/>
      <c r="G303" s="36"/>
      <c r="H303" s="36"/>
      <c r="I303" s="36"/>
    </row>
    <row r="304" spans="6:9" x14ac:dyDescent="0.2">
      <c r="F304" s="36"/>
      <c r="G304" s="36"/>
      <c r="H304" s="36"/>
      <c r="I304" s="36"/>
    </row>
    <row r="305" spans="6:9" x14ac:dyDescent="0.2">
      <c r="F305" s="36"/>
      <c r="G305" s="36"/>
      <c r="H305" s="36"/>
      <c r="I305" s="36"/>
    </row>
    <row r="306" spans="6:9" x14ac:dyDescent="0.2">
      <c r="F306" s="36"/>
      <c r="G306" s="36"/>
      <c r="H306" s="36"/>
      <c r="I306" s="36"/>
    </row>
    <row r="307" spans="6:9" x14ac:dyDescent="0.2">
      <c r="F307" s="36"/>
      <c r="G307" s="36"/>
      <c r="H307" s="36"/>
      <c r="I307" s="36"/>
    </row>
    <row r="308" spans="6:9" x14ac:dyDescent="0.2">
      <c r="F308" s="36"/>
      <c r="G308" s="36"/>
      <c r="H308" s="36"/>
      <c r="I308" s="36"/>
    </row>
    <row r="309" spans="6:9" x14ac:dyDescent="0.2">
      <c r="F309" s="36"/>
      <c r="G309" s="36"/>
      <c r="H309" s="36"/>
      <c r="I309" s="36"/>
    </row>
    <row r="310" spans="6:9" x14ac:dyDescent="0.2">
      <c r="F310" s="36"/>
      <c r="G310" s="36"/>
      <c r="H310" s="36"/>
      <c r="I310" s="36"/>
    </row>
    <row r="311" spans="6:9" x14ac:dyDescent="0.2">
      <c r="F311" s="36"/>
      <c r="G311" s="36"/>
      <c r="H311" s="36"/>
      <c r="I311" s="36"/>
    </row>
    <row r="312" spans="6:9" x14ac:dyDescent="0.2">
      <c r="F312" s="36"/>
      <c r="G312" s="36"/>
      <c r="H312" s="36"/>
      <c r="I312" s="36"/>
    </row>
    <row r="313" spans="6:9" x14ac:dyDescent="0.2">
      <c r="F313" s="36"/>
      <c r="G313" s="36"/>
      <c r="H313" s="36"/>
      <c r="I313" s="36"/>
    </row>
    <row r="314" spans="6:9" x14ac:dyDescent="0.2">
      <c r="F314" s="36"/>
      <c r="G314" s="36"/>
      <c r="H314" s="36"/>
      <c r="I314" s="36"/>
    </row>
    <row r="315" spans="6:9" x14ac:dyDescent="0.2">
      <c r="F315" s="36"/>
      <c r="G315" s="36"/>
      <c r="H315" s="36"/>
      <c r="I315" s="36"/>
    </row>
    <row r="316" spans="6:9" x14ac:dyDescent="0.2">
      <c r="F316" s="36"/>
      <c r="G316" s="36"/>
      <c r="H316" s="36"/>
      <c r="I316" s="36"/>
    </row>
    <row r="317" spans="6:9" x14ac:dyDescent="0.2">
      <c r="F317" s="36"/>
      <c r="G317" s="36"/>
      <c r="H317" s="36"/>
      <c r="I317" s="36"/>
    </row>
    <row r="318" spans="6:9" x14ac:dyDescent="0.2">
      <c r="F318" s="36"/>
      <c r="G318" s="36"/>
      <c r="H318" s="36"/>
      <c r="I318" s="36"/>
    </row>
    <row r="319" spans="6:9" x14ac:dyDescent="0.2">
      <c r="F319" s="36"/>
      <c r="G319" s="36"/>
      <c r="H319" s="36"/>
      <c r="I319" s="36"/>
    </row>
    <row r="320" spans="6:9" x14ac:dyDescent="0.2">
      <c r="F320" s="36"/>
      <c r="G320" s="36"/>
      <c r="H320" s="36"/>
      <c r="I320" s="36"/>
    </row>
    <row r="321" spans="6:9" x14ac:dyDescent="0.2">
      <c r="F321" s="36"/>
      <c r="G321" s="36"/>
      <c r="H321" s="36"/>
      <c r="I321" s="36"/>
    </row>
    <row r="322" spans="6:9" x14ac:dyDescent="0.2">
      <c r="F322" s="36"/>
      <c r="G322" s="36"/>
      <c r="H322" s="36"/>
      <c r="I322" s="36"/>
    </row>
    <row r="323" spans="6:9" x14ac:dyDescent="0.2">
      <c r="F323" s="36"/>
      <c r="G323" s="36"/>
      <c r="H323" s="36"/>
      <c r="I323" s="36"/>
    </row>
    <row r="324" spans="6:9" x14ac:dyDescent="0.2">
      <c r="F324" s="36"/>
      <c r="G324" s="36"/>
      <c r="H324" s="36"/>
      <c r="I324" s="36"/>
    </row>
    <row r="325" spans="6:9" x14ac:dyDescent="0.2">
      <c r="F325" s="36"/>
      <c r="G325" s="36"/>
      <c r="H325" s="36"/>
      <c r="I325" s="36"/>
    </row>
    <row r="326" spans="6:9" x14ac:dyDescent="0.2">
      <c r="F326" s="36"/>
      <c r="G326" s="36"/>
      <c r="H326" s="36"/>
      <c r="I326" s="36"/>
    </row>
    <row r="327" spans="6:9" x14ac:dyDescent="0.2">
      <c r="F327" s="36"/>
      <c r="G327" s="36"/>
      <c r="H327" s="36"/>
      <c r="I327" s="36"/>
    </row>
    <row r="328" spans="6:9" x14ac:dyDescent="0.2">
      <c r="F328" s="36"/>
      <c r="G328" s="36"/>
      <c r="H328" s="36"/>
      <c r="I328" s="36"/>
    </row>
    <row r="329" spans="6:9" x14ac:dyDescent="0.2">
      <c r="F329" s="36"/>
      <c r="G329" s="36"/>
      <c r="H329" s="36"/>
      <c r="I329" s="36"/>
    </row>
    <row r="330" spans="6:9" x14ac:dyDescent="0.2">
      <c r="F330" s="36"/>
      <c r="G330" s="36"/>
      <c r="H330" s="36"/>
      <c r="I330" s="36"/>
    </row>
    <row r="331" spans="6:9" x14ac:dyDescent="0.2">
      <c r="F331" s="36"/>
      <c r="G331" s="36"/>
      <c r="H331" s="36"/>
      <c r="I331" s="36"/>
    </row>
    <row r="332" spans="6:9" x14ac:dyDescent="0.2">
      <c r="F332" s="36"/>
      <c r="G332" s="36"/>
      <c r="H332" s="36"/>
      <c r="I332" s="36"/>
    </row>
    <row r="333" spans="6:9" x14ac:dyDescent="0.2">
      <c r="F333" s="36"/>
      <c r="G333" s="36"/>
      <c r="H333" s="36"/>
      <c r="I333" s="36"/>
    </row>
    <row r="334" spans="6:9" x14ac:dyDescent="0.2">
      <c r="F334" s="36"/>
      <c r="G334" s="36"/>
      <c r="H334" s="36"/>
      <c r="I334" s="36"/>
    </row>
    <row r="335" spans="6:9" x14ac:dyDescent="0.2">
      <c r="F335" s="36"/>
      <c r="G335" s="36"/>
      <c r="H335" s="36"/>
      <c r="I335" s="36"/>
    </row>
    <row r="336" spans="6:9" x14ac:dyDescent="0.2">
      <c r="F336" s="36"/>
      <c r="G336" s="36"/>
      <c r="H336" s="36"/>
      <c r="I336" s="36"/>
    </row>
    <row r="337" spans="6:9" x14ac:dyDescent="0.2">
      <c r="F337" s="36"/>
      <c r="G337" s="36"/>
      <c r="H337" s="36"/>
      <c r="I337" s="36"/>
    </row>
    <row r="338" spans="6:9" x14ac:dyDescent="0.2">
      <c r="F338" s="36"/>
      <c r="G338" s="36"/>
      <c r="H338" s="36"/>
      <c r="I338" s="36"/>
    </row>
    <row r="339" spans="6:9" x14ac:dyDescent="0.2">
      <c r="F339" s="36"/>
      <c r="G339" s="36"/>
      <c r="H339" s="36"/>
      <c r="I339" s="36"/>
    </row>
    <row r="340" spans="6:9" x14ac:dyDescent="0.2">
      <c r="F340" s="36"/>
      <c r="G340" s="36"/>
      <c r="H340" s="36"/>
      <c r="I340" s="36"/>
    </row>
    <row r="341" spans="6:9" x14ac:dyDescent="0.2">
      <c r="F341" s="36"/>
      <c r="G341" s="36"/>
      <c r="H341" s="36"/>
      <c r="I341" s="36"/>
    </row>
    <row r="342" spans="6:9" x14ac:dyDescent="0.2">
      <c r="F342" s="36"/>
      <c r="G342" s="36"/>
      <c r="H342" s="36"/>
      <c r="I342" s="36"/>
    </row>
    <row r="343" spans="6:9" x14ac:dyDescent="0.2">
      <c r="F343" s="36"/>
      <c r="G343" s="36"/>
      <c r="H343" s="36"/>
      <c r="I343" s="36"/>
    </row>
    <row r="344" spans="6:9" x14ac:dyDescent="0.2">
      <c r="F344" s="36"/>
      <c r="G344" s="36"/>
      <c r="H344" s="36"/>
      <c r="I344" s="36"/>
    </row>
    <row r="345" spans="6:9" x14ac:dyDescent="0.2">
      <c r="F345" s="36"/>
      <c r="G345" s="36"/>
      <c r="H345" s="36"/>
      <c r="I345" s="36"/>
    </row>
    <row r="346" spans="6:9" x14ac:dyDescent="0.2">
      <c r="F346" s="36"/>
      <c r="G346" s="36"/>
      <c r="H346" s="36"/>
      <c r="I346" s="36"/>
    </row>
    <row r="347" spans="6:9" x14ac:dyDescent="0.2">
      <c r="F347" s="36"/>
      <c r="G347" s="36"/>
      <c r="H347" s="36"/>
      <c r="I347" s="36"/>
    </row>
    <row r="348" spans="6:9" x14ac:dyDescent="0.2">
      <c r="F348" s="36"/>
      <c r="G348" s="36"/>
      <c r="H348" s="36"/>
      <c r="I348" s="36"/>
    </row>
    <row r="349" spans="6:9" x14ac:dyDescent="0.2">
      <c r="F349" s="36"/>
      <c r="G349" s="36"/>
      <c r="H349" s="36"/>
      <c r="I349" s="36"/>
    </row>
    <row r="350" spans="6:9" x14ac:dyDescent="0.2">
      <c r="F350" s="36"/>
      <c r="G350" s="36"/>
      <c r="H350" s="36"/>
      <c r="I350" s="36"/>
    </row>
    <row r="351" spans="6:9" x14ac:dyDescent="0.2">
      <c r="F351" s="36"/>
      <c r="G351" s="36"/>
      <c r="H351" s="36"/>
      <c r="I351" s="36"/>
    </row>
    <row r="352" spans="6:9" x14ac:dyDescent="0.2">
      <c r="F352" s="36"/>
      <c r="G352" s="36"/>
      <c r="H352" s="36"/>
      <c r="I352" s="36"/>
    </row>
    <row r="353" spans="6:9" x14ac:dyDescent="0.2">
      <c r="F353" s="36"/>
      <c r="G353" s="36"/>
      <c r="H353" s="36"/>
      <c r="I353" s="36"/>
    </row>
    <row r="354" spans="6:9" x14ac:dyDescent="0.2">
      <c r="F354" s="36"/>
      <c r="G354" s="36"/>
      <c r="H354" s="36"/>
      <c r="I354" s="36"/>
    </row>
    <row r="355" spans="6:9" x14ac:dyDescent="0.2">
      <c r="F355" s="36"/>
      <c r="G355" s="36"/>
      <c r="H355" s="36"/>
      <c r="I355" s="36"/>
    </row>
    <row r="356" spans="6:9" x14ac:dyDescent="0.2">
      <c r="F356" s="36"/>
      <c r="G356" s="36"/>
      <c r="H356" s="36"/>
      <c r="I356" s="36"/>
    </row>
    <row r="357" spans="6:9" x14ac:dyDescent="0.2">
      <c r="F357" s="36"/>
      <c r="G357" s="36"/>
      <c r="H357" s="36"/>
      <c r="I357" s="36"/>
    </row>
    <row r="358" spans="6:9" x14ac:dyDescent="0.2">
      <c r="F358" s="36"/>
      <c r="G358" s="36"/>
      <c r="H358" s="36"/>
      <c r="I358" s="36"/>
    </row>
    <row r="359" spans="6:9" x14ac:dyDescent="0.2">
      <c r="F359" s="36"/>
      <c r="G359" s="36"/>
      <c r="H359" s="36"/>
      <c r="I359" s="36"/>
    </row>
    <row r="360" spans="6:9" x14ac:dyDescent="0.2">
      <c r="F360" s="36"/>
      <c r="G360" s="36"/>
      <c r="H360" s="36"/>
      <c r="I360" s="36"/>
    </row>
    <row r="361" spans="6:9" x14ac:dyDescent="0.2">
      <c r="F361" s="36"/>
      <c r="G361" s="36"/>
      <c r="H361" s="36"/>
      <c r="I361" s="36"/>
    </row>
    <row r="362" spans="6:9" x14ac:dyDescent="0.2">
      <c r="F362" s="36"/>
      <c r="G362" s="36"/>
      <c r="H362" s="36"/>
      <c r="I362" s="36"/>
    </row>
    <row r="363" spans="6:9" x14ac:dyDescent="0.2">
      <c r="F363" s="36"/>
      <c r="G363" s="36"/>
      <c r="H363" s="36"/>
      <c r="I363" s="36"/>
    </row>
    <row r="364" spans="6:9" x14ac:dyDescent="0.2">
      <c r="F364" s="36"/>
      <c r="G364" s="36"/>
      <c r="H364" s="36"/>
      <c r="I364" s="36"/>
    </row>
    <row r="365" spans="6:9" x14ac:dyDescent="0.2">
      <c r="F365" s="36"/>
      <c r="G365" s="36"/>
      <c r="H365" s="36"/>
      <c r="I365" s="36"/>
    </row>
    <row r="366" spans="6:9" x14ac:dyDescent="0.2">
      <c r="F366" s="36"/>
      <c r="G366" s="36"/>
      <c r="H366" s="36"/>
      <c r="I366" s="36"/>
    </row>
    <row r="367" spans="6:9" x14ac:dyDescent="0.2">
      <c r="F367" s="36"/>
      <c r="G367" s="36"/>
      <c r="H367" s="36"/>
      <c r="I367" s="36"/>
    </row>
    <row r="368" spans="6:9" x14ac:dyDescent="0.2">
      <c r="F368" s="36"/>
      <c r="G368" s="36"/>
      <c r="H368" s="36"/>
      <c r="I368" s="36"/>
    </row>
    <row r="369" spans="6:9" x14ac:dyDescent="0.2">
      <c r="F369" s="36"/>
      <c r="G369" s="36"/>
      <c r="H369" s="36"/>
      <c r="I369" s="36"/>
    </row>
    <row r="370" spans="6:9" x14ac:dyDescent="0.2">
      <c r="F370" s="36"/>
      <c r="G370" s="36"/>
      <c r="H370" s="36"/>
      <c r="I370" s="36"/>
    </row>
    <row r="371" spans="6:9" x14ac:dyDescent="0.2">
      <c r="F371" s="36"/>
      <c r="G371" s="36"/>
      <c r="H371" s="36"/>
      <c r="I371" s="36"/>
    </row>
    <row r="372" spans="6:9" x14ac:dyDescent="0.2">
      <c r="F372" s="36"/>
      <c r="G372" s="36"/>
      <c r="H372" s="36"/>
      <c r="I372" s="36"/>
    </row>
    <row r="373" spans="6:9" x14ac:dyDescent="0.2">
      <c r="F373" s="36"/>
      <c r="G373" s="36"/>
      <c r="H373" s="36"/>
      <c r="I373" s="36"/>
    </row>
    <row r="374" spans="6:9" x14ac:dyDescent="0.2">
      <c r="F374" s="36"/>
      <c r="G374" s="36"/>
      <c r="H374" s="36"/>
      <c r="I374" s="36"/>
    </row>
    <row r="375" spans="6:9" x14ac:dyDescent="0.2">
      <c r="F375" s="36"/>
      <c r="G375" s="36"/>
      <c r="H375" s="36"/>
      <c r="I375" s="36"/>
    </row>
    <row r="376" spans="6:9" x14ac:dyDescent="0.2">
      <c r="F376" s="36"/>
      <c r="G376" s="36"/>
      <c r="H376" s="36"/>
      <c r="I376" s="36"/>
    </row>
    <row r="377" spans="6:9" x14ac:dyDescent="0.2">
      <c r="F377" s="36"/>
      <c r="G377" s="36"/>
      <c r="H377" s="36"/>
      <c r="I377" s="36"/>
    </row>
    <row r="378" spans="6:9" x14ac:dyDescent="0.2">
      <c r="F378" s="36"/>
      <c r="G378" s="36"/>
      <c r="H378" s="36"/>
      <c r="I378" s="36"/>
    </row>
    <row r="379" spans="6:9" x14ac:dyDescent="0.2">
      <c r="F379" s="36"/>
      <c r="G379" s="36"/>
      <c r="H379" s="36"/>
      <c r="I379" s="36"/>
    </row>
    <row r="380" spans="6:9" x14ac:dyDescent="0.2">
      <c r="F380" s="36"/>
      <c r="G380" s="36"/>
      <c r="H380" s="36"/>
      <c r="I380" s="36"/>
    </row>
    <row r="381" spans="6:9" x14ac:dyDescent="0.2">
      <c r="F381" s="36"/>
      <c r="G381" s="36"/>
      <c r="H381" s="36"/>
      <c r="I381" s="36"/>
    </row>
    <row r="382" spans="6:9" x14ac:dyDescent="0.2">
      <c r="F382" s="36"/>
      <c r="G382" s="36"/>
      <c r="H382" s="36"/>
      <c r="I382" s="36"/>
    </row>
    <row r="383" spans="6:9" x14ac:dyDescent="0.2">
      <c r="F383" s="36"/>
      <c r="G383" s="36"/>
      <c r="H383" s="36"/>
      <c r="I383" s="36"/>
    </row>
    <row r="384" spans="6:9" x14ac:dyDescent="0.2">
      <c r="F384" s="36"/>
      <c r="G384" s="36"/>
      <c r="H384" s="36"/>
      <c r="I384" s="36"/>
    </row>
    <row r="385" spans="6:9" x14ac:dyDescent="0.2">
      <c r="F385" s="36"/>
      <c r="G385" s="36"/>
      <c r="H385" s="36"/>
      <c r="I385" s="36"/>
    </row>
    <row r="386" spans="6:9" x14ac:dyDescent="0.2">
      <c r="F386" s="36"/>
      <c r="G386" s="36"/>
      <c r="H386" s="36"/>
      <c r="I386" s="36"/>
    </row>
    <row r="387" spans="6:9" x14ac:dyDescent="0.2">
      <c r="F387" s="36"/>
      <c r="G387" s="36"/>
      <c r="H387" s="36"/>
      <c r="I387" s="36"/>
    </row>
    <row r="388" spans="6:9" x14ac:dyDescent="0.2">
      <c r="F388" s="36"/>
      <c r="G388" s="36"/>
      <c r="H388" s="36"/>
      <c r="I388" s="36"/>
    </row>
    <row r="389" spans="6:9" x14ac:dyDescent="0.2">
      <c r="F389" s="36"/>
      <c r="G389" s="36"/>
      <c r="H389" s="36"/>
      <c r="I389" s="36"/>
    </row>
    <row r="390" spans="6:9" x14ac:dyDescent="0.2">
      <c r="F390" s="36"/>
      <c r="G390" s="36"/>
      <c r="H390" s="36"/>
      <c r="I390" s="36"/>
    </row>
    <row r="391" spans="6:9" x14ac:dyDescent="0.2">
      <c r="F391" s="36"/>
      <c r="G391" s="36"/>
      <c r="H391" s="36"/>
      <c r="I391" s="36"/>
    </row>
    <row r="392" spans="6:9" x14ac:dyDescent="0.2">
      <c r="F392" s="36"/>
      <c r="G392" s="36"/>
      <c r="H392" s="36"/>
      <c r="I392" s="36"/>
    </row>
    <row r="393" spans="6:9" x14ac:dyDescent="0.2">
      <c r="F393" s="36"/>
      <c r="G393" s="36"/>
      <c r="H393" s="36"/>
      <c r="I393" s="36"/>
    </row>
    <row r="394" spans="6:9" x14ac:dyDescent="0.2">
      <c r="F394" s="36"/>
      <c r="G394" s="36"/>
      <c r="H394" s="36"/>
      <c r="I394" s="36"/>
    </row>
    <row r="395" spans="6:9" x14ac:dyDescent="0.2">
      <c r="F395" s="36"/>
      <c r="G395" s="36"/>
      <c r="H395" s="36"/>
      <c r="I395" s="36"/>
    </row>
    <row r="396" spans="6:9" x14ac:dyDescent="0.2">
      <c r="F396" s="36"/>
      <c r="G396" s="36"/>
      <c r="H396" s="36"/>
      <c r="I396" s="36"/>
    </row>
    <row r="397" spans="6:9" x14ac:dyDescent="0.2">
      <c r="F397" s="36"/>
      <c r="G397" s="36"/>
      <c r="H397" s="36"/>
      <c r="I397" s="36"/>
    </row>
    <row r="398" spans="6:9" x14ac:dyDescent="0.2">
      <c r="F398" s="36"/>
      <c r="G398" s="36"/>
      <c r="H398" s="36"/>
      <c r="I398" s="36"/>
    </row>
    <row r="399" spans="6:9" x14ac:dyDescent="0.2">
      <c r="F399" s="36"/>
      <c r="G399" s="36"/>
      <c r="H399" s="36"/>
      <c r="I399" s="36"/>
    </row>
    <row r="400" spans="6:9" x14ac:dyDescent="0.2">
      <c r="F400" s="36"/>
      <c r="G400" s="36"/>
      <c r="H400" s="36"/>
      <c r="I400" s="36"/>
    </row>
    <row r="401" spans="6:9" x14ac:dyDescent="0.2">
      <c r="F401" s="36"/>
      <c r="G401" s="36"/>
      <c r="H401" s="36"/>
      <c r="I401" s="36"/>
    </row>
    <row r="402" spans="6:9" x14ac:dyDescent="0.2">
      <c r="F402" s="36"/>
      <c r="G402" s="36"/>
      <c r="H402" s="36"/>
      <c r="I402" s="36"/>
    </row>
    <row r="403" spans="6:9" x14ac:dyDescent="0.2">
      <c r="F403" s="36"/>
      <c r="G403" s="36"/>
      <c r="H403" s="36"/>
      <c r="I403" s="36"/>
    </row>
    <row r="404" spans="6:9" x14ac:dyDescent="0.2">
      <c r="F404" s="36"/>
      <c r="G404" s="36"/>
      <c r="H404" s="36"/>
      <c r="I404" s="36"/>
    </row>
    <row r="405" spans="6:9" x14ac:dyDescent="0.2">
      <c r="F405" s="36"/>
      <c r="G405" s="36"/>
      <c r="H405" s="36"/>
      <c r="I405" s="36"/>
    </row>
    <row r="406" spans="6:9" x14ac:dyDescent="0.2">
      <c r="F406" s="36"/>
      <c r="G406" s="36"/>
      <c r="H406" s="36"/>
      <c r="I406" s="36"/>
    </row>
    <row r="407" spans="6:9" x14ac:dyDescent="0.2">
      <c r="F407" s="36"/>
      <c r="G407" s="36"/>
      <c r="H407" s="36"/>
      <c r="I407" s="36"/>
    </row>
    <row r="408" spans="6:9" x14ac:dyDescent="0.2">
      <c r="F408" s="36"/>
      <c r="G408" s="36"/>
      <c r="H408" s="36"/>
      <c r="I408" s="36"/>
    </row>
    <row r="409" spans="6:9" x14ac:dyDescent="0.2">
      <c r="F409" s="36"/>
      <c r="G409" s="36"/>
      <c r="H409" s="36"/>
      <c r="I409" s="36"/>
    </row>
    <row r="410" spans="6:9" x14ac:dyDescent="0.2">
      <c r="F410" s="36"/>
      <c r="G410" s="36"/>
      <c r="H410" s="36"/>
      <c r="I410" s="36"/>
    </row>
    <row r="411" spans="6:9" x14ac:dyDescent="0.2">
      <c r="F411" s="36"/>
      <c r="G411" s="36"/>
      <c r="H411" s="36"/>
      <c r="I411" s="36"/>
    </row>
    <row r="412" spans="6:9" x14ac:dyDescent="0.2">
      <c r="F412" s="36"/>
      <c r="G412" s="36"/>
      <c r="H412" s="36"/>
      <c r="I412" s="36"/>
    </row>
    <row r="413" spans="6:9" x14ac:dyDescent="0.2">
      <c r="F413" s="36"/>
      <c r="G413" s="36"/>
      <c r="H413" s="36"/>
      <c r="I413" s="36"/>
    </row>
    <row r="414" spans="6:9" x14ac:dyDescent="0.2">
      <c r="F414" s="36"/>
      <c r="G414" s="36"/>
      <c r="H414" s="36"/>
      <c r="I414" s="36"/>
    </row>
    <row r="415" spans="6:9" x14ac:dyDescent="0.2">
      <c r="F415" s="36"/>
      <c r="G415" s="36"/>
      <c r="H415" s="36"/>
      <c r="I415" s="36"/>
    </row>
    <row r="416" spans="6:9" x14ac:dyDescent="0.2">
      <c r="F416" s="36"/>
      <c r="G416" s="36"/>
      <c r="H416" s="36"/>
      <c r="I416" s="36"/>
    </row>
    <row r="417" spans="6:9" x14ac:dyDescent="0.2">
      <c r="F417" s="36"/>
      <c r="G417" s="36"/>
      <c r="H417" s="36"/>
      <c r="I417" s="36"/>
    </row>
    <row r="418" spans="6:9" x14ac:dyDescent="0.2">
      <c r="F418" s="36"/>
      <c r="G418" s="36"/>
      <c r="H418" s="36"/>
      <c r="I418" s="36"/>
    </row>
    <row r="419" spans="6:9" x14ac:dyDescent="0.2">
      <c r="F419" s="36"/>
      <c r="G419" s="36"/>
      <c r="H419" s="36"/>
      <c r="I419" s="36"/>
    </row>
    <row r="420" spans="6:9" x14ac:dyDescent="0.2">
      <c r="F420" s="36"/>
      <c r="G420" s="36"/>
      <c r="H420" s="36"/>
      <c r="I420" s="36"/>
    </row>
    <row r="421" spans="6:9" x14ac:dyDescent="0.2">
      <c r="F421" s="36"/>
      <c r="G421" s="36"/>
      <c r="H421" s="36"/>
      <c r="I421" s="36"/>
    </row>
    <row r="422" spans="6:9" x14ac:dyDescent="0.2">
      <c r="F422" s="36"/>
      <c r="G422" s="36"/>
      <c r="H422" s="36"/>
      <c r="I422" s="36"/>
    </row>
  </sheetData>
  <mergeCells count="280">
    <mergeCell ref="IZ5:JG5"/>
    <mergeCell ref="M5:T5"/>
    <mergeCell ref="J7:L7"/>
    <mergeCell ref="O7:O8"/>
    <mergeCell ref="M6:T6"/>
    <mergeCell ref="DE7:DE8"/>
    <mergeCell ref="CU7:CU8"/>
    <mergeCell ref="CV7:CV8"/>
    <mergeCell ref="CB7:CB8"/>
    <mergeCell ref="CC7:CE7"/>
    <mergeCell ref="P7:P8"/>
    <mergeCell ref="X7:X8"/>
    <mergeCell ref="AF7:AF8"/>
    <mergeCell ref="AU7:AU8"/>
    <mergeCell ref="JC7:JC8"/>
    <mergeCell ref="CI7:CI8"/>
    <mergeCell ref="CA7:CA8"/>
    <mergeCell ref="BS7:BS8"/>
    <mergeCell ref="BK7:BK8"/>
    <mergeCell ref="BC7:BC8"/>
    <mergeCell ref="CW7:CW8"/>
    <mergeCell ref="DM7:DO7"/>
    <mergeCell ref="DD7:DD8"/>
    <mergeCell ref="BD7:BD8"/>
    <mergeCell ref="I7:I8"/>
    <mergeCell ref="G7:G8"/>
    <mergeCell ref="M7:M8"/>
    <mergeCell ref="CP7:CP8"/>
    <mergeCell ref="DB7:DB8"/>
    <mergeCell ref="BM7:BO7"/>
    <mergeCell ref="BT7:BT8"/>
    <mergeCell ref="BU7:BW7"/>
    <mergeCell ref="BA7:BA8"/>
    <mergeCell ref="H7:H8"/>
    <mergeCell ref="BX7:BX8"/>
    <mergeCell ref="BY7:BY8"/>
    <mergeCell ref="BZ7:BZ8"/>
    <mergeCell ref="CG7:CG8"/>
    <mergeCell ref="BB7:BB8"/>
    <mergeCell ref="AC7:AC8"/>
    <mergeCell ref="AD7:AD8"/>
    <mergeCell ref="AE7:AE8"/>
    <mergeCell ref="AL7:AL8"/>
    <mergeCell ref="AM7:AM8"/>
    <mergeCell ref="AH7:AJ7"/>
    <mergeCell ref="AT7:AT8"/>
    <mergeCell ref="AV7:AV8"/>
    <mergeCell ref="AW7:AY7"/>
    <mergeCell ref="IS5:IY5"/>
    <mergeCell ref="IS6:IY6"/>
    <mergeCell ref="AZ5:BG5"/>
    <mergeCell ref="AZ6:BG6"/>
    <mergeCell ref="CF5:CM5"/>
    <mergeCell ref="B56:C56"/>
    <mergeCell ref="GV6:HB6"/>
    <mergeCell ref="DW6:EC6"/>
    <mergeCell ref="ED6:EJ6"/>
    <mergeCell ref="EK6:EQ6"/>
    <mergeCell ref="CF6:CM6"/>
    <mergeCell ref="EY6:FE6"/>
    <mergeCell ref="A9:C9"/>
    <mergeCell ref="B22:C22"/>
    <mergeCell ref="IE6:IK6"/>
    <mergeCell ref="IL5:IR5"/>
    <mergeCell ref="IL6:IR6"/>
    <mergeCell ref="GA6:GG6"/>
    <mergeCell ref="FF6:FL6"/>
    <mergeCell ref="CN6:CT6"/>
    <mergeCell ref="DY7:DY8"/>
    <mergeCell ref="DF7:DH7"/>
    <mergeCell ref="CK7:CM7"/>
    <mergeCell ref="CQ7:CQ8"/>
    <mergeCell ref="B57:C57"/>
    <mergeCell ref="B63:C63"/>
    <mergeCell ref="A64:C64"/>
    <mergeCell ref="A41:C41"/>
    <mergeCell ref="A42:C42"/>
    <mergeCell ref="B43:C43"/>
    <mergeCell ref="B44:C44"/>
    <mergeCell ref="B45:C45"/>
    <mergeCell ref="B47:C47"/>
    <mergeCell ref="B55:C55"/>
    <mergeCell ref="B46:C46"/>
    <mergeCell ref="EU7:EU8"/>
    <mergeCell ref="EV7:EX7"/>
    <mergeCell ref="FB7:FB8"/>
    <mergeCell ref="FC7:FE7"/>
    <mergeCell ref="FP7:FP8"/>
    <mergeCell ref="FI7:FI8"/>
    <mergeCell ref="FJ7:FL7"/>
    <mergeCell ref="FM7:FM8"/>
    <mergeCell ref="BR7:BR8"/>
    <mergeCell ref="CJ7:CJ8"/>
    <mergeCell ref="EL7:EL8"/>
    <mergeCell ref="EF7:EF8"/>
    <mergeCell ref="EH7:EJ7"/>
    <mergeCell ref="EK7:EK8"/>
    <mergeCell ref="IE5:IK5"/>
    <mergeCell ref="GO5:GU5"/>
    <mergeCell ref="GV5:HB5"/>
    <mergeCell ref="HC5:HI5"/>
    <mergeCell ref="HX6:ID6"/>
    <mergeCell ref="DB6:DH6"/>
    <mergeCell ref="HC6:HI6"/>
    <mergeCell ref="HJ6:HP6"/>
    <mergeCell ref="HJ5:HP5"/>
    <mergeCell ref="ER5:EX5"/>
    <mergeCell ref="GO6:GU6"/>
    <mergeCell ref="FT5:FZ5"/>
    <mergeCell ref="FT6:FZ6"/>
    <mergeCell ref="ED5:EJ5"/>
    <mergeCell ref="GH6:GN6"/>
    <mergeCell ref="DP5:DV5"/>
    <mergeCell ref="DW5:EC5"/>
    <mergeCell ref="DI6:DO6"/>
    <mergeCell ref="HQ5:HW5"/>
    <mergeCell ref="HX5:ID5"/>
    <mergeCell ref="GA5:GG5"/>
    <mergeCell ref="DP6:DV6"/>
    <mergeCell ref="ER6:EX6"/>
    <mergeCell ref="EY5:FE5"/>
    <mergeCell ref="BX6:CE6"/>
    <mergeCell ref="HQ6:HW6"/>
    <mergeCell ref="FM5:FS5"/>
    <mergeCell ref="FM6:FS6"/>
    <mergeCell ref="BX5:CE5"/>
    <mergeCell ref="CU5:DA5"/>
    <mergeCell ref="DB5:DH5"/>
    <mergeCell ref="DI5:DO5"/>
    <mergeCell ref="EK5:EQ5"/>
    <mergeCell ref="GH5:GN5"/>
    <mergeCell ref="FF5:FL5"/>
    <mergeCell ref="CN5:CT5"/>
    <mergeCell ref="CU6:DA6"/>
    <mergeCell ref="BH5:BO5"/>
    <mergeCell ref="BP5:BW5"/>
    <mergeCell ref="BI7:BI8"/>
    <mergeCell ref="BJ7:BJ8"/>
    <mergeCell ref="BP7:BP8"/>
    <mergeCell ref="BQ7:BQ8"/>
    <mergeCell ref="BH7:BH8"/>
    <mergeCell ref="BH6:BO6"/>
    <mergeCell ref="BP6:BW6"/>
    <mergeCell ref="BL7:BL8"/>
    <mergeCell ref="A3:L3"/>
    <mergeCell ref="U5:AB5"/>
    <mergeCell ref="AZ7:AZ8"/>
    <mergeCell ref="AC5:AJ5"/>
    <mergeCell ref="AK5:AQ5"/>
    <mergeCell ref="AR5:AY5"/>
    <mergeCell ref="F7:F8"/>
    <mergeCell ref="R7:T7"/>
    <mergeCell ref="AR7:AR8"/>
    <mergeCell ref="AS7:AS8"/>
    <mergeCell ref="Q7:Q8"/>
    <mergeCell ref="A6:C6"/>
    <mergeCell ref="D7:D8"/>
    <mergeCell ref="E7:E8"/>
    <mergeCell ref="A7:C8"/>
    <mergeCell ref="N7:N8"/>
    <mergeCell ref="AR6:AY6"/>
    <mergeCell ref="AK6:AQ6"/>
    <mergeCell ref="AC6:AJ6"/>
    <mergeCell ref="U7:U8"/>
    <mergeCell ref="V7:V8"/>
    <mergeCell ref="W7:W8"/>
    <mergeCell ref="U6:AB6"/>
    <mergeCell ref="D6:L6"/>
    <mergeCell ref="AK7:AK8"/>
    <mergeCell ref="Y7:Y8"/>
    <mergeCell ref="Z7:AB7"/>
    <mergeCell ref="AG7:AG8"/>
    <mergeCell ref="DK7:DK8"/>
    <mergeCell ref="ED7:ED8"/>
    <mergeCell ref="AN7:AN8"/>
    <mergeCell ref="AO7:AQ7"/>
    <mergeCell ref="DC7:DC8"/>
    <mergeCell ref="CX7:CX8"/>
    <mergeCell ref="CY7:DA7"/>
    <mergeCell ref="CF7:CF8"/>
    <mergeCell ref="CR7:CT7"/>
    <mergeCell ref="CH7:CH8"/>
    <mergeCell ref="CN7:CN8"/>
    <mergeCell ref="CO7:CO8"/>
    <mergeCell ref="DI7:DI8"/>
    <mergeCell ref="DJ7:DJ8"/>
    <mergeCell ref="BE7:BG7"/>
    <mergeCell ref="DS7:DS8"/>
    <mergeCell ref="DT7:DV7"/>
    <mergeCell ref="DL7:DL8"/>
    <mergeCell ref="DW7:DW8"/>
    <mergeCell ref="DX7:DX8"/>
    <mergeCell ref="FT7:FT8"/>
    <mergeCell ref="FU7:FU8"/>
    <mergeCell ref="DP7:DP8"/>
    <mergeCell ref="DQ7:DQ8"/>
    <mergeCell ref="DR7:DR8"/>
    <mergeCell ref="DZ7:DZ8"/>
    <mergeCell ref="EA7:EC7"/>
    <mergeCell ref="EG7:EG8"/>
    <mergeCell ref="FQ7:FS7"/>
    <mergeCell ref="ES7:ES8"/>
    <mergeCell ref="ET7:ET8"/>
    <mergeCell ref="EM7:EM8"/>
    <mergeCell ref="EN7:EN8"/>
    <mergeCell ref="EO7:EQ7"/>
    <mergeCell ref="EY7:EY8"/>
    <mergeCell ref="EZ7:EZ8"/>
    <mergeCell ref="FA7:FA8"/>
    <mergeCell ref="FN7:FN8"/>
    <mergeCell ref="FO7:FO8"/>
    <mergeCell ref="FF7:FF8"/>
    <mergeCell ref="FG7:FG8"/>
    <mergeCell ref="FH7:FH8"/>
    <mergeCell ref="ER7:ER8"/>
    <mergeCell ref="EE7:EE8"/>
    <mergeCell ref="GD7:GD8"/>
    <mergeCell ref="GE7:GG7"/>
    <mergeCell ref="GH7:GH8"/>
    <mergeCell ref="GI7:GI8"/>
    <mergeCell ref="GJ7:GJ8"/>
    <mergeCell ref="FV7:FV8"/>
    <mergeCell ref="GA7:GA8"/>
    <mergeCell ref="GB7:GB8"/>
    <mergeCell ref="GC7:GC8"/>
    <mergeCell ref="FW7:FW8"/>
    <mergeCell ref="FX7:FZ7"/>
    <mergeCell ref="GW7:GW8"/>
    <mergeCell ref="GX7:GX8"/>
    <mergeCell ref="GR7:GR8"/>
    <mergeCell ref="GS7:GU7"/>
    <mergeCell ref="GY7:GY8"/>
    <mergeCell ref="GZ7:HB7"/>
    <mergeCell ref="GO7:GO8"/>
    <mergeCell ref="GP7:GP8"/>
    <mergeCell ref="GK7:GK8"/>
    <mergeCell ref="GL7:GN7"/>
    <mergeCell ref="GQ7:GQ8"/>
    <mergeCell ref="GV7:GV8"/>
    <mergeCell ref="HL7:HL8"/>
    <mergeCell ref="HQ7:HQ8"/>
    <mergeCell ref="HR7:HR8"/>
    <mergeCell ref="HS7:HS8"/>
    <mergeCell ref="HM7:HM8"/>
    <mergeCell ref="HN7:HP7"/>
    <mergeCell ref="HC7:HC8"/>
    <mergeCell ref="HD7:HD8"/>
    <mergeCell ref="HE7:HE8"/>
    <mergeCell ref="HJ7:HJ8"/>
    <mergeCell ref="HK7:HK8"/>
    <mergeCell ref="HF7:HF8"/>
    <mergeCell ref="HG7:HI7"/>
    <mergeCell ref="IF7:IF8"/>
    <mergeCell ref="IA7:IA8"/>
    <mergeCell ref="IB7:ID7"/>
    <mergeCell ref="IH7:IH8"/>
    <mergeCell ref="IS7:IS8"/>
    <mergeCell ref="HT7:HT8"/>
    <mergeCell ref="HU7:HW7"/>
    <mergeCell ref="HX7:HX8"/>
    <mergeCell ref="HY7:HY8"/>
    <mergeCell ref="HZ7:HZ8"/>
    <mergeCell ref="IE7:IE8"/>
    <mergeCell ref="IZ6:JG6"/>
    <mergeCell ref="IZ7:IZ8"/>
    <mergeCell ref="JA7:JA8"/>
    <mergeCell ref="JB7:JB8"/>
    <mergeCell ref="JD7:JD8"/>
    <mergeCell ref="JE7:JG7"/>
    <mergeCell ref="IU7:IU8"/>
    <mergeCell ref="IG7:IG8"/>
    <mergeCell ref="IL7:IL8"/>
    <mergeCell ref="IM7:IM8"/>
    <mergeCell ref="IN7:IN8"/>
    <mergeCell ref="II7:IK7"/>
    <mergeCell ref="IO7:IO8"/>
    <mergeCell ref="IP7:IR7"/>
    <mergeCell ref="IT7:IT8"/>
    <mergeCell ref="IV7:IV8"/>
    <mergeCell ref="IW7:IY7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1" firstPageNumber="7" fitToHeight="0" orientation="portrait" useFirstPageNumber="1" r:id="rId1"/>
  <headerFooter alignWithMargins="0">
    <oddHeader xml:space="preserve">&amp;C&amp;"Arial,Félkövér"&amp;16Budapest Főváros XIV. Kerület Zugló Önkormányzata 
2021. évi bevételei és kiadásai intézményenként&amp;R&amp;"Times New Roman,Normál"
</oddHeader>
    <oddFooter>&amp;P. oldal</oddFooter>
  </headerFooter>
  <colBreaks count="34" manualBreakCount="34">
    <brk id="12" max="76" man="1"/>
    <brk id="20" max="75" man="1"/>
    <brk id="28" max="75" man="1"/>
    <brk id="43" max="75" man="1"/>
    <brk id="51" max="75" man="1"/>
    <brk id="59" max="75" man="1"/>
    <brk id="67" max="75" man="1"/>
    <brk id="75" max="75" man="1"/>
    <brk id="83" max="75" man="1"/>
    <brk id="91" max="1048575" man="1"/>
    <brk id="98" max="75" man="1"/>
    <brk id="105" max="75" man="1"/>
    <brk id="112" max="75" man="1"/>
    <brk id="119" max="75" man="1"/>
    <brk id="126" max="75" man="1"/>
    <brk id="133" max="75" man="1"/>
    <brk id="140" max="75" man="1"/>
    <brk id="147" max="1048575" man="1"/>
    <brk id="154" max="75" man="1"/>
    <brk id="161" max="75" man="1"/>
    <brk id="168" max="75" man="1"/>
    <brk id="175" max="75" man="1"/>
    <brk id="182" max="75" man="1"/>
    <brk id="189" max="75" man="1"/>
    <brk id="196" max="75" man="1"/>
    <brk id="203" max="1048575" man="1"/>
    <brk id="210" max="75" man="1"/>
    <brk id="217" max="75" man="1"/>
    <brk id="224" max="75" man="1"/>
    <brk id="231" max="75" man="1"/>
    <brk id="238" max="75" man="1"/>
    <brk id="245" max="75" man="1"/>
    <brk id="252" max="75" man="1"/>
    <brk id="259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:G24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KIADÁSOK_BEVÉTELEK kerület össz</vt:lpstr>
      <vt:lpstr>KIADÁSOK_BEVÉTELEK intézményenk</vt:lpstr>
      <vt:lpstr>Munka1</vt:lpstr>
      <vt:lpstr>'KIADÁSOK_BEVÉTELEK intézményenk'!Nyomtatási_cím</vt:lpstr>
      <vt:lpstr>'KIADÁSOK_BEVÉTELEK kerület össz'!Nyomtatási_cím</vt:lpstr>
      <vt:lpstr>'KIADÁSOK_BEVÉTELEK intézményenk'!Nyomtatási_terület</vt:lpstr>
      <vt:lpstr>'KIADÁSOK_BEVÉTELEK kerület össz'!Nyomtatási_terület</vt:lpstr>
    </vt:vector>
  </TitlesOfParts>
  <Company>bpxiiiker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Lévai Tamás</cp:lastModifiedBy>
  <cp:lastPrinted>2022-02-08T10:01:08Z</cp:lastPrinted>
  <dcterms:created xsi:type="dcterms:W3CDTF">2009-12-14T10:24:33Z</dcterms:created>
  <dcterms:modified xsi:type="dcterms:W3CDTF">2022-02-08T10:01:12Z</dcterms:modified>
</cp:coreProperties>
</file>