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ktatas\2026\Toth_Schober Szilvi\Civil\"/>
    </mc:Choice>
  </mc:AlternateContent>
  <xr:revisionPtr revIDLastSave="0" documentId="8_{35922BDA-DFED-4652-8018-059739BA78DD}" xr6:coauthVersionLast="47" xr6:coauthVersionMax="47" xr10:uidLastSave="{00000000-0000-0000-0000-000000000000}"/>
  <bookViews>
    <workbookView xWindow="-120" yWindow="-120" windowWidth="29040" windowHeight="15720" xr2:uid="{C97BA109-5F86-45C6-81B2-3F69EFD0ECF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6" i="1" l="1"/>
  <c r="E90" i="1"/>
  <c r="E79" i="1"/>
  <c r="E64" i="1"/>
  <c r="E56" i="1"/>
  <c r="E51" i="1"/>
  <c r="E169" i="1"/>
  <c r="E174" i="1"/>
  <c r="E180" i="1"/>
  <c r="E183" i="1"/>
  <c r="E188" i="1"/>
  <c r="E196" i="1"/>
  <c r="E203" i="1"/>
  <c r="E211" i="1"/>
  <c r="E215" i="1"/>
  <c r="E223" i="1"/>
  <c r="E233" i="1"/>
  <c r="E236" i="1"/>
  <c r="E243" i="1"/>
  <c r="E248" i="1"/>
  <c r="E256" i="1"/>
  <c r="E263" i="1"/>
  <c r="E145" i="1"/>
  <c r="E135" i="1"/>
  <c r="E131" i="1"/>
  <c r="E124" i="1"/>
  <c r="E116" i="1"/>
  <c r="E108" i="1"/>
  <c r="E93" i="1"/>
  <c r="E83" i="1"/>
  <c r="E36" i="1"/>
  <c r="E30" i="1"/>
  <c r="E16" i="1"/>
  <c r="E11" i="1"/>
  <c r="E6" i="1"/>
  <c r="J280" i="1"/>
  <c r="J162" i="1"/>
  <c r="J161" i="1"/>
  <c r="J160" i="1"/>
  <c r="J159" i="1"/>
  <c r="J158" i="1"/>
  <c r="A11" i="1" l="1"/>
  <c r="A16" i="1" s="1"/>
  <c r="A30" i="1" s="1"/>
  <c r="A36" i="1" s="1"/>
  <c r="A51" i="1" s="1"/>
  <c r="A56" i="1" s="1"/>
  <c r="A64" i="1" s="1"/>
  <c r="A71" i="1" s="1"/>
  <c r="A79" i="1" s="1"/>
  <c r="A83" i="1" s="1"/>
  <c r="A90" i="1" s="1"/>
  <c r="A93" i="1" s="1"/>
  <c r="A108" i="1" s="1"/>
  <c r="A116" i="1" s="1"/>
  <c r="A124" i="1" s="1"/>
  <c r="A131" i="1" s="1"/>
  <c r="A135" i="1" s="1"/>
  <c r="A145" i="1" s="1"/>
  <c r="A157" i="1" s="1"/>
  <c r="A169" i="1" s="1"/>
  <c r="A174" i="1" s="1"/>
  <c r="A180" i="1" s="1"/>
  <c r="A183" i="1" s="1"/>
  <c r="A188" i="1" s="1"/>
  <c r="A196" i="1" s="1"/>
  <c r="A199" i="1" s="1"/>
  <c r="A203" i="1" s="1"/>
  <c r="A215" i="1" s="1"/>
  <c r="A223" i="1" s="1"/>
  <c r="A233" i="1" s="1"/>
  <c r="A236" i="1" s="1"/>
  <c r="A243" i="1" s="1"/>
  <c r="A248" i="1" s="1"/>
  <c r="A256" i="1" s="1"/>
  <c r="A263" i="1" s="1"/>
</calcChain>
</file>

<file path=xl/sharedStrings.xml><?xml version="1.0" encoding="utf-8"?>
<sst xmlns="http://schemas.openxmlformats.org/spreadsheetml/2006/main" count="378" uniqueCount="325">
  <si>
    <t>ÖSSZEFOGLALÓ TÁBLÁZAT A CIVIL SZERVEZETEK TÁMOGATÁSÁHOZ BENYÚJTOTT PÁLYÁZATOKRÓL</t>
  </si>
  <si>
    <t>2026.</t>
  </si>
  <si>
    <t xml:space="preserve"> </t>
  </si>
  <si>
    <t>sorszám</t>
  </si>
  <si>
    <t xml:space="preserve">A civil szervezet megnevezése  </t>
  </si>
  <si>
    <t>Terézvároshoz kötődés</t>
  </si>
  <si>
    <t xml:space="preserve">Két éven belüli támogatási megállapodásban foglaltaknak eleget tett </t>
  </si>
  <si>
    <t>A jelenlegi pályázatban szereplő</t>
  </si>
  <si>
    <t xml:space="preserve">megjegyzés </t>
  </si>
  <si>
    <t xml:space="preserve">Civil szervezetek névjegyzékébe kerülés dátuma </t>
  </si>
  <si>
    <t>Előterjesztő javaslata</t>
  </si>
  <si>
    <t>Bizottság javaslata</t>
  </si>
  <si>
    <t>Döntés</t>
  </si>
  <si>
    <t>A program teljes költsége</t>
  </si>
  <si>
    <t>Önrész mértéke</t>
  </si>
  <si>
    <t>Igényelt támogatás  összege</t>
  </si>
  <si>
    <t>Program és költségei megnevezése</t>
  </si>
  <si>
    <t>Art's Harmony Szabad Művészeti Társaság</t>
  </si>
  <si>
    <t>helyszín</t>
  </si>
  <si>
    <t>Életminőség javítás az argentin tangó segítségével - rendszeres, havonta megvalósuló programok a VI. kerületben</t>
  </si>
  <si>
    <t>1029 Budapest, Csongor utca 39.</t>
  </si>
  <si>
    <t>zenekar</t>
  </si>
  <si>
    <t>táncos fellépők</t>
  </si>
  <si>
    <t>tanárok</t>
  </si>
  <si>
    <t>Astangajóga Oktatási és Kulturális Közhasznú Alapítvány</t>
  </si>
  <si>
    <t>Az Astangajóga Alapítvány 20. évfordulója a Bajnok utcában</t>
  </si>
  <si>
    <t>1076 Budapest, Péterfy Sándor utca 32. 2/29.</t>
  </si>
  <si>
    <t>toner beszerzése</t>
  </si>
  <si>
    <t>nyomtatás, kellékek, dekorációk, egyedi ajándékok, számlás díjak kifizetése, jelmezek, egyéb anyagok</t>
  </si>
  <si>
    <t>székek beszerzése</t>
  </si>
  <si>
    <t>Bajzások Jövője Alapítvány</t>
  </si>
  <si>
    <t>székhely</t>
  </si>
  <si>
    <t>igen</t>
  </si>
  <si>
    <t>A Bajzások Jövője Alapítvány programjainak támogatása</t>
  </si>
  <si>
    <t>1062 Budapest, Bajza utca 49-51.</t>
  </si>
  <si>
    <t>Busz bérlése</t>
  </si>
  <si>
    <t>belépő a Monostori erődbe</t>
  </si>
  <si>
    <t>Az előadók, fellépők tiszteletdíjának és kézműves tevékenységek alapanyagai</t>
  </si>
  <si>
    <t>ballagási dekoráció</t>
  </si>
  <si>
    <t>Ajándékok: írószerek, apró játékok</t>
  </si>
  <si>
    <t>Angol nyelvi programok támogatása</t>
  </si>
  <si>
    <t>"csibe-póló"</t>
  </si>
  <si>
    <t>német őszi ünnepek: A programok lebonyolítása, illetve ajándékozás</t>
  </si>
  <si>
    <t>A kézműves foglalkozások és nyomtatványok elkészítése</t>
  </si>
  <si>
    <t>családi nap: előadások és a foglalkozások költsége</t>
  </si>
  <si>
    <t>társasjátékok, LÜK táblák, feladatfüzetek</t>
  </si>
  <si>
    <t>Ajándékcsomagok</t>
  </si>
  <si>
    <t>Civil Bázis Egyesület</t>
  </si>
  <si>
    <t>1068 Budapest, Benczúr utca 45.</t>
  </si>
  <si>
    <t>installációs és technikai eszközök biztosítása</t>
  </si>
  <si>
    <t>terembérlet díja</t>
  </si>
  <si>
    <t>megbízási szerződéssel rendezvények kép- és hangrögzítése, archiválási és közzétételi tevékenységek  ellátása</t>
  </si>
  <si>
    <t>Országos Gyerekvédelmi Fórum</t>
  </si>
  <si>
    <t>megbízási szerződéssel szervezési tevékenységek ellátása</t>
  </si>
  <si>
    <t>Fenntartható Demokráciáért Egyesület</t>
  </si>
  <si>
    <t>programok helyszínei</t>
  </si>
  <si>
    <t>Terézvárosi Ifjúsági Hangok - Közösségi Újságírás és Tudatosság</t>
  </si>
  <si>
    <t>1078 Budapest, Hernád utca 6. fszt. 11.</t>
  </si>
  <si>
    <t>kommunikációs költségek, hirdetések</t>
  </si>
  <si>
    <t>nyomdaköltség</t>
  </si>
  <si>
    <t>catering</t>
  </si>
  <si>
    <t>projektvezető díjazása</t>
  </si>
  <si>
    <t>szerkesztő díjazása</t>
  </si>
  <si>
    <t>10.000.-Ft tiszteletdíj a szerzőknek cikkenként</t>
  </si>
  <si>
    <t>könyvelői díj</t>
  </si>
  <si>
    <t>videós anyagok készítéséhez eszköz, FEELWORLD Telepromter TP13A</t>
  </si>
  <si>
    <t>kamera akku Sony NP-FW 50</t>
  </si>
  <si>
    <t>MacBook Air cikkek és videók szerkesztéséhez</t>
  </si>
  <si>
    <t xml:space="preserve">K &amp; F Concept K234 A7 állvány forgatáshoz </t>
  </si>
  <si>
    <t>mikrofon felvételekhez, podcastokhoz</t>
  </si>
  <si>
    <t>Gödör Klubért Kulturális Egyesület</t>
  </si>
  <si>
    <t>programok helyszíne</t>
  </si>
  <si>
    <t>"Föl kéne szabadulni már" - fejből mondott slamek</t>
  </si>
  <si>
    <t>1052 Budapest, Apáczai Csere János utca 3.</t>
  </si>
  <si>
    <t>bérleti díj</t>
  </si>
  <si>
    <t>hang-és fénytechnika</t>
  </si>
  <si>
    <t>nyerteseknek díjak</t>
  </si>
  <si>
    <t>homoludens.hu Egyesület</t>
  </si>
  <si>
    <t>Családi Játékfesztivál</t>
  </si>
  <si>
    <t>1131 Budapest, Pajtás utca 13.</t>
  </si>
  <si>
    <t>pr, marketing, kommunikációs költségek</t>
  </si>
  <si>
    <t>papír, nyomtatás</t>
  </si>
  <si>
    <t>kézműves alapanyagok</t>
  </si>
  <si>
    <t>játékok készítése</t>
  </si>
  <si>
    <t>Szervezési díj</t>
  </si>
  <si>
    <t>magánszeméllyel kötött megbízási szerződés előadás tartására</t>
  </si>
  <si>
    <t>Játék Céh Egyesület</t>
  </si>
  <si>
    <t>Kézműves foglalkozások a Hunyadi téren</t>
  </si>
  <si>
    <t>1062 Budapest, Podmaniczky utca 85. I. em. 4.</t>
  </si>
  <si>
    <t>postaköltség</t>
  </si>
  <si>
    <t>bankköltség</t>
  </si>
  <si>
    <t>nyomtatófesték</t>
  </si>
  <si>
    <t>anyagköltség</t>
  </si>
  <si>
    <t>nyugdíjas megbízási díja</t>
  </si>
  <si>
    <t>Komplex Innovatív Kulturális Tér Egyesület</t>
  </si>
  <si>
    <t>Az elfeledett páholy - kuplék és sanzonok a múlt századi orfeumok világából (koncert)</t>
  </si>
  <si>
    <t>1063 Budapest, Szív utca 39/B. 1/6.</t>
  </si>
  <si>
    <t>színpadbérlet</t>
  </si>
  <si>
    <t>hangszer-és díszletszállítás</t>
  </si>
  <si>
    <t>közreműködők díjai</t>
  </si>
  <si>
    <t>kották vásárlása</t>
  </si>
  <si>
    <t>könyvelői díj, regisztrációs felület, irodaszerek</t>
  </si>
  <si>
    <t xml:space="preserve">Kölcsey Gimnáziumért Közhasznú Alapítvány </t>
  </si>
  <si>
    <t>Diákok önszerveződésének támogatása</t>
  </si>
  <si>
    <t>1063 Budapest, Munkácsy Mihály utca 26.</t>
  </si>
  <si>
    <t>A gólyatábor diákszervezőinek  szállás és étkezési költségeihez való hozzájárulás</t>
  </si>
  <si>
    <t>Vitakultúra tréning tréneri díja</t>
  </si>
  <si>
    <t>Kreatív Egyesület</t>
  </si>
  <si>
    <t>A művészet mindenkié</t>
  </si>
  <si>
    <t>1064 Budapest, Vörösmarty utca 44/A</t>
  </si>
  <si>
    <t>terembérleti díj</t>
  </si>
  <si>
    <t>szállás, catering</t>
  </si>
  <si>
    <t>útiköltség</t>
  </si>
  <si>
    <t>szakértői díj</t>
  </si>
  <si>
    <t>Lions Klub Pestszentlőrinc Egyesület</t>
  </si>
  <si>
    <t>megvalósítás helyszíne</t>
  </si>
  <si>
    <t>Itt vagyunk, segít a Pestszentlőrinci Lions Klub! - terézvárosi rászorulók, lakhatási krízishelyzetben élők élelmiszerrel, tisztasági szerekkel való támogatása</t>
  </si>
  <si>
    <t>1183 Budapest, Üllői út 452.</t>
  </si>
  <si>
    <t>Élelmiszer, tisztasági és tisztítószerek vásárlása</t>
  </si>
  <si>
    <t>Magyar Kerékpárosklub</t>
  </si>
  <si>
    <t>Mikromobilitási konferencia Terézvárosban</t>
  </si>
  <si>
    <t>1133 Budapest, Kárpát utca 48.</t>
  </si>
  <si>
    <t>terembérlet</t>
  </si>
  <si>
    <t>kommunikációs költség</t>
  </si>
  <si>
    <t>videós költség</t>
  </si>
  <si>
    <t>fotós költsége</t>
  </si>
  <si>
    <t>előadók tiszteletdíja</t>
  </si>
  <si>
    <t>ajándékok</t>
  </si>
  <si>
    <t>projektkoordinátor bérköltsége</t>
  </si>
  <si>
    <t>kommunikációs munkatárs bérköltsége</t>
  </si>
  <si>
    <t>pénzügyi munkatárs bérköltsége</t>
  </si>
  <si>
    <t>irodai asszisztens bérköltsége</t>
  </si>
  <si>
    <t>munkáltatói járulékköltségek</t>
  </si>
  <si>
    <t>grafikai díjak</t>
  </si>
  <si>
    <t>Magyar Máltai Szeretetszolgálat Egyesület</t>
  </si>
  <si>
    <t>Élménynapok a Terézvárosi Nappali Melegedő szervezésében</t>
  </si>
  <si>
    <t>1125 Budapest, Szarvas Gábor út 58-60.</t>
  </si>
  <si>
    <t>Magyar Zene Háza - belépőjegy, utazási költség, étkezés</t>
  </si>
  <si>
    <t>Stand up előadás - belépőjegy, utazási költség, étkezés</t>
  </si>
  <si>
    <t>Light Art Museum - belépőjegy, étkezés</t>
  </si>
  <si>
    <t>Fővárosi Állat-és Növénykert - belépőjegy, utazási költség, étkezés</t>
  </si>
  <si>
    <t>Sziklakórház Atombunker Múzeum - belépőjegy, utazási költség, étkezés</t>
  </si>
  <si>
    <t>Intézményi karácsony</t>
  </si>
  <si>
    <t>Mozgássérültek Budapesti Egyesülete Terézvárosi Szervezete</t>
  </si>
  <si>
    <t>2026. évi programok, rendezvények és a szervezés költségei</t>
  </si>
  <si>
    <t>1136 Budapest, Hegedűs Gyula u. 43.</t>
  </si>
  <si>
    <t>E10</t>
  </si>
  <si>
    <t>irodaszerek</t>
  </si>
  <si>
    <t>telefonköltség</t>
  </si>
  <si>
    <t>buszköltség</t>
  </si>
  <si>
    <t>koszorúzások, színházlátogatás, vendéglátás, belépők, idegenvezetés, karácsonyi csomagocska</t>
  </si>
  <si>
    <t>bérköltség</t>
  </si>
  <si>
    <t>Méltóságért Alapítvány</t>
  </si>
  <si>
    <t>Kerekasztal-beszélgetések a méltóságért</t>
  </si>
  <si>
    <t>2092 Budakeszi, Gerinc utca 102.</t>
  </si>
  <si>
    <t>terem bérleti díja</t>
  </si>
  <si>
    <t>magánszemélyekkel kötött megbízási szerződés kézműves foglalkozásokra és táncfoglalkozásokra</t>
  </si>
  <si>
    <t>magánszemélyekkel kötött megbízási szerződés kerekasztal-beszélgetésen részvételre</t>
  </si>
  <si>
    <t>egy fő önkéntes éves jutalmának összege</t>
  </si>
  <si>
    <t>kézműves foglalkozások alapanyagai</t>
  </si>
  <si>
    <t>MUS-E Magyarország Közhasznú Egyesület</t>
  </si>
  <si>
    <t>MUS-E foglalkozások a nehéz sorsú gyermekekért</t>
  </si>
  <si>
    <t>1147 Budapest, Fűrész utca 55/A.</t>
  </si>
  <si>
    <t>Foglalkozásvezető művészek tiszteletdíja számlás kifizetéssel</t>
  </si>
  <si>
    <t>Írószerek, foglalkozásokhoz szükséges alapvető eszközök biztosítása</t>
  </si>
  <si>
    <t>Magyar Zsidó Kulturális Egyesület</t>
  </si>
  <si>
    <t>Gyökereink</t>
  </si>
  <si>
    <t>1063 Budapest, Munkácsy Mihály utca 25.</t>
  </si>
  <si>
    <t>PR, marketing, kommunikációs költségek</t>
  </si>
  <si>
    <t>Adminisztráció költségei</t>
  </si>
  <si>
    <t>hangosítás</t>
  </si>
  <si>
    <t>családfa-kutató szakértő</t>
  </si>
  <si>
    <t>Egy fő munkaszerződéssel foglalkoztatotti bére, a programok szervezéséhez, adminisztrálásához.</t>
  </si>
  <si>
    <t>Egyszerűsített foglalkoztatás keretében a városi séta kidolgozásáért és vezetéséért járó díjazás</t>
  </si>
  <si>
    <t>Grafikai tervezés a programokhoz (különböző mutációkkal online, offline verziókban)</t>
  </si>
  <si>
    <t>projektor beszerzése</t>
  </si>
  <si>
    <t>Nem Adom Fel Alapítvány</t>
  </si>
  <si>
    <t>Egy vérből valók vagyunk – Terézvárosi szemléletformáló nap</t>
  </si>
  <si>
    <t>1093 Budapest, Lónyay utca 3.</t>
  </si>
  <si>
    <t>üzemanyag</t>
  </si>
  <si>
    <t>irodaszerek beszerzése</t>
  </si>
  <si>
    <t>fejpálcás festősisak</t>
  </si>
  <si>
    <t>bóják akadálypályához</t>
  </si>
  <si>
    <t>fehérbotok</t>
  </si>
  <si>
    <t>szemtakarók</t>
  </si>
  <si>
    <t>farostlemezek</t>
  </si>
  <si>
    <t>elektromos kerekesszék bérleti díja</t>
  </si>
  <si>
    <t>aktív szék bérleti díja</t>
  </si>
  <si>
    <t>fotónyersanyag, szórólap</t>
  </si>
  <si>
    <t>Nyugdíjasok Országos Képviselete (NYOK)</t>
  </si>
  <si>
    <t>Aktív idősödés 70 felett, gondoskodás 80 felett</t>
  </si>
  <si>
    <t>1068 Budapest, Városliget fasor 46-48.</t>
  </si>
  <si>
    <t>helyiség bérleti díja</t>
  </si>
  <si>
    <t>szállásköltség</t>
  </si>
  <si>
    <t>catering, vendéglátás</t>
  </si>
  <si>
    <t>nyomdai kiadványok</t>
  </si>
  <si>
    <t>reklámajándékok</t>
  </si>
  <si>
    <t>előadói honoráriumok</t>
  </si>
  <si>
    <t>mobil telefon beszerzés</t>
  </si>
  <si>
    <t>SIM kártya beszerzés</t>
  </si>
  <si>
    <t>Telefon előfizetés Mobil internettel</t>
  </si>
  <si>
    <t>!!!</t>
  </si>
  <si>
    <t>Osonó Színházműhely</t>
  </si>
  <si>
    <t>Az Osonó Színházműhely ifjúsági közösségfejlesztő projektje Terézváros középiskoláiban.</t>
  </si>
  <si>
    <t>1081 Budapest, Kiss József utca 15. 1/9.</t>
  </si>
  <si>
    <t>színművész munkadíja</t>
  </si>
  <si>
    <t>rendező és moderátor munkadíja</t>
  </si>
  <si>
    <t>szervezés és adminisztráció</t>
  </si>
  <si>
    <t>Pedagógusok Demokratikus Szakszervezete Közép-Magyarországi Szervezete</t>
  </si>
  <si>
    <t>Együttműködések</t>
  </si>
  <si>
    <t>1085 Budapest, Somogyi Béla utca 20.</t>
  </si>
  <si>
    <t>résztvevők szállása</t>
  </si>
  <si>
    <t>résztvevők ellátása</t>
  </si>
  <si>
    <t>catering,útiköltség</t>
  </si>
  <si>
    <t>ajándékkártya</t>
  </si>
  <si>
    <t>Platón Népfőiskolai Alapítvány</t>
  </si>
  <si>
    <t>programok helyszínei - VI. kerületi óvodák</t>
  </si>
  <si>
    <t>Egy húron pendülünk - játékos, interaktív hangszerbemutató program a VI. kerületi óvodások számára</t>
  </si>
  <si>
    <t>1124 Budapest, Bürök utca 67/B</t>
  </si>
  <si>
    <t>foglalkozásvezető és fellépő művészek tiszteletdíjai</t>
  </si>
  <si>
    <t>Postakürt Alapítvány</t>
  </si>
  <si>
    <t>Advent a Benczúr Házban /egész napos program/Háztörténeti séta</t>
  </si>
  <si>
    <t xml:space="preserve">1068 Budapest, Benczúr utca 27. </t>
  </si>
  <si>
    <t>előadói díj</t>
  </si>
  <si>
    <t>kommunikációs költségek</t>
  </si>
  <si>
    <t>adminisztációs költségek, produkciós szervezés</t>
  </si>
  <si>
    <t>Pro Veritate Közhasznú Egyesület</t>
  </si>
  <si>
    <t>program helyszíne</t>
  </si>
  <si>
    <t>"Jogod van tudni!" - közösségi nyílt nap Terézvárosban</t>
  </si>
  <si>
    <t>2243 Kóka, Felsőhegy 2369.</t>
  </si>
  <si>
    <t>vendéglátás</t>
  </si>
  <si>
    <t>Hangosítás, projektor, mikrofonok (bérlés, nem beszerzés)</t>
  </si>
  <si>
    <t>magánszeméllyel                 kötött megbízási szerződés</t>
  </si>
  <si>
    <t>Raoul Wallenberg Közhasznú Egyesület</t>
  </si>
  <si>
    <t>Wallenberg nyomán vetélkedő támogatása</t>
  </si>
  <si>
    <t>1037 Budapest, Fergeteg utca 15.</t>
  </si>
  <si>
    <t>étkezési költségek</t>
  </si>
  <si>
    <t>ROCKY MONDAY Egyesület</t>
  </si>
  <si>
    <t>Rocky Suli Program</t>
  </si>
  <si>
    <t>4765 Komlódtótfalu, Kisfaludy u. 3.</t>
  </si>
  <si>
    <t>fellépők és közreműködők díja,  eszköz bérlések, video készítés</t>
  </si>
  <si>
    <t>Telephely:  1066 Bp., Dessewffy u. 39.</t>
  </si>
  <si>
    <t>Sirály Életmód Sport Egyesület</t>
  </si>
  <si>
    <t>20% és adományok</t>
  </si>
  <si>
    <t>Sakkozó Terézváros 2026</t>
  </si>
  <si>
    <t>1012 Budapest, Logodi u. 34/A. 1. em 2.</t>
  </si>
  <si>
    <t>Tervezett versenyek az E10-ben</t>
  </si>
  <si>
    <t>bérleti díjak</t>
  </si>
  <si>
    <t>adminisztráció költségei, irodaszerek</t>
  </si>
  <si>
    <t>postai szolgáltatás</t>
  </si>
  <si>
    <t>nevezési díjak</t>
  </si>
  <si>
    <t>érmek, kupák, szakkönyvek</t>
  </si>
  <si>
    <t>versenybírók díjai</t>
  </si>
  <si>
    <t>A Szív Óvoda Gyermekeiért Alapítvány (Szív Óvoda)</t>
  </si>
  <si>
    <t>Ecsettel a hagyományok útján</t>
  </si>
  <si>
    <t>1071 Budapest, Dembinszky u. 4.</t>
  </si>
  <si>
    <t>1063 Szív u. 6.</t>
  </si>
  <si>
    <t>Természetvédők Turista Egyesülete</t>
  </si>
  <si>
    <t>Természetvédők Turista Egyesülete, 2026. évi közösségi programok</t>
  </si>
  <si>
    <t>1068 Budapest, Király utca 80.</t>
  </si>
  <si>
    <t>irodaszerek, adminisztráció költségei</t>
  </si>
  <si>
    <t>szállítás, utazás költségei</t>
  </si>
  <si>
    <t>egészségmegőrző programok vezetőjének költségei</t>
  </si>
  <si>
    <t>vezetett kerületi séták vezetésének költsége</t>
  </si>
  <si>
    <t>Tóth Aladár Alapítvány</t>
  </si>
  <si>
    <t>célcsoport: terézvárosi fiatalok</t>
  </si>
  <si>
    <t>A Tóth Aladár Alapítvány három programeleme</t>
  </si>
  <si>
    <t>1051 Budapest, Szent István tér 11.</t>
  </si>
  <si>
    <t>hangszerszállítási díj</t>
  </si>
  <si>
    <t>étkezés támogatása</t>
  </si>
  <si>
    <t>díjak és ajándékok beszerzése</t>
  </si>
  <si>
    <t>egyéni vállalkozóval kötött megbízási szerződés művészeti foglalkozás megtartására</t>
  </si>
  <si>
    <t>ajándéktárgyak, édesség</t>
  </si>
  <si>
    <t>Terézvárosi Tudástér Alapítvány</t>
  </si>
  <si>
    <t>Jutalomprogramok az iskola kiváló diákjai számára</t>
  </si>
  <si>
    <t>1065 Budapest, Szent Teréz u. 4.</t>
  </si>
  <si>
    <t>Jutalomprogramok költségei</t>
  </si>
  <si>
    <t>Tunyogi Gyógyító Játszóház Alapítvány</t>
  </si>
  <si>
    <t>Mozgás- és kognitív állapotfelmérés VI. kerületi gyermekek részére, valamint korai fejlődéssel kapcsolatos edukatív tevékenység</t>
  </si>
  <si>
    <t>1064 Budapest, Rózsa utca 46. fszt. 1</t>
  </si>
  <si>
    <t>helyszín közüzemi - és egyéb üzemeltetési költségei</t>
  </si>
  <si>
    <t>edukációs körút szakértői díj</t>
  </si>
  <si>
    <t xml:space="preserve">cikkírás </t>
  </si>
  <si>
    <t>szakértői díj   /szenzoros élmény délelőtt szülői konzultációs lehetőséggel/</t>
  </si>
  <si>
    <t>vizsgálatvezetői szakértői díj, írásos szakértői véleménnyel</t>
  </si>
  <si>
    <t>Utcajogász Egyesület</t>
  </si>
  <si>
    <t>Utcajogász Vitaszínházzal a jogtudatosságért</t>
  </si>
  <si>
    <t>1084 Budapest, Auróra utca 11.</t>
  </si>
  <si>
    <t>marketing, közösségi média hirdetések, nyomtatás</t>
  </si>
  <si>
    <t>színházi nevelési szakemberek díja</t>
  </si>
  <si>
    <t>kommunikációs, közönségszervezési bérköltségek</t>
  </si>
  <si>
    <t>Vakok és Gyengénlátók Közép-Magyarországi Regionális Egyesülete</t>
  </si>
  <si>
    <t>"Gyógyító érintés" - látássérült masszőrök a VI. kerületi lakosság egészségéért</t>
  </si>
  <si>
    <t>1141 Budapest, Szugló utca 81.</t>
  </si>
  <si>
    <t>munkaruha</t>
  </si>
  <si>
    <t>Bérköltség (masszőrök és kísérő)</t>
  </si>
  <si>
    <t>szállítókocsi</t>
  </si>
  <si>
    <t>félhengerpárna</t>
  </si>
  <si>
    <t>Vitakultúra Egyesület</t>
  </si>
  <si>
    <t>Kölcsey IMPRÓ-szakkör tevékenységének támogatása -Terézvárosi Kapcsolódások</t>
  </si>
  <si>
    <t>1063 Budapest, Munkácsy Mihály utca 27.</t>
  </si>
  <si>
    <t>tréneri díj - Kölcsey Gimnázium programja</t>
  </si>
  <si>
    <t>tréneri díj - KorTárs fellépések, érzékenyítő alkalmak</t>
  </si>
  <si>
    <t xml:space="preserve">tréneri díj - módszertani műhelyfellépések </t>
  </si>
  <si>
    <t xml:space="preserve">tréneri díj - Nyári Tábor </t>
  </si>
  <si>
    <t>szervezési díj</t>
  </si>
  <si>
    <t>Terézvárosi Vörösmarty Mihály Általános Iskoláért Alapítvány</t>
  </si>
  <si>
    <t>Vörösmarty 2026</t>
  </si>
  <si>
    <t>1064 Budapest, Vörösmarty u. 49.</t>
  </si>
  <si>
    <t>egy választott program támogatása</t>
  </si>
  <si>
    <t>kézműves kellékek</t>
  </si>
  <si>
    <t>ballagási tarisznyák, dekoráció</t>
  </si>
  <si>
    <t>programok, csapatjelölő eszközök, kellékek</t>
  </si>
  <si>
    <t>DÖK - jutalmazás</t>
  </si>
  <si>
    <t>ajándéktárgyak</t>
  </si>
  <si>
    <t>eszközök, kézműves kellékek, érem, édesség</t>
  </si>
  <si>
    <t>alapanyagok, kézműves kellékek, édesség</t>
  </si>
  <si>
    <t>virág, koszorú</t>
  </si>
  <si>
    <t>dekoráció</t>
  </si>
  <si>
    <t>fenyőfa vásárlása</t>
  </si>
  <si>
    <t>javasolt:</t>
  </si>
  <si>
    <t>helyes összeg: 2015275 Ft</t>
  </si>
  <si>
    <t>nem adták össze</t>
  </si>
  <si>
    <t>helyes összeg: 5439000 Ft</t>
  </si>
  <si>
    <t>Pályázzanak a kulturálisra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</si>
</sst>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Narrow"/>
    </font>
    <font>
      <sz val="14"/>
      <color theme="1"/>
      <name val="Arial Narrow"/>
    </font>
    <font>
      <b/>
      <sz val="14"/>
      <color rgb="FFFF0000"/>
      <name val="Arial Narrow"/>
    </font>
    <font>
      <b/>
      <sz val="14"/>
      <color theme="1"/>
      <name val="Arial Narrow"/>
      <family val="2"/>
      <charset val="238"/>
    </font>
    <font>
      <sz val="11"/>
      <name val="Calibri"/>
    </font>
    <font>
      <sz val="11"/>
      <name val="Calibri"/>
      <family val="2"/>
      <charset val="238"/>
    </font>
    <font>
      <sz val="14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/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/>
    <xf numFmtId="164" fontId="8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/>
    <xf numFmtId="0" fontId="8" fillId="0" borderId="15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6" fontId="8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wrapText="1"/>
    </xf>
    <xf numFmtId="0" fontId="8" fillId="0" borderId="2" xfId="0" applyFont="1" applyBorder="1" applyAlignment="1">
      <alignment horizontal="left" vertical="top" wrapText="1"/>
    </xf>
    <xf numFmtId="0" fontId="5" fillId="0" borderId="0" xfId="0" applyFont="1"/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top" wrapText="1"/>
    </xf>
    <xf numFmtId="0" fontId="1" fillId="0" borderId="0" xfId="0" applyFont="1"/>
    <xf numFmtId="49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6" fontId="8" fillId="0" borderId="0" xfId="0" applyNumberFormat="1" applyFont="1"/>
    <xf numFmtId="6" fontId="0" fillId="0" borderId="0" xfId="0" applyNumberFormat="1"/>
    <xf numFmtId="3" fontId="0" fillId="4" borderId="0" xfId="0" applyNumberFormat="1" applyFill="1"/>
    <xf numFmtId="3" fontId="4" fillId="0" borderId="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8" fillId="0" borderId="15" xfId="0" applyNumberFormat="1" applyFont="1" applyBorder="1"/>
    <xf numFmtId="3" fontId="9" fillId="0" borderId="0" xfId="0" applyNumberFormat="1" applyFont="1" applyAlignment="1">
      <alignment horizontal="center" vertical="center"/>
    </xf>
    <xf numFmtId="3" fontId="0" fillId="0" borderId="0" xfId="0" applyNumberFormat="1"/>
    <xf numFmtId="0" fontId="2" fillId="0" borderId="7" xfId="0" applyFont="1" applyBorder="1" applyAlignment="1">
      <alignment horizontal="center" vertical="center"/>
    </xf>
    <xf numFmtId="0" fontId="6" fillId="0" borderId="13" xfId="0" applyFont="1" applyBorder="1"/>
    <xf numFmtId="3" fontId="2" fillId="0" borderId="11" xfId="0" applyNumberFormat="1" applyFont="1" applyBorder="1" applyAlignment="1">
      <alignment horizontal="center" vertical="center" wrapText="1"/>
    </xf>
    <xf numFmtId="0" fontId="6" fillId="0" borderId="14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5" xfId="0" applyFont="1" applyBorder="1" applyAlignment="1">
      <alignment horizontal="center" vertical="center" textRotation="90"/>
    </xf>
    <xf numFmtId="0" fontId="6" fillId="0" borderId="12" xfId="0" applyFont="1" applyBorder="1"/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7" fillId="0" borderId="13" xfId="0" applyFont="1" applyBorder="1"/>
    <xf numFmtId="0" fontId="2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8DDA-8983-4E09-A6EC-F4F003C77038}">
  <dimension ref="A1:O315"/>
  <sheetViews>
    <sheetView tabSelected="1" topLeftCell="A180" workbookViewId="0">
      <selection activeCell="E276" sqref="E276"/>
    </sheetView>
  </sheetViews>
  <sheetFormatPr defaultRowHeight="15" x14ac:dyDescent="0.25"/>
  <cols>
    <col min="1" max="1" width="6.28515625" customWidth="1"/>
    <col min="2" max="2" width="23.7109375" customWidth="1"/>
    <col min="3" max="3" width="10.7109375" customWidth="1"/>
    <col min="4" max="4" width="8.140625" customWidth="1"/>
    <col min="5" max="5" width="14.7109375" style="53" customWidth="1"/>
    <col min="6" max="6" width="13.28515625" customWidth="1"/>
    <col min="8" max="8" width="16.7109375" customWidth="1"/>
    <col min="9" max="9" width="13.85546875" customWidth="1"/>
    <col min="10" max="10" width="14.42578125" customWidth="1"/>
    <col min="11" max="11" width="34.85546875" customWidth="1"/>
    <col min="12" max="12" width="15.140625" customWidth="1"/>
    <col min="13" max="13" width="14.85546875" customWidth="1"/>
  </cols>
  <sheetData>
    <row r="1" spans="1:15" ht="18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1" t="s">
        <v>1</v>
      </c>
      <c r="M1" s="2"/>
    </row>
    <row r="2" spans="1:15" ht="18" x14ac:dyDescent="0.25">
      <c r="A2" s="66" t="s">
        <v>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3"/>
      <c r="M2" s="2"/>
    </row>
    <row r="3" spans="1:15" ht="18.75" thickBot="1" x14ac:dyDescent="0.3">
      <c r="A3" s="4"/>
      <c r="B3" s="5"/>
      <c r="C3" s="6"/>
      <c r="D3" s="7"/>
      <c r="E3" s="54"/>
      <c r="F3" s="8"/>
      <c r="G3" s="8"/>
      <c r="H3" s="7"/>
      <c r="I3" s="7"/>
      <c r="J3" s="7"/>
      <c r="K3" s="3"/>
      <c r="L3" s="3"/>
      <c r="M3" s="9"/>
    </row>
    <row r="4" spans="1:15" ht="18" x14ac:dyDescent="0.25">
      <c r="A4" s="68" t="s">
        <v>3</v>
      </c>
      <c r="B4" s="70" t="s">
        <v>4</v>
      </c>
      <c r="C4" s="72" t="s">
        <v>5</v>
      </c>
      <c r="D4" s="74" t="s">
        <v>6</v>
      </c>
      <c r="E4" s="55"/>
      <c r="F4" s="10"/>
      <c r="G4" s="10"/>
      <c r="H4" s="76" t="s">
        <v>7</v>
      </c>
      <c r="I4" s="77"/>
      <c r="J4" s="77"/>
      <c r="K4" s="78"/>
      <c r="L4" s="62" t="s">
        <v>8</v>
      </c>
      <c r="M4" s="64" t="s">
        <v>9</v>
      </c>
    </row>
    <row r="5" spans="1:15" ht="54.75" thickBot="1" x14ac:dyDescent="0.3">
      <c r="A5" s="69"/>
      <c r="B5" s="71"/>
      <c r="C5" s="73"/>
      <c r="D5" s="75"/>
      <c r="E5" s="56" t="s">
        <v>10</v>
      </c>
      <c r="F5" s="11" t="s">
        <v>11</v>
      </c>
      <c r="G5" s="12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63"/>
      <c r="M5" s="65"/>
    </row>
    <row r="6" spans="1:15" ht="93" customHeight="1" x14ac:dyDescent="0.25">
      <c r="A6" s="26">
        <v>1</v>
      </c>
      <c r="B6" s="27" t="s">
        <v>17</v>
      </c>
      <c r="C6" s="14" t="s">
        <v>18</v>
      </c>
      <c r="D6" s="15"/>
      <c r="E6" s="57">
        <f>E7+E8</f>
        <v>600000</v>
      </c>
      <c r="F6" s="15"/>
      <c r="G6" s="15"/>
      <c r="H6" s="16">
        <v>1600000</v>
      </c>
      <c r="I6" s="16">
        <v>600000</v>
      </c>
      <c r="J6" s="16">
        <v>1000000</v>
      </c>
      <c r="K6" s="17" t="s">
        <v>19</v>
      </c>
      <c r="L6" s="15"/>
      <c r="M6" s="15"/>
    </row>
    <row r="7" spans="1:15" ht="36" x14ac:dyDescent="0.25">
      <c r="B7" s="18" t="s">
        <v>20</v>
      </c>
      <c r="C7" s="19"/>
      <c r="D7" s="15"/>
      <c r="E7" s="57">
        <v>400000</v>
      </c>
      <c r="F7" s="15"/>
      <c r="G7" s="15"/>
      <c r="H7" s="20"/>
      <c r="I7" s="20"/>
      <c r="J7" s="16">
        <v>400000</v>
      </c>
      <c r="K7" s="15" t="s">
        <v>21</v>
      </c>
      <c r="L7" s="15"/>
      <c r="M7" s="15"/>
    </row>
    <row r="8" spans="1:15" ht="18" x14ac:dyDescent="0.25">
      <c r="B8" s="18"/>
      <c r="C8" s="21"/>
      <c r="D8" s="15"/>
      <c r="E8" s="57">
        <v>200000</v>
      </c>
      <c r="F8" s="15"/>
      <c r="G8" s="15"/>
      <c r="H8" s="20"/>
      <c r="I8" s="20"/>
      <c r="J8" s="16">
        <v>200000</v>
      </c>
      <c r="K8" s="15" t="s">
        <v>22</v>
      </c>
      <c r="L8" s="15"/>
      <c r="M8" s="15"/>
    </row>
    <row r="9" spans="1:15" ht="18.75" thickBot="1" x14ac:dyDescent="0.3">
      <c r="B9" s="18"/>
      <c r="C9" s="21"/>
      <c r="D9" s="15"/>
      <c r="E9" s="57">
        <v>0</v>
      </c>
      <c r="F9" s="15"/>
      <c r="G9" s="15"/>
      <c r="H9" s="20"/>
      <c r="I9" s="20"/>
      <c r="J9" s="16">
        <v>400000</v>
      </c>
      <c r="K9" s="15" t="s">
        <v>23</v>
      </c>
      <c r="L9" s="15"/>
      <c r="M9" s="15"/>
    </row>
    <row r="10" spans="1:15" ht="18.75" thickBot="1" x14ac:dyDescent="0.3">
      <c r="A10" s="22"/>
      <c r="B10" s="22"/>
      <c r="C10" s="23"/>
      <c r="D10" s="22"/>
      <c r="E10" s="58"/>
      <c r="F10" s="22"/>
      <c r="G10" s="22"/>
      <c r="H10" s="23"/>
      <c r="I10" s="23"/>
      <c r="J10" s="23"/>
      <c r="K10" s="22"/>
      <c r="L10" s="22"/>
      <c r="M10" s="22"/>
      <c r="N10" s="24"/>
      <c r="O10" s="25"/>
    </row>
    <row r="11" spans="1:15" ht="57.75" customHeight="1" x14ac:dyDescent="0.25">
      <c r="A11" s="26">
        <f>A6+1</f>
        <v>2</v>
      </c>
      <c r="B11" s="32" t="s">
        <v>24</v>
      </c>
      <c r="C11" s="20" t="s">
        <v>18</v>
      </c>
      <c r="D11" s="15"/>
      <c r="E11" s="57">
        <f>E13+E14</f>
        <v>320000</v>
      </c>
      <c r="F11" s="15"/>
      <c r="G11" s="15"/>
      <c r="H11" s="28">
        <v>645000</v>
      </c>
      <c r="I11" s="20"/>
      <c r="J11" s="28">
        <v>645000</v>
      </c>
      <c r="K11" s="29" t="s">
        <v>25</v>
      </c>
    </row>
    <row r="12" spans="1:15" ht="54" x14ac:dyDescent="0.25">
      <c r="B12" s="30" t="s">
        <v>26</v>
      </c>
      <c r="C12" s="20"/>
      <c r="D12" s="15"/>
      <c r="E12" s="57">
        <v>0</v>
      </c>
      <c r="F12" s="15"/>
      <c r="G12" s="15"/>
      <c r="H12" s="20"/>
      <c r="I12" s="20"/>
      <c r="J12" s="28">
        <v>25000</v>
      </c>
      <c r="K12" s="31" t="s">
        <v>27</v>
      </c>
    </row>
    <row r="13" spans="1:15" ht="18" x14ac:dyDescent="0.25">
      <c r="B13" s="32"/>
      <c r="C13" s="20"/>
      <c r="D13" s="15"/>
      <c r="E13" s="57">
        <v>20000</v>
      </c>
      <c r="F13" s="15"/>
      <c r="G13" s="15"/>
      <c r="H13" s="20"/>
      <c r="I13" s="20"/>
      <c r="J13" s="28">
        <v>50000</v>
      </c>
      <c r="K13" s="31" t="s">
        <v>29</v>
      </c>
    </row>
    <row r="14" spans="1:15" ht="72.75" thickBot="1" x14ac:dyDescent="0.3">
      <c r="B14" s="32"/>
      <c r="C14" s="20"/>
      <c r="D14" s="15"/>
      <c r="E14" s="57">
        <v>300000</v>
      </c>
      <c r="F14" s="15"/>
      <c r="G14" s="15"/>
      <c r="H14" s="20"/>
      <c r="I14" s="20"/>
      <c r="J14" s="28">
        <v>570000</v>
      </c>
      <c r="K14" s="31" t="s">
        <v>28</v>
      </c>
    </row>
    <row r="15" spans="1:15" ht="18.75" thickBot="1" x14ac:dyDescent="0.3">
      <c r="A15" s="22"/>
      <c r="B15" s="22"/>
      <c r="C15" s="23"/>
      <c r="D15" s="22"/>
      <c r="E15" s="58"/>
      <c r="F15" s="22"/>
      <c r="G15" s="22"/>
      <c r="H15" s="23"/>
      <c r="I15" s="23"/>
      <c r="J15" s="23"/>
      <c r="K15" s="22"/>
      <c r="L15" s="22"/>
      <c r="M15" s="22"/>
      <c r="N15" s="24"/>
      <c r="O15" s="25"/>
    </row>
    <row r="16" spans="1:15" ht="36" x14ac:dyDescent="0.25">
      <c r="A16">
        <f>A11+1</f>
        <v>3</v>
      </c>
      <c r="B16" s="27" t="s">
        <v>30</v>
      </c>
      <c r="C16" s="19" t="s">
        <v>31</v>
      </c>
      <c r="D16" s="33" t="s">
        <v>32</v>
      </c>
      <c r="E16" s="57">
        <f>E17+E18+E19+E20+E21+E22+E23+E24+E25+E26+E27+E28</f>
        <v>1108000</v>
      </c>
      <c r="F16" s="15"/>
      <c r="G16" s="15"/>
      <c r="H16" s="28">
        <v>1858000</v>
      </c>
      <c r="I16" s="28">
        <v>50000</v>
      </c>
      <c r="J16" s="28">
        <v>1808000</v>
      </c>
      <c r="K16" s="34" t="s">
        <v>33</v>
      </c>
      <c r="L16" s="15"/>
    </row>
    <row r="17" spans="1:15" ht="36" x14ac:dyDescent="0.25">
      <c r="B17" s="18" t="s">
        <v>34</v>
      </c>
      <c r="C17" s="19"/>
      <c r="D17" s="33"/>
      <c r="E17" s="57">
        <v>269000</v>
      </c>
      <c r="F17" s="15"/>
      <c r="G17" s="15"/>
      <c r="H17" s="20"/>
      <c r="I17" s="20"/>
      <c r="J17" s="28">
        <v>269000</v>
      </c>
      <c r="K17" s="35" t="s">
        <v>35</v>
      </c>
      <c r="L17" s="15"/>
    </row>
    <row r="18" spans="1:15" ht="18" x14ac:dyDescent="0.25">
      <c r="B18" s="15"/>
      <c r="C18" s="20"/>
      <c r="D18" s="15"/>
      <c r="E18" s="57">
        <v>72000</v>
      </c>
      <c r="F18" s="15"/>
      <c r="G18" s="15"/>
      <c r="H18" s="20"/>
      <c r="I18" s="20"/>
      <c r="J18" s="28">
        <v>72000</v>
      </c>
      <c r="K18" s="35" t="s">
        <v>36</v>
      </c>
      <c r="L18" s="15"/>
    </row>
    <row r="19" spans="1:15" ht="54" x14ac:dyDescent="0.25">
      <c r="B19" s="15"/>
      <c r="C19" s="20"/>
      <c r="D19" s="15"/>
      <c r="E19" s="57">
        <v>200000</v>
      </c>
      <c r="F19" s="15"/>
      <c r="G19" s="15"/>
      <c r="H19" s="20"/>
      <c r="I19" s="20"/>
      <c r="J19" s="28">
        <v>350000</v>
      </c>
      <c r="K19" s="35" t="s">
        <v>37</v>
      </c>
      <c r="L19" s="15"/>
    </row>
    <row r="20" spans="1:15" ht="18" x14ac:dyDescent="0.25">
      <c r="B20" s="15"/>
      <c r="C20" s="20"/>
      <c r="D20" s="15"/>
      <c r="E20" s="57">
        <v>30000</v>
      </c>
      <c r="F20" s="15"/>
      <c r="G20" s="15"/>
      <c r="H20" s="20"/>
      <c r="I20" s="20"/>
      <c r="J20" s="28">
        <v>40000</v>
      </c>
      <c r="K20" s="35" t="s">
        <v>38</v>
      </c>
      <c r="L20" s="15"/>
    </row>
    <row r="21" spans="1:15" ht="36" x14ac:dyDescent="0.25">
      <c r="B21" s="15"/>
      <c r="C21" s="20"/>
      <c r="D21" s="15"/>
      <c r="E21" s="57">
        <v>60000</v>
      </c>
      <c r="F21" s="15"/>
      <c r="G21" s="15"/>
      <c r="H21" s="20"/>
      <c r="I21" s="20"/>
      <c r="J21" s="28">
        <v>80000</v>
      </c>
      <c r="K21" s="35" t="s">
        <v>39</v>
      </c>
      <c r="L21" s="15"/>
    </row>
    <row r="22" spans="1:15" ht="36" x14ac:dyDescent="0.25">
      <c r="B22" s="15"/>
      <c r="C22" s="20"/>
      <c r="D22" s="15"/>
      <c r="E22" s="57">
        <v>55000</v>
      </c>
      <c r="F22" s="15"/>
      <c r="G22" s="15"/>
      <c r="H22" s="20"/>
      <c r="I22" s="20"/>
      <c r="J22" s="28">
        <v>55000</v>
      </c>
      <c r="K22" s="35" t="s">
        <v>40</v>
      </c>
      <c r="L22" s="15"/>
    </row>
    <row r="23" spans="1:15" ht="18" x14ac:dyDescent="0.25">
      <c r="B23" s="15"/>
      <c r="C23" s="20"/>
      <c r="D23" s="15"/>
      <c r="E23" s="57">
        <v>72000</v>
      </c>
      <c r="F23" s="15"/>
      <c r="G23" s="15"/>
      <c r="H23" s="20"/>
      <c r="I23" s="20"/>
      <c r="J23" s="28">
        <v>72000</v>
      </c>
      <c r="K23" s="36" t="s">
        <v>41</v>
      </c>
      <c r="L23" s="15"/>
    </row>
    <row r="24" spans="1:15" ht="54" x14ac:dyDescent="0.25">
      <c r="B24" s="15"/>
      <c r="C24" s="20"/>
      <c r="D24" s="15"/>
      <c r="E24" s="57">
        <v>50000</v>
      </c>
      <c r="F24" s="15"/>
      <c r="G24" s="15"/>
      <c r="H24" s="20"/>
      <c r="I24" s="20"/>
      <c r="J24" s="28">
        <v>100000</v>
      </c>
      <c r="K24" s="35" t="s">
        <v>42</v>
      </c>
      <c r="L24" s="15"/>
    </row>
    <row r="25" spans="1:15" ht="36" x14ac:dyDescent="0.25">
      <c r="B25" s="15"/>
      <c r="C25" s="20"/>
      <c r="D25" s="15"/>
      <c r="E25" s="57">
        <v>50000</v>
      </c>
      <c r="F25" s="15"/>
      <c r="G25" s="15"/>
      <c r="H25" s="20"/>
      <c r="I25" s="20"/>
      <c r="J25" s="28">
        <v>70000</v>
      </c>
      <c r="K25" s="35" t="s">
        <v>43</v>
      </c>
      <c r="L25" s="15"/>
    </row>
    <row r="26" spans="1:15" ht="36" x14ac:dyDescent="0.25">
      <c r="B26" s="15"/>
      <c r="C26" s="20"/>
      <c r="D26" s="15"/>
      <c r="E26" s="57">
        <v>50000</v>
      </c>
      <c r="F26" s="15"/>
      <c r="G26" s="15"/>
      <c r="H26" s="20"/>
      <c r="I26" s="20"/>
      <c r="J26" s="28">
        <v>100000</v>
      </c>
      <c r="K26" s="35" t="s">
        <v>44</v>
      </c>
      <c r="L26" s="15"/>
    </row>
    <row r="27" spans="1:15" ht="36" x14ac:dyDescent="0.25">
      <c r="B27" s="15"/>
      <c r="C27" s="20"/>
      <c r="D27" s="15"/>
      <c r="E27" s="57">
        <v>200000</v>
      </c>
      <c r="F27" s="15"/>
      <c r="G27" s="15"/>
      <c r="H27" s="20"/>
      <c r="I27" s="20"/>
      <c r="J27" s="28">
        <v>300000</v>
      </c>
      <c r="K27" s="35" t="s">
        <v>45</v>
      </c>
      <c r="L27" s="15"/>
    </row>
    <row r="28" spans="1:15" ht="18.75" thickBot="1" x14ac:dyDescent="0.3">
      <c r="B28" s="15"/>
      <c r="C28" s="20"/>
      <c r="D28" s="15"/>
      <c r="E28" s="57"/>
      <c r="F28" s="15"/>
      <c r="G28" s="15"/>
      <c r="H28" s="20"/>
      <c r="I28" s="20"/>
      <c r="J28" s="28">
        <v>300000</v>
      </c>
      <c r="K28" s="37" t="s">
        <v>46</v>
      </c>
      <c r="L28" s="15"/>
    </row>
    <row r="29" spans="1:15" ht="18.75" thickBot="1" x14ac:dyDescent="0.3">
      <c r="A29" s="22"/>
      <c r="B29" s="22"/>
      <c r="C29" s="23"/>
      <c r="D29" s="22"/>
      <c r="E29" s="58"/>
      <c r="F29" s="22"/>
      <c r="G29" s="22"/>
      <c r="H29" s="23"/>
      <c r="I29" s="23"/>
      <c r="J29" s="23"/>
      <c r="K29" s="22"/>
      <c r="L29" s="22"/>
      <c r="M29" s="22"/>
      <c r="N29" s="24"/>
      <c r="O29" s="25"/>
    </row>
    <row r="30" spans="1:15" ht="18" x14ac:dyDescent="0.25">
      <c r="A30">
        <f>A16+1</f>
        <v>4</v>
      </c>
      <c r="B30" s="38" t="s">
        <v>47</v>
      </c>
      <c r="C30" s="20" t="s">
        <v>31</v>
      </c>
      <c r="D30" s="15"/>
      <c r="E30" s="57">
        <f>E31+E32+E33+E34</f>
        <v>630000</v>
      </c>
      <c r="F30" s="15"/>
      <c r="G30" s="15"/>
      <c r="H30" s="28">
        <v>1500000</v>
      </c>
      <c r="I30" s="28">
        <v>500000</v>
      </c>
      <c r="J30" s="28">
        <v>1000000</v>
      </c>
      <c r="K30" s="38" t="s">
        <v>52</v>
      </c>
    </row>
    <row r="31" spans="1:15" ht="18" x14ac:dyDescent="0.25">
      <c r="B31" s="15" t="s">
        <v>48</v>
      </c>
      <c r="C31" s="20"/>
      <c r="D31" s="15"/>
      <c r="E31" s="57">
        <v>30000</v>
      </c>
      <c r="F31" s="15"/>
      <c r="G31" s="15"/>
      <c r="H31" s="20"/>
      <c r="I31" s="20"/>
      <c r="J31" s="28">
        <v>100000</v>
      </c>
      <c r="K31" s="15" t="s">
        <v>49</v>
      </c>
    </row>
    <row r="32" spans="1:15" ht="18" x14ac:dyDescent="0.25">
      <c r="B32" s="15"/>
      <c r="C32" s="20"/>
      <c r="D32" s="15"/>
      <c r="E32" s="57">
        <v>150000</v>
      </c>
      <c r="F32" s="15"/>
      <c r="G32" s="15"/>
      <c r="H32" s="20"/>
      <c r="I32" s="20"/>
      <c r="J32" s="28">
        <v>200000</v>
      </c>
      <c r="K32" s="15" t="s">
        <v>50</v>
      </c>
    </row>
    <row r="33" spans="1:15" ht="54" x14ac:dyDescent="0.25">
      <c r="B33" s="15"/>
      <c r="C33" s="20"/>
      <c r="D33" s="15"/>
      <c r="E33" s="57">
        <v>300000</v>
      </c>
      <c r="F33" s="15"/>
      <c r="G33" s="15"/>
      <c r="H33" s="20"/>
      <c r="I33" s="20"/>
      <c r="J33" s="28">
        <v>400000</v>
      </c>
      <c r="K33" s="30" t="s">
        <v>53</v>
      </c>
    </row>
    <row r="34" spans="1:15" ht="90.75" thickBot="1" x14ac:dyDescent="0.3">
      <c r="B34" s="15"/>
      <c r="C34" s="20"/>
      <c r="D34" s="15"/>
      <c r="E34" s="57">
        <v>150000</v>
      </c>
      <c r="F34" s="15"/>
      <c r="G34" s="15"/>
      <c r="H34" s="20"/>
      <c r="I34" s="20"/>
      <c r="J34" s="28">
        <v>300000</v>
      </c>
      <c r="K34" s="30" t="s">
        <v>51</v>
      </c>
    </row>
    <row r="35" spans="1:15" ht="18.75" thickBot="1" x14ac:dyDescent="0.3">
      <c r="A35" s="22"/>
      <c r="B35" s="22"/>
      <c r="C35" s="23"/>
      <c r="D35" s="22"/>
      <c r="E35" s="58"/>
      <c r="F35" s="22"/>
      <c r="G35" s="22"/>
      <c r="H35" s="23"/>
      <c r="I35" s="23"/>
      <c r="J35" s="23"/>
      <c r="K35" s="22"/>
      <c r="L35" s="22"/>
      <c r="M35" s="22"/>
      <c r="N35" s="24"/>
      <c r="O35" s="25"/>
    </row>
    <row r="36" spans="1:15" ht="54" x14ac:dyDescent="0.25">
      <c r="A36">
        <f>A30+1</f>
        <v>5</v>
      </c>
      <c r="B36" s="32" t="s">
        <v>54</v>
      </c>
      <c r="C36" s="20" t="s">
        <v>55</v>
      </c>
      <c r="D36" s="15"/>
      <c r="E36" s="57">
        <f>E37+E38+E39+E40+E41+E42+E43+E44+E45+E46+E47+E48</f>
        <v>507255</v>
      </c>
      <c r="F36" s="15"/>
      <c r="G36" s="15"/>
      <c r="H36" s="28">
        <v>1938020</v>
      </c>
      <c r="I36" s="28">
        <v>0</v>
      </c>
      <c r="J36" s="28">
        <v>1938020</v>
      </c>
      <c r="K36" s="38" t="s">
        <v>56</v>
      </c>
    </row>
    <row r="37" spans="1:15" ht="18" x14ac:dyDescent="0.25">
      <c r="B37" s="15" t="s">
        <v>57</v>
      </c>
      <c r="C37" s="39"/>
      <c r="D37" s="15"/>
      <c r="E37" s="57">
        <v>50000</v>
      </c>
      <c r="F37" s="15"/>
      <c r="G37" s="15"/>
      <c r="H37" s="20"/>
      <c r="I37" s="20"/>
      <c r="J37" s="28">
        <v>200000</v>
      </c>
      <c r="K37" s="15" t="s">
        <v>58</v>
      </c>
    </row>
    <row r="38" spans="1:15" ht="18" x14ac:dyDescent="0.25">
      <c r="B38" s="15"/>
      <c r="C38" s="20"/>
      <c r="D38" s="15"/>
      <c r="E38" s="57">
        <v>0</v>
      </c>
      <c r="F38" s="15"/>
      <c r="G38" s="15"/>
      <c r="H38" s="20"/>
      <c r="I38" s="20"/>
      <c r="J38" s="28">
        <v>50000</v>
      </c>
      <c r="K38" s="15" t="s">
        <v>59</v>
      </c>
    </row>
    <row r="39" spans="1:15" ht="18" x14ac:dyDescent="0.25">
      <c r="B39" s="15"/>
      <c r="C39" s="20"/>
      <c r="D39" s="15"/>
      <c r="E39" s="57">
        <v>0</v>
      </c>
      <c r="F39" s="15"/>
      <c r="G39" s="15"/>
      <c r="H39" s="20"/>
      <c r="I39" s="20"/>
      <c r="J39" s="28">
        <v>50000</v>
      </c>
      <c r="K39" s="15" t="s">
        <v>60</v>
      </c>
    </row>
    <row r="40" spans="1:15" ht="18" x14ac:dyDescent="0.25">
      <c r="B40" s="15"/>
      <c r="C40" s="20"/>
      <c r="D40" s="15"/>
      <c r="E40" s="57">
        <v>130000</v>
      </c>
      <c r="F40" s="15"/>
      <c r="G40" s="15"/>
      <c r="H40" s="20"/>
      <c r="I40" s="20"/>
      <c r="J40" s="28">
        <v>250000</v>
      </c>
      <c r="K40" s="15" t="s">
        <v>61</v>
      </c>
    </row>
    <row r="41" spans="1:15" ht="18" x14ac:dyDescent="0.25">
      <c r="B41" s="15"/>
      <c r="C41" s="20"/>
      <c r="D41" s="15"/>
      <c r="E41" s="57">
        <v>150000</v>
      </c>
      <c r="F41" s="15"/>
      <c r="G41" s="15"/>
      <c r="H41" s="20"/>
      <c r="I41" s="20"/>
      <c r="J41" s="28">
        <v>300000</v>
      </c>
      <c r="K41" s="15" t="s">
        <v>62</v>
      </c>
    </row>
    <row r="42" spans="1:15" ht="18" x14ac:dyDescent="0.25">
      <c r="B42" s="15"/>
      <c r="C42" s="20"/>
      <c r="D42" s="15"/>
      <c r="E42" s="57">
        <v>0</v>
      </c>
      <c r="F42" s="15"/>
      <c r="G42" s="15"/>
      <c r="H42" s="20"/>
      <c r="I42" s="20"/>
      <c r="J42" s="28">
        <v>300000</v>
      </c>
      <c r="K42" s="15" t="s">
        <v>63</v>
      </c>
    </row>
    <row r="43" spans="1:15" ht="18" x14ac:dyDescent="0.25">
      <c r="B43" s="15"/>
      <c r="C43" s="20"/>
      <c r="D43" s="15"/>
      <c r="E43" s="57">
        <v>0</v>
      </c>
      <c r="F43" s="15"/>
      <c r="G43" s="15"/>
      <c r="H43" s="20"/>
      <c r="I43" s="20"/>
      <c r="J43" s="28">
        <v>120000</v>
      </c>
      <c r="K43" s="15" t="s">
        <v>64</v>
      </c>
    </row>
    <row r="44" spans="1:15" ht="18" x14ac:dyDescent="0.25">
      <c r="B44" s="15"/>
      <c r="C44" s="20"/>
      <c r="D44" s="15"/>
      <c r="E44" s="57">
        <v>0</v>
      </c>
      <c r="F44" s="15"/>
      <c r="G44" s="15"/>
      <c r="H44" s="20"/>
      <c r="I44" s="20"/>
      <c r="J44" s="28">
        <v>58230</v>
      </c>
      <c r="K44" s="15" t="s">
        <v>65</v>
      </c>
    </row>
    <row r="45" spans="1:15" ht="18" x14ac:dyDescent="0.25">
      <c r="B45" s="15"/>
      <c r="C45" s="20"/>
      <c r="D45" s="15"/>
      <c r="E45" s="57">
        <v>0</v>
      </c>
      <c r="F45" s="15"/>
      <c r="G45" s="15"/>
      <c r="H45" s="20"/>
      <c r="I45" s="20"/>
      <c r="J45" s="28">
        <v>29800</v>
      </c>
      <c r="K45" s="15" t="s">
        <v>66</v>
      </c>
    </row>
    <row r="46" spans="1:15" ht="18" x14ac:dyDescent="0.25">
      <c r="B46" s="15"/>
      <c r="C46" s="20"/>
      <c r="D46" s="15"/>
      <c r="E46" s="57">
        <v>100000</v>
      </c>
      <c r="F46" s="15"/>
      <c r="G46" s="15"/>
      <c r="H46" s="20"/>
      <c r="I46" s="20"/>
      <c r="J46" s="28">
        <v>579990</v>
      </c>
      <c r="K46" s="15" t="s">
        <v>67</v>
      </c>
    </row>
    <row r="47" spans="1:15" ht="18" x14ac:dyDescent="0.25">
      <c r="B47" s="15"/>
      <c r="C47" s="20"/>
      <c r="D47" s="15"/>
      <c r="E47" s="57">
        <v>36785</v>
      </c>
      <c r="F47" s="15"/>
      <c r="G47" s="15"/>
      <c r="H47" s="20"/>
      <c r="I47" s="20"/>
      <c r="J47" s="28">
        <v>36785</v>
      </c>
      <c r="K47" s="15" t="s">
        <v>68</v>
      </c>
    </row>
    <row r="48" spans="1:15" ht="18" x14ac:dyDescent="0.25">
      <c r="B48" s="15"/>
      <c r="C48" s="20"/>
      <c r="D48" s="15"/>
      <c r="E48" s="57">
        <v>40470</v>
      </c>
      <c r="F48" s="15"/>
      <c r="G48" s="15"/>
      <c r="H48" s="20"/>
      <c r="I48" s="20"/>
      <c r="J48" s="28">
        <v>40470</v>
      </c>
      <c r="K48" s="15" t="s">
        <v>69</v>
      </c>
    </row>
    <row r="49" spans="1:15" ht="141.75" customHeight="1" thickBot="1" x14ac:dyDescent="0.3">
      <c r="B49" s="15"/>
      <c r="C49" s="20"/>
      <c r="D49" s="15"/>
      <c r="E49" s="57"/>
      <c r="F49" s="15"/>
      <c r="G49" s="15"/>
      <c r="H49" s="39"/>
      <c r="I49" s="20"/>
      <c r="J49" s="28">
        <v>1938020</v>
      </c>
      <c r="K49" s="51" t="s">
        <v>321</v>
      </c>
    </row>
    <row r="50" spans="1:15" ht="18.75" thickBot="1" x14ac:dyDescent="0.3">
      <c r="A50" s="22"/>
      <c r="B50" s="22"/>
      <c r="C50" s="23"/>
      <c r="D50" s="22"/>
      <c r="E50" s="58"/>
      <c r="F50" s="22"/>
      <c r="G50" s="22"/>
      <c r="H50" s="23"/>
      <c r="I50" s="23"/>
      <c r="J50" s="23"/>
      <c r="K50" s="22"/>
      <c r="L50" s="22"/>
      <c r="M50" s="22"/>
      <c r="N50" s="24"/>
      <c r="O50" s="25"/>
    </row>
    <row r="51" spans="1:15" ht="36" x14ac:dyDescent="0.25">
      <c r="A51">
        <f>A36+1</f>
        <v>6</v>
      </c>
      <c r="B51" s="32" t="s">
        <v>70</v>
      </c>
      <c r="C51" s="20" t="s">
        <v>71</v>
      </c>
      <c r="D51" s="15"/>
      <c r="E51" s="57">
        <f>E52+E53+E54</f>
        <v>520000</v>
      </c>
      <c r="F51" s="15"/>
      <c r="G51" s="15"/>
      <c r="H51" s="28">
        <v>1320800</v>
      </c>
      <c r="I51" s="28">
        <v>400000</v>
      </c>
      <c r="J51" s="28">
        <v>640000</v>
      </c>
      <c r="K51" s="38" t="s">
        <v>72</v>
      </c>
    </row>
    <row r="52" spans="1:15" ht="18" x14ac:dyDescent="0.25">
      <c r="B52" s="15" t="s">
        <v>73</v>
      </c>
      <c r="C52" s="20"/>
      <c r="D52" s="15"/>
      <c r="E52" s="57">
        <v>200000</v>
      </c>
      <c r="F52" s="15"/>
      <c r="G52" s="15"/>
      <c r="H52" s="20"/>
      <c r="I52" s="20"/>
      <c r="J52" s="28">
        <v>320000</v>
      </c>
      <c r="K52" s="15" t="s">
        <v>74</v>
      </c>
    </row>
    <row r="53" spans="1:15" ht="18" x14ac:dyDescent="0.25">
      <c r="B53" s="15"/>
      <c r="C53" s="20"/>
      <c r="D53" s="15"/>
      <c r="E53" s="57">
        <v>240000</v>
      </c>
      <c r="F53" s="15"/>
      <c r="G53" s="15"/>
      <c r="H53" s="20"/>
      <c r="I53" s="20"/>
      <c r="J53" s="28">
        <v>240000</v>
      </c>
      <c r="K53" s="15" t="s">
        <v>75</v>
      </c>
    </row>
    <row r="54" spans="1:15" ht="18.75" thickBot="1" x14ac:dyDescent="0.3">
      <c r="B54" s="15"/>
      <c r="C54" s="20"/>
      <c r="D54" s="15"/>
      <c r="E54" s="57">
        <v>80000</v>
      </c>
      <c r="F54" s="15"/>
      <c r="G54" s="15"/>
      <c r="H54" s="20"/>
      <c r="I54" s="20"/>
      <c r="J54" s="28">
        <v>80000</v>
      </c>
      <c r="K54" s="15" t="s">
        <v>76</v>
      </c>
    </row>
    <row r="55" spans="1:15" ht="18.75" thickBot="1" x14ac:dyDescent="0.3">
      <c r="A55" s="22"/>
      <c r="B55" s="22"/>
      <c r="C55" s="23"/>
      <c r="D55" s="22"/>
      <c r="E55" s="58"/>
      <c r="F55" s="22"/>
      <c r="G55" s="22"/>
      <c r="H55" s="23"/>
      <c r="I55" s="23"/>
      <c r="J55" s="23"/>
      <c r="K55" s="22"/>
      <c r="L55" s="22"/>
      <c r="M55" s="22"/>
      <c r="N55" s="24"/>
      <c r="O55" s="25"/>
    </row>
    <row r="56" spans="1:15" ht="36" x14ac:dyDescent="0.25">
      <c r="A56">
        <f>A51+1</f>
        <v>7</v>
      </c>
      <c r="B56" s="27" t="s">
        <v>77</v>
      </c>
      <c r="C56" s="33" t="s">
        <v>18</v>
      </c>
      <c r="D56" s="15"/>
      <c r="E56" s="57">
        <f>E57+E58+E59+E60+E61+E62</f>
        <v>430000</v>
      </c>
      <c r="F56" s="15"/>
      <c r="G56" s="15"/>
      <c r="H56" s="28">
        <v>1800000</v>
      </c>
      <c r="I56" s="28">
        <v>1200000</v>
      </c>
      <c r="J56" s="28">
        <v>600000</v>
      </c>
      <c r="K56" s="34" t="s">
        <v>78</v>
      </c>
    </row>
    <row r="57" spans="1:15" ht="36" x14ac:dyDescent="0.25">
      <c r="B57" s="18" t="s">
        <v>79</v>
      </c>
      <c r="C57" s="33"/>
      <c r="D57" s="15"/>
      <c r="E57" s="57">
        <v>10000</v>
      </c>
      <c r="F57" s="15"/>
      <c r="G57" s="15"/>
      <c r="H57" s="20"/>
      <c r="I57" s="20"/>
      <c r="J57" s="40">
        <v>20000</v>
      </c>
      <c r="K57" s="35" t="s">
        <v>80</v>
      </c>
    </row>
    <row r="58" spans="1:15" ht="18" x14ac:dyDescent="0.25">
      <c r="B58" s="15"/>
      <c r="C58" s="20"/>
      <c r="D58" s="15"/>
      <c r="E58" s="57">
        <v>10000</v>
      </c>
      <c r="F58" s="15"/>
      <c r="G58" s="15"/>
      <c r="H58" s="20"/>
      <c r="I58" s="20"/>
      <c r="J58" s="40">
        <v>20000</v>
      </c>
      <c r="K58" s="35" t="s">
        <v>81</v>
      </c>
    </row>
    <row r="59" spans="1:15" ht="18" x14ac:dyDescent="0.25">
      <c r="B59" s="15"/>
      <c r="C59" s="20"/>
      <c r="D59" s="15"/>
      <c r="E59" s="57">
        <v>30000</v>
      </c>
      <c r="F59" s="15"/>
      <c r="G59" s="15"/>
      <c r="H59" s="20"/>
      <c r="I59" s="20"/>
      <c r="J59" s="40">
        <v>40000</v>
      </c>
      <c r="K59" s="35" t="s">
        <v>82</v>
      </c>
    </row>
    <row r="60" spans="1:15" ht="18" x14ac:dyDescent="0.25">
      <c r="B60" s="15"/>
      <c r="C60" s="20"/>
      <c r="D60" s="15"/>
      <c r="E60" s="57">
        <v>80000</v>
      </c>
      <c r="F60" s="15"/>
      <c r="G60" s="15"/>
      <c r="H60" s="20"/>
      <c r="I60" s="20"/>
      <c r="J60" s="40">
        <v>120000</v>
      </c>
      <c r="K60" s="35" t="s">
        <v>83</v>
      </c>
    </row>
    <row r="61" spans="1:15" ht="18" x14ac:dyDescent="0.25">
      <c r="B61" s="15"/>
      <c r="C61" s="20"/>
      <c r="D61" s="15"/>
      <c r="E61" s="57">
        <v>100000</v>
      </c>
      <c r="F61" s="15"/>
      <c r="G61" s="15"/>
      <c r="H61" s="20"/>
      <c r="I61" s="20"/>
      <c r="J61" s="40">
        <v>100000</v>
      </c>
      <c r="K61" s="35" t="s">
        <v>84</v>
      </c>
    </row>
    <row r="62" spans="1:15" ht="54.75" thickBot="1" x14ac:dyDescent="0.3">
      <c r="B62" s="15"/>
      <c r="C62" s="20"/>
      <c r="D62" s="15"/>
      <c r="E62" s="57">
        <v>200000</v>
      </c>
      <c r="F62" s="15"/>
      <c r="G62" s="15"/>
      <c r="H62" s="20"/>
      <c r="I62" s="20"/>
      <c r="J62" s="40">
        <v>300000</v>
      </c>
      <c r="K62" s="35" t="s">
        <v>85</v>
      </c>
    </row>
    <row r="63" spans="1:15" ht="18.75" thickBot="1" x14ac:dyDescent="0.3">
      <c r="A63" s="22"/>
      <c r="B63" s="22"/>
      <c r="C63" s="23"/>
      <c r="D63" s="22"/>
      <c r="E63" s="58"/>
      <c r="F63" s="22"/>
      <c r="G63" s="22"/>
      <c r="H63" s="23"/>
      <c r="I63" s="23"/>
      <c r="J63" s="23"/>
      <c r="K63" s="22"/>
      <c r="L63" s="22"/>
      <c r="M63" s="22"/>
      <c r="N63" s="24"/>
      <c r="O63" s="25"/>
    </row>
    <row r="64" spans="1:15" ht="18" x14ac:dyDescent="0.25">
      <c r="A64">
        <f>A56+1</f>
        <v>8</v>
      </c>
      <c r="B64" s="27" t="s">
        <v>86</v>
      </c>
      <c r="C64" s="19" t="s">
        <v>31</v>
      </c>
      <c r="D64" s="15"/>
      <c r="E64" s="57">
        <f>E65+E66+E67+E68+E69</f>
        <v>195000</v>
      </c>
      <c r="F64" s="15"/>
      <c r="G64" s="15"/>
      <c r="H64" s="28">
        <v>290000</v>
      </c>
      <c r="I64" s="20">
        <v>0</v>
      </c>
      <c r="J64" s="28">
        <v>290000</v>
      </c>
      <c r="K64" s="38" t="s">
        <v>87</v>
      </c>
    </row>
    <row r="65" spans="1:15" ht="54" x14ac:dyDescent="0.25">
      <c r="B65" s="18" t="s">
        <v>88</v>
      </c>
      <c r="C65" s="19"/>
      <c r="D65" s="15"/>
      <c r="E65" s="57">
        <v>0</v>
      </c>
      <c r="F65" s="15"/>
      <c r="G65" s="15"/>
      <c r="H65" s="20"/>
      <c r="I65" s="20"/>
      <c r="J65" s="28">
        <v>5000</v>
      </c>
      <c r="K65" s="15" t="s">
        <v>89</v>
      </c>
    </row>
    <row r="66" spans="1:15" ht="18" x14ac:dyDescent="0.25">
      <c r="B66" s="15"/>
      <c r="C66" s="20"/>
      <c r="D66" s="15"/>
      <c r="E66" s="57">
        <v>5000</v>
      </c>
      <c r="F66" s="15"/>
      <c r="G66" s="15"/>
      <c r="H66" s="20"/>
      <c r="I66" s="20"/>
      <c r="J66" s="28">
        <v>5000</v>
      </c>
      <c r="K66" s="15" t="s">
        <v>90</v>
      </c>
    </row>
    <row r="67" spans="1:15" ht="18" x14ac:dyDescent="0.25">
      <c r="B67" s="15"/>
      <c r="C67" s="20"/>
      <c r="D67" s="15"/>
      <c r="E67" s="57">
        <v>20000</v>
      </c>
      <c r="F67" s="15"/>
      <c r="G67" s="15"/>
      <c r="H67" s="20"/>
      <c r="I67" s="20"/>
      <c r="J67" s="28">
        <v>20000</v>
      </c>
      <c r="K67" s="15" t="s">
        <v>91</v>
      </c>
    </row>
    <row r="68" spans="1:15" ht="18" x14ac:dyDescent="0.25">
      <c r="B68" s="15"/>
      <c r="C68" s="20"/>
      <c r="D68" s="15"/>
      <c r="E68" s="57">
        <v>20000</v>
      </c>
      <c r="F68" s="15"/>
      <c r="G68" s="15"/>
      <c r="H68" s="20"/>
      <c r="I68" s="20"/>
      <c r="J68" s="28">
        <v>20000</v>
      </c>
      <c r="K68" s="15" t="s">
        <v>92</v>
      </c>
    </row>
    <row r="69" spans="1:15" ht="18.75" thickBot="1" x14ac:dyDescent="0.3">
      <c r="B69" s="15"/>
      <c r="C69" s="20"/>
      <c r="D69" s="15"/>
      <c r="E69" s="57">
        <v>150000</v>
      </c>
      <c r="F69" s="15"/>
      <c r="G69" s="15"/>
      <c r="H69" s="20"/>
      <c r="I69" s="20"/>
      <c r="J69" s="28">
        <v>240000</v>
      </c>
      <c r="K69" s="15" t="s">
        <v>93</v>
      </c>
    </row>
    <row r="70" spans="1:15" ht="18.75" thickBot="1" x14ac:dyDescent="0.3">
      <c r="A70" s="22"/>
      <c r="B70" s="22"/>
      <c r="C70" s="23"/>
      <c r="D70" s="22"/>
      <c r="E70" s="58"/>
      <c r="F70" s="22"/>
      <c r="G70" s="22"/>
      <c r="H70" s="23"/>
      <c r="I70" s="23"/>
      <c r="J70" s="23"/>
      <c r="K70" s="22"/>
      <c r="L70" s="22"/>
      <c r="M70" s="22"/>
      <c r="N70" s="24"/>
      <c r="O70" s="25"/>
    </row>
    <row r="71" spans="1:15" ht="18" x14ac:dyDescent="0.25">
      <c r="A71">
        <f>A64+1</f>
        <v>9</v>
      </c>
      <c r="B71" s="38" t="s">
        <v>94</v>
      </c>
      <c r="C71" s="20" t="s">
        <v>31</v>
      </c>
      <c r="D71" s="15"/>
      <c r="E71" s="57">
        <v>650000</v>
      </c>
      <c r="F71" s="15"/>
      <c r="G71" s="15"/>
      <c r="H71" s="28">
        <v>1924550</v>
      </c>
      <c r="I71" s="28">
        <v>200000</v>
      </c>
      <c r="J71" s="28">
        <v>1724550</v>
      </c>
      <c r="K71" s="38" t="s">
        <v>95</v>
      </c>
    </row>
    <row r="72" spans="1:15" ht="18" x14ac:dyDescent="0.25">
      <c r="B72" s="15" t="s">
        <v>96</v>
      </c>
      <c r="C72" s="20"/>
      <c r="D72" s="15"/>
      <c r="E72" s="57"/>
      <c r="F72" s="15"/>
      <c r="G72" s="15"/>
      <c r="H72" s="20"/>
      <c r="I72" s="20"/>
      <c r="J72" s="28">
        <v>209550</v>
      </c>
      <c r="K72" s="37" t="s">
        <v>97</v>
      </c>
    </row>
    <row r="73" spans="1:15" ht="18" x14ac:dyDescent="0.25">
      <c r="B73" s="15"/>
      <c r="C73" s="20"/>
      <c r="D73" s="15"/>
      <c r="E73" s="57"/>
      <c r="F73" s="15"/>
      <c r="G73" s="15"/>
      <c r="H73" s="20"/>
      <c r="I73" s="20"/>
      <c r="J73" s="28">
        <v>60000</v>
      </c>
      <c r="K73" s="15" t="s">
        <v>101</v>
      </c>
    </row>
    <row r="74" spans="1:15" ht="18" x14ac:dyDescent="0.25">
      <c r="B74" s="15"/>
      <c r="C74" s="20"/>
      <c r="D74" s="15"/>
      <c r="E74" s="57"/>
      <c r="F74" s="15"/>
      <c r="G74" s="15"/>
      <c r="H74" s="20"/>
      <c r="I74" s="20"/>
      <c r="J74" s="28">
        <v>170000</v>
      </c>
      <c r="K74" s="15" t="s">
        <v>80</v>
      </c>
    </row>
    <row r="75" spans="1:15" ht="18" x14ac:dyDescent="0.25">
      <c r="B75" s="15"/>
      <c r="C75" s="20"/>
      <c r="D75" s="15"/>
      <c r="E75" s="57"/>
      <c r="F75" s="15"/>
      <c r="G75" s="15"/>
      <c r="H75" s="20"/>
      <c r="I75" s="20"/>
      <c r="J75" s="28">
        <v>60000</v>
      </c>
      <c r="K75" s="15" t="s">
        <v>98</v>
      </c>
    </row>
    <row r="76" spans="1:15" ht="18" x14ac:dyDescent="0.25">
      <c r="B76" s="15"/>
      <c r="C76" s="20"/>
      <c r="D76" s="15"/>
      <c r="E76" s="57"/>
      <c r="F76" s="15"/>
      <c r="G76" s="15"/>
      <c r="H76" s="20"/>
      <c r="I76" s="20"/>
      <c r="J76" s="28">
        <v>1200000</v>
      </c>
      <c r="K76" s="15" t="s">
        <v>99</v>
      </c>
    </row>
    <row r="77" spans="1:15" ht="18.75" thickBot="1" x14ac:dyDescent="0.3">
      <c r="B77" s="15"/>
      <c r="C77" s="20"/>
      <c r="D77" s="15"/>
      <c r="E77" s="57"/>
      <c r="F77" s="15"/>
      <c r="G77" s="15"/>
      <c r="H77" s="20"/>
      <c r="I77" s="20"/>
      <c r="J77" s="28">
        <v>25000</v>
      </c>
      <c r="K77" s="15" t="s">
        <v>100</v>
      </c>
    </row>
    <row r="78" spans="1:15" ht="18.75" thickBot="1" x14ac:dyDescent="0.3">
      <c r="A78" s="22"/>
      <c r="B78" s="22"/>
      <c r="C78" s="22"/>
      <c r="D78" s="23"/>
      <c r="E78" s="59"/>
      <c r="F78" s="23"/>
      <c r="G78" s="22"/>
      <c r="H78" s="23"/>
      <c r="I78" s="22"/>
      <c r="J78" s="23"/>
      <c r="K78" s="22"/>
      <c r="L78" s="22"/>
      <c r="M78" s="22"/>
      <c r="N78" s="24"/>
      <c r="O78" s="25"/>
    </row>
    <row r="79" spans="1:15" ht="72" x14ac:dyDescent="0.25">
      <c r="A79">
        <f>A71+1</f>
        <v>10</v>
      </c>
      <c r="B79" s="27" t="s">
        <v>102</v>
      </c>
      <c r="C79" s="21" t="s">
        <v>31</v>
      </c>
      <c r="D79" s="42" t="s">
        <v>32</v>
      </c>
      <c r="E79" s="60">
        <f>E80+E81</f>
        <v>600000</v>
      </c>
      <c r="F79" s="45"/>
      <c r="G79" s="45"/>
      <c r="H79" s="40">
        <v>2550000</v>
      </c>
      <c r="I79" s="40">
        <v>1950000</v>
      </c>
      <c r="J79" s="40">
        <v>600000</v>
      </c>
      <c r="K79" s="17" t="s">
        <v>103</v>
      </c>
    </row>
    <row r="80" spans="1:15" ht="54" x14ac:dyDescent="0.25">
      <c r="B80" s="18" t="s">
        <v>104</v>
      </c>
      <c r="C80" s="20"/>
      <c r="D80" s="15"/>
      <c r="E80" s="50">
        <v>440000</v>
      </c>
      <c r="F80" s="15"/>
      <c r="G80" s="15"/>
      <c r="H80" s="20"/>
      <c r="I80" s="20"/>
      <c r="J80" s="28">
        <v>440000</v>
      </c>
      <c r="K80" s="30" t="s">
        <v>105</v>
      </c>
    </row>
    <row r="81" spans="1:15" ht="18.75" thickBot="1" x14ac:dyDescent="0.3">
      <c r="B81" s="15"/>
      <c r="C81" s="20"/>
      <c r="D81" s="15"/>
      <c r="E81" s="50">
        <v>160000</v>
      </c>
      <c r="F81" s="15"/>
      <c r="G81" s="15"/>
      <c r="H81" s="20"/>
      <c r="I81" s="20"/>
      <c r="J81" s="28">
        <v>160000</v>
      </c>
      <c r="K81" s="15" t="s">
        <v>106</v>
      </c>
    </row>
    <row r="82" spans="1:15" ht="18.75" thickBot="1" x14ac:dyDescent="0.3">
      <c r="A82" s="22"/>
      <c r="B82" s="22"/>
      <c r="C82" s="23"/>
      <c r="D82" s="22"/>
      <c r="E82" s="58"/>
      <c r="F82" s="22"/>
      <c r="G82" s="22"/>
      <c r="H82" s="23"/>
      <c r="I82" s="23"/>
      <c r="J82" s="23"/>
      <c r="K82" s="22"/>
      <c r="L82" s="22"/>
      <c r="M82" s="22"/>
      <c r="N82" s="24"/>
      <c r="O82" s="25"/>
    </row>
    <row r="83" spans="1:15" ht="18" x14ac:dyDescent="0.25">
      <c r="A83">
        <f>A79+1</f>
        <v>11</v>
      </c>
      <c r="B83" s="27" t="s">
        <v>107</v>
      </c>
      <c r="C83" s="33" t="s">
        <v>31</v>
      </c>
      <c r="D83" s="15"/>
      <c r="E83" s="57">
        <f>E84+E85+E86+E87+E88</f>
        <v>435000</v>
      </c>
      <c r="F83" s="15"/>
      <c r="G83" s="15"/>
      <c r="H83" s="28">
        <v>1300000</v>
      </c>
      <c r="I83" s="28">
        <v>600000</v>
      </c>
      <c r="J83" s="28">
        <v>700000</v>
      </c>
      <c r="K83" s="38" t="s">
        <v>108</v>
      </c>
    </row>
    <row r="84" spans="1:15" ht="36" x14ac:dyDescent="0.25">
      <c r="B84" s="18" t="s">
        <v>109</v>
      </c>
      <c r="C84" s="33"/>
      <c r="D84" s="15"/>
      <c r="E84" s="57">
        <v>100000</v>
      </c>
      <c r="F84" s="15"/>
      <c r="G84" s="15"/>
      <c r="H84" s="20"/>
      <c r="I84" s="20"/>
      <c r="J84" s="28">
        <v>200000</v>
      </c>
      <c r="K84" s="15" t="s">
        <v>110</v>
      </c>
    </row>
    <row r="85" spans="1:15" ht="18" x14ac:dyDescent="0.25">
      <c r="B85" s="15"/>
      <c r="C85" s="20"/>
      <c r="D85" s="15"/>
      <c r="E85" s="57">
        <v>245000</v>
      </c>
      <c r="F85" s="15"/>
      <c r="G85" s="15"/>
      <c r="H85" s="20"/>
      <c r="I85" s="20"/>
      <c r="J85" s="28">
        <v>350000</v>
      </c>
      <c r="K85" s="15" t="s">
        <v>59</v>
      </c>
    </row>
    <row r="86" spans="1:15" ht="18" x14ac:dyDescent="0.25">
      <c r="B86" s="15"/>
      <c r="C86" s="20"/>
      <c r="D86" s="15"/>
      <c r="E86" s="57">
        <v>50000</v>
      </c>
      <c r="F86" s="15"/>
      <c r="G86" s="15"/>
      <c r="H86" s="20"/>
      <c r="I86" s="20"/>
      <c r="J86" s="28">
        <v>100000</v>
      </c>
      <c r="K86" s="15" t="s">
        <v>111</v>
      </c>
    </row>
    <row r="87" spans="1:15" ht="18" x14ac:dyDescent="0.25">
      <c r="B87" s="15"/>
      <c r="C87" s="20"/>
      <c r="D87" s="15"/>
      <c r="E87" s="57">
        <v>20000</v>
      </c>
      <c r="F87" s="15"/>
      <c r="G87" s="15"/>
      <c r="H87" s="20"/>
      <c r="I87" s="20"/>
      <c r="J87" s="28">
        <v>30000</v>
      </c>
      <c r="K87" s="15" t="s">
        <v>112</v>
      </c>
    </row>
    <row r="88" spans="1:15" ht="18.75" thickBot="1" x14ac:dyDescent="0.3">
      <c r="B88" s="15"/>
      <c r="C88" s="20"/>
      <c r="D88" s="15"/>
      <c r="E88" s="57">
        <v>20000</v>
      </c>
      <c r="F88" s="15"/>
      <c r="G88" s="15"/>
      <c r="H88" s="20"/>
      <c r="I88" s="20"/>
      <c r="J88" s="28">
        <v>20000</v>
      </c>
      <c r="K88" s="15" t="s">
        <v>113</v>
      </c>
    </row>
    <row r="89" spans="1:15" ht="18.75" thickBot="1" x14ac:dyDescent="0.3">
      <c r="A89" s="22"/>
      <c r="B89" s="22"/>
      <c r="C89" s="23"/>
      <c r="D89" s="22"/>
      <c r="E89" s="58"/>
      <c r="F89" s="22"/>
      <c r="G89" s="22"/>
      <c r="H89" s="23"/>
      <c r="I89" s="23"/>
      <c r="J89" s="23"/>
      <c r="K89" s="22"/>
      <c r="L89" s="22"/>
      <c r="M89" s="22"/>
      <c r="N89" s="24"/>
      <c r="O89" s="25"/>
    </row>
    <row r="90" spans="1:15" ht="108" x14ac:dyDescent="0.25">
      <c r="A90">
        <f>A83+1</f>
        <v>12</v>
      </c>
      <c r="B90" s="38" t="s">
        <v>114</v>
      </c>
      <c r="C90" s="20" t="s">
        <v>115</v>
      </c>
      <c r="D90" s="15"/>
      <c r="E90" s="57">
        <f>E91</f>
        <v>400000</v>
      </c>
      <c r="F90" s="15"/>
      <c r="G90" s="15"/>
      <c r="H90" s="20">
        <v>530000</v>
      </c>
      <c r="I90" s="20">
        <v>0</v>
      </c>
      <c r="J90" s="20">
        <v>530000</v>
      </c>
      <c r="K90" s="34" t="s">
        <v>116</v>
      </c>
    </row>
    <row r="91" spans="1:15" ht="36.75" thickBot="1" x14ac:dyDescent="0.3">
      <c r="B91" s="15" t="s">
        <v>117</v>
      </c>
      <c r="C91" s="20"/>
      <c r="D91" s="15"/>
      <c r="E91" s="57">
        <v>400000</v>
      </c>
      <c r="F91" s="15"/>
      <c r="G91" s="15"/>
      <c r="H91" s="20"/>
      <c r="I91" s="20"/>
      <c r="J91" s="41">
        <v>530000</v>
      </c>
      <c r="K91" s="37" t="s">
        <v>118</v>
      </c>
    </row>
    <row r="92" spans="1:15" ht="18.75" thickBot="1" x14ac:dyDescent="0.3">
      <c r="A92" s="22"/>
      <c r="B92" s="22"/>
      <c r="C92" s="23"/>
      <c r="D92" s="22"/>
      <c r="E92" s="58"/>
      <c r="F92" s="22"/>
      <c r="G92" s="22"/>
      <c r="H92" s="23"/>
      <c r="I92" s="23"/>
      <c r="J92" s="23"/>
      <c r="K92" s="22"/>
      <c r="L92" s="22"/>
      <c r="M92" s="22"/>
      <c r="N92" s="24"/>
      <c r="O92" s="25"/>
    </row>
    <row r="93" spans="1:15" ht="18" x14ac:dyDescent="0.25">
      <c r="A93">
        <f>A90+1</f>
        <v>13</v>
      </c>
      <c r="B93" s="38" t="s">
        <v>119</v>
      </c>
      <c r="C93" s="20" t="s">
        <v>18</v>
      </c>
      <c r="D93" s="15"/>
      <c r="E93" s="57">
        <f>E94+E95+E96+E97+E98+E99+E100+E101+E102+E103+E104+E105+E106</f>
        <v>807100</v>
      </c>
      <c r="F93" s="15"/>
      <c r="G93" s="15"/>
      <c r="H93" s="28">
        <v>1037100</v>
      </c>
      <c r="I93" s="20">
        <v>0</v>
      </c>
      <c r="J93" s="28">
        <v>1037100</v>
      </c>
      <c r="K93" s="38" t="s">
        <v>120</v>
      </c>
    </row>
    <row r="94" spans="1:15" ht="18" x14ac:dyDescent="0.25">
      <c r="B94" s="15" t="s">
        <v>121</v>
      </c>
      <c r="C94" s="20"/>
      <c r="D94" s="15"/>
      <c r="E94" s="57">
        <v>120000</v>
      </c>
      <c r="F94" s="15"/>
      <c r="G94" s="15"/>
      <c r="H94" s="20"/>
      <c r="I94" s="20"/>
      <c r="J94" s="28">
        <v>120000</v>
      </c>
      <c r="K94" s="15" t="s">
        <v>122</v>
      </c>
    </row>
    <row r="95" spans="1:15" ht="18" x14ac:dyDescent="0.25">
      <c r="B95" s="15"/>
      <c r="C95" s="20"/>
      <c r="D95" s="15"/>
      <c r="E95" s="57">
        <v>150000</v>
      </c>
      <c r="F95" s="15"/>
      <c r="G95" s="15"/>
      <c r="H95" s="20"/>
      <c r="I95" s="20"/>
      <c r="J95" s="28">
        <v>280000</v>
      </c>
      <c r="K95" s="15" t="s">
        <v>60</v>
      </c>
    </row>
    <row r="96" spans="1:15" ht="18" x14ac:dyDescent="0.25">
      <c r="B96" s="15"/>
      <c r="C96" s="20"/>
      <c r="D96" s="15"/>
      <c r="E96" s="57">
        <v>40000</v>
      </c>
      <c r="F96" s="15"/>
      <c r="G96" s="15"/>
      <c r="H96" s="20"/>
      <c r="I96" s="20"/>
      <c r="J96" s="28">
        <v>60000</v>
      </c>
      <c r="K96" s="15" t="s">
        <v>133</v>
      </c>
    </row>
    <row r="97" spans="1:15" ht="18" x14ac:dyDescent="0.25">
      <c r="B97" s="15"/>
      <c r="C97" s="20"/>
      <c r="D97" s="15"/>
      <c r="E97" s="57">
        <v>60000</v>
      </c>
      <c r="F97" s="15"/>
      <c r="G97" s="15"/>
      <c r="H97" s="20"/>
      <c r="I97" s="20"/>
      <c r="J97" s="28">
        <v>80000</v>
      </c>
      <c r="K97" s="15" t="s">
        <v>123</v>
      </c>
    </row>
    <row r="98" spans="1:15" ht="18" x14ac:dyDescent="0.25">
      <c r="B98" s="15"/>
      <c r="C98" s="20"/>
      <c r="D98" s="15"/>
      <c r="E98" s="57">
        <v>60000</v>
      </c>
      <c r="F98" s="15"/>
      <c r="G98" s="15"/>
      <c r="H98" s="20"/>
      <c r="I98" s="20"/>
      <c r="J98" s="28">
        <v>80000</v>
      </c>
      <c r="K98" s="15" t="s">
        <v>124</v>
      </c>
    </row>
    <row r="99" spans="1:15" ht="18" x14ac:dyDescent="0.25">
      <c r="B99" s="15"/>
      <c r="C99" s="20"/>
      <c r="D99" s="15"/>
      <c r="E99" s="57">
        <v>60000</v>
      </c>
      <c r="F99" s="15"/>
      <c r="G99" s="15"/>
      <c r="H99" s="20"/>
      <c r="I99" s="20"/>
      <c r="J99" s="28">
        <v>70000</v>
      </c>
      <c r="K99" s="15" t="s">
        <v>125</v>
      </c>
    </row>
    <row r="100" spans="1:15" ht="18" x14ac:dyDescent="0.25">
      <c r="B100" s="15"/>
      <c r="C100" s="20"/>
      <c r="D100" s="15"/>
      <c r="E100" s="57">
        <v>100000</v>
      </c>
      <c r="F100" s="15"/>
      <c r="G100" s="15"/>
      <c r="H100" s="20"/>
      <c r="I100" s="20"/>
      <c r="J100" s="28">
        <v>130000</v>
      </c>
      <c r="K100" s="15" t="s">
        <v>126</v>
      </c>
    </row>
    <row r="101" spans="1:15" ht="18" x14ac:dyDescent="0.25">
      <c r="B101" s="15"/>
      <c r="C101" s="20"/>
      <c r="D101" s="15"/>
      <c r="E101" s="57">
        <v>25000</v>
      </c>
      <c r="F101" s="15"/>
      <c r="G101" s="15"/>
      <c r="H101" s="20"/>
      <c r="I101" s="20"/>
      <c r="J101" s="28">
        <v>25000</v>
      </c>
      <c r="K101" s="15" t="s">
        <v>127</v>
      </c>
    </row>
    <row r="102" spans="1:15" ht="18" x14ac:dyDescent="0.25">
      <c r="B102" s="15"/>
      <c r="C102" s="20"/>
      <c r="D102" s="15"/>
      <c r="E102" s="57">
        <v>100000</v>
      </c>
      <c r="F102" s="15"/>
      <c r="G102" s="15"/>
      <c r="H102" s="20"/>
      <c r="I102" s="20"/>
      <c r="J102" s="28">
        <v>100000</v>
      </c>
      <c r="K102" s="15" t="s">
        <v>128</v>
      </c>
    </row>
    <row r="103" spans="1:15" ht="18" x14ac:dyDescent="0.25">
      <c r="B103" s="15"/>
      <c r="C103" s="20"/>
      <c r="D103" s="15"/>
      <c r="E103" s="57">
        <v>50000</v>
      </c>
      <c r="F103" s="15"/>
      <c r="G103" s="15"/>
      <c r="H103" s="20"/>
      <c r="I103" s="20"/>
      <c r="J103" s="28">
        <v>50000</v>
      </c>
      <c r="K103" s="15" t="s">
        <v>129</v>
      </c>
    </row>
    <row r="104" spans="1:15" ht="18" x14ac:dyDescent="0.25">
      <c r="B104" s="15"/>
      <c r="C104" s="20"/>
      <c r="D104" s="15"/>
      <c r="E104" s="57">
        <v>10000</v>
      </c>
      <c r="F104" s="15"/>
      <c r="G104" s="15"/>
      <c r="H104" s="20"/>
      <c r="I104" s="20"/>
      <c r="J104" s="28">
        <v>10000</v>
      </c>
      <c r="K104" s="15" t="s">
        <v>130</v>
      </c>
    </row>
    <row r="105" spans="1:15" ht="18" x14ac:dyDescent="0.25">
      <c r="B105" s="15"/>
      <c r="C105" s="20"/>
      <c r="D105" s="15"/>
      <c r="E105" s="57">
        <v>10000</v>
      </c>
      <c r="F105" s="15"/>
      <c r="G105" s="15"/>
      <c r="H105" s="20"/>
      <c r="I105" s="20"/>
      <c r="J105" s="28">
        <v>10000</v>
      </c>
      <c r="K105" s="15" t="s">
        <v>131</v>
      </c>
    </row>
    <row r="106" spans="1:15" ht="18.75" thickBot="1" x14ac:dyDescent="0.3">
      <c r="B106" s="15"/>
      <c r="C106" s="20"/>
      <c r="D106" s="15"/>
      <c r="E106" s="57">
        <v>22100</v>
      </c>
      <c r="F106" s="15"/>
      <c r="G106" s="15"/>
      <c r="H106" s="20"/>
      <c r="I106" s="20"/>
      <c r="J106" s="28">
        <v>22100</v>
      </c>
      <c r="K106" s="15" t="s">
        <v>132</v>
      </c>
    </row>
    <row r="107" spans="1:15" ht="18.75" thickBot="1" x14ac:dyDescent="0.3">
      <c r="A107" s="22"/>
      <c r="B107" s="22"/>
      <c r="C107" s="23"/>
      <c r="D107" s="22"/>
      <c r="E107" s="58"/>
      <c r="F107" s="22"/>
      <c r="G107" s="22"/>
      <c r="H107" s="23"/>
      <c r="I107" s="23"/>
      <c r="J107" s="23"/>
      <c r="K107" s="22"/>
      <c r="L107" s="22"/>
      <c r="M107" s="22"/>
      <c r="N107" s="24"/>
      <c r="O107" s="25"/>
    </row>
    <row r="108" spans="1:15" ht="54" x14ac:dyDescent="0.25">
      <c r="A108">
        <f>A93+1</f>
        <v>14</v>
      </c>
      <c r="B108" s="27" t="s">
        <v>134</v>
      </c>
      <c r="C108" s="20" t="s">
        <v>18</v>
      </c>
      <c r="D108" s="33" t="s">
        <v>32</v>
      </c>
      <c r="E108" s="57">
        <f>E109+E110+E111+E112+E113+E114</f>
        <v>294100</v>
      </c>
      <c r="F108" s="15"/>
      <c r="G108" s="15"/>
      <c r="H108" s="28">
        <v>657100</v>
      </c>
      <c r="I108" s="20">
        <v>0</v>
      </c>
      <c r="J108" s="28">
        <v>657100</v>
      </c>
      <c r="K108" s="38" t="s">
        <v>135</v>
      </c>
    </row>
    <row r="109" spans="1:15" ht="54" x14ac:dyDescent="0.25">
      <c r="B109" s="18" t="s">
        <v>136</v>
      </c>
      <c r="C109" s="21"/>
      <c r="D109" s="42"/>
      <c r="E109" s="57">
        <v>56000</v>
      </c>
      <c r="F109" s="15"/>
      <c r="G109" s="15"/>
      <c r="H109" s="20"/>
      <c r="I109" s="20"/>
      <c r="J109" s="40">
        <v>56000</v>
      </c>
      <c r="K109" s="35" t="s">
        <v>137</v>
      </c>
    </row>
    <row r="110" spans="1:15" ht="36" x14ac:dyDescent="0.25">
      <c r="B110" s="18"/>
      <c r="C110" s="21"/>
      <c r="D110" s="42"/>
      <c r="E110" s="57"/>
      <c r="F110" s="15"/>
      <c r="G110" s="15"/>
      <c r="H110" s="20"/>
      <c r="I110" s="20"/>
      <c r="J110" s="40">
        <v>149000</v>
      </c>
      <c r="K110" s="35" t="s">
        <v>138</v>
      </c>
    </row>
    <row r="111" spans="1:15" ht="36" x14ac:dyDescent="0.25">
      <c r="B111" s="18"/>
      <c r="C111" s="21"/>
      <c r="D111" s="42"/>
      <c r="E111" s="57">
        <v>85000</v>
      </c>
      <c r="F111" s="15"/>
      <c r="G111" s="15"/>
      <c r="H111" s="20"/>
      <c r="I111" s="20"/>
      <c r="J111" s="40">
        <v>85000</v>
      </c>
      <c r="K111" s="35" t="s">
        <v>139</v>
      </c>
    </row>
    <row r="112" spans="1:15" ht="54" x14ac:dyDescent="0.25">
      <c r="B112" s="18"/>
      <c r="C112" s="21"/>
      <c r="D112" s="42"/>
      <c r="E112" s="57"/>
      <c r="F112" s="15"/>
      <c r="G112" s="15"/>
      <c r="H112" s="20"/>
      <c r="I112" s="20"/>
      <c r="J112" s="40">
        <v>95000</v>
      </c>
      <c r="K112" s="35" t="s">
        <v>140</v>
      </c>
    </row>
    <row r="113" spans="1:15" ht="54" x14ac:dyDescent="0.25">
      <c r="B113" s="18"/>
      <c r="C113" s="21"/>
      <c r="D113" s="42"/>
      <c r="E113" s="57"/>
      <c r="F113" s="15"/>
      <c r="G113" s="15"/>
      <c r="H113" s="20"/>
      <c r="I113" s="20"/>
      <c r="J113" s="40">
        <v>119000</v>
      </c>
      <c r="K113" s="35" t="s">
        <v>141</v>
      </c>
    </row>
    <row r="114" spans="1:15" ht="18.75" thickBot="1" x14ac:dyDescent="0.3">
      <c r="B114" s="18"/>
      <c r="C114" s="21"/>
      <c r="D114" s="42"/>
      <c r="E114" s="57">
        <v>153100</v>
      </c>
      <c r="F114" s="15"/>
      <c r="G114" s="15"/>
      <c r="H114" s="20"/>
      <c r="I114" s="20"/>
      <c r="J114" s="40">
        <v>153100</v>
      </c>
      <c r="K114" s="35" t="s">
        <v>142</v>
      </c>
    </row>
    <row r="115" spans="1:15" ht="18.75" thickBot="1" x14ac:dyDescent="0.3">
      <c r="A115" s="22"/>
      <c r="B115" s="22"/>
      <c r="C115" s="23"/>
      <c r="D115" s="22"/>
      <c r="E115" s="58"/>
      <c r="F115" s="22"/>
      <c r="G115" s="22"/>
      <c r="H115" s="23"/>
      <c r="I115" s="23"/>
      <c r="J115" s="23"/>
      <c r="K115" s="22"/>
      <c r="L115" s="22"/>
      <c r="M115" s="22"/>
      <c r="N115" s="24"/>
      <c r="O115" s="25"/>
    </row>
    <row r="116" spans="1:15" ht="90" x14ac:dyDescent="0.25">
      <c r="A116">
        <f>A108+1</f>
        <v>15</v>
      </c>
      <c r="B116" s="27" t="s">
        <v>143</v>
      </c>
      <c r="C116" s="19" t="s">
        <v>18</v>
      </c>
      <c r="D116" s="33" t="s">
        <v>32</v>
      </c>
      <c r="E116" s="57">
        <f>E117+E118+E119+E120+E121+E122</f>
        <v>700000</v>
      </c>
      <c r="F116" s="15"/>
      <c r="G116" s="15"/>
      <c r="H116" s="28">
        <v>10895000</v>
      </c>
      <c r="I116" s="28">
        <v>9895000</v>
      </c>
      <c r="J116" s="28">
        <v>1000000</v>
      </c>
      <c r="K116" s="32" t="s">
        <v>144</v>
      </c>
    </row>
    <row r="117" spans="1:15" ht="36" x14ac:dyDescent="0.25">
      <c r="B117" s="18" t="s">
        <v>145</v>
      </c>
      <c r="C117" s="21" t="s">
        <v>146</v>
      </c>
      <c r="D117" s="42"/>
      <c r="E117" s="57">
        <v>150000</v>
      </c>
      <c r="F117" s="15"/>
      <c r="G117" s="15"/>
      <c r="H117" s="20"/>
      <c r="I117" s="20"/>
      <c r="J117" s="28">
        <v>150000</v>
      </c>
      <c r="K117" s="20" t="s">
        <v>74</v>
      </c>
    </row>
    <row r="118" spans="1:15" ht="18" x14ac:dyDescent="0.25">
      <c r="B118" s="15"/>
      <c r="C118" s="20"/>
      <c r="D118" s="15"/>
      <c r="E118" s="57">
        <v>0</v>
      </c>
      <c r="F118" s="15"/>
      <c r="G118" s="15"/>
      <c r="H118" s="20"/>
      <c r="I118" s="20"/>
      <c r="J118" s="28">
        <v>25000</v>
      </c>
      <c r="K118" s="15" t="s">
        <v>147</v>
      </c>
    </row>
    <row r="119" spans="1:15" ht="18" x14ac:dyDescent="0.25">
      <c r="B119" s="15"/>
      <c r="C119" s="20"/>
      <c r="D119" s="15"/>
      <c r="E119" s="57">
        <v>0</v>
      </c>
      <c r="F119" s="15"/>
      <c r="G119" s="15"/>
      <c r="H119" s="20"/>
      <c r="I119" s="20"/>
      <c r="J119" s="28">
        <v>25000</v>
      </c>
      <c r="K119" s="15" t="s">
        <v>148</v>
      </c>
    </row>
    <row r="120" spans="1:15" ht="18" x14ac:dyDescent="0.25">
      <c r="B120" s="15"/>
      <c r="C120" s="20"/>
      <c r="D120" s="15"/>
      <c r="E120" s="57">
        <v>150000</v>
      </c>
      <c r="F120" s="15"/>
      <c r="G120" s="15"/>
      <c r="H120" s="20"/>
      <c r="I120" s="20"/>
      <c r="J120" s="28">
        <v>200000</v>
      </c>
      <c r="K120" s="15" t="s">
        <v>149</v>
      </c>
    </row>
    <row r="121" spans="1:15" ht="72" x14ac:dyDescent="0.25">
      <c r="B121" s="15"/>
      <c r="C121" s="20"/>
      <c r="D121" s="15"/>
      <c r="E121" s="57">
        <v>300000</v>
      </c>
      <c r="F121" s="15"/>
      <c r="G121" s="15"/>
      <c r="H121" s="20"/>
      <c r="I121" s="20"/>
      <c r="J121" s="28">
        <v>500000</v>
      </c>
      <c r="K121" s="30" t="s">
        <v>150</v>
      </c>
    </row>
    <row r="122" spans="1:15" ht="18.75" thickBot="1" x14ac:dyDescent="0.3">
      <c r="B122" s="15"/>
      <c r="C122" s="20"/>
      <c r="D122" s="15"/>
      <c r="E122" s="57">
        <v>100000</v>
      </c>
      <c r="F122" s="15"/>
      <c r="G122" s="15"/>
      <c r="H122" s="20"/>
      <c r="I122" s="20"/>
      <c r="J122" s="28">
        <v>100000</v>
      </c>
      <c r="K122" s="15" t="s">
        <v>151</v>
      </c>
    </row>
    <row r="123" spans="1:15" ht="18.75" thickBot="1" x14ac:dyDescent="0.3">
      <c r="A123" s="22"/>
      <c r="B123" s="22"/>
      <c r="C123" s="23"/>
      <c r="D123" s="22"/>
      <c r="E123" s="58"/>
      <c r="F123" s="22"/>
      <c r="G123" s="22"/>
      <c r="H123" s="23"/>
      <c r="I123" s="23"/>
      <c r="J123" s="23"/>
      <c r="K123" s="22"/>
      <c r="L123" s="22"/>
      <c r="M123" s="22"/>
      <c r="N123" s="24"/>
      <c r="O123" s="25"/>
    </row>
    <row r="124" spans="1:15" ht="36" x14ac:dyDescent="0.25">
      <c r="A124">
        <f>A116+1</f>
        <v>16</v>
      </c>
      <c r="B124" s="38" t="s">
        <v>152</v>
      </c>
      <c r="C124" s="20" t="s">
        <v>18</v>
      </c>
      <c r="D124" s="15"/>
      <c r="E124" s="57">
        <f>E125+E126+E127+E128+E129</f>
        <v>496400</v>
      </c>
      <c r="F124" s="15"/>
      <c r="G124" s="15"/>
      <c r="H124" s="28">
        <v>1651400</v>
      </c>
      <c r="I124" s="20"/>
      <c r="J124" s="28">
        <v>1651400</v>
      </c>
      <c r="K124" s="43" t="s">
        <v>153</v>
      </c>
    </row>
    <row r="125" spans="1:15" ht="18" x14ac:dyDescent="0.25">
      <c r="B125" s="15" t="s">
        <v>154</v>
      </c>
      <c r="C125" s="20"/>
      <c r="D125" s="15"/>
      <c r="E125" s="57">
        <v>150000</v>
      </c>
      <c r="F125" s="15"/>
      <c r="G125" s="15"/>
      <c r="H125" s="20"/>
      <c r="I125" s="20"/>
      <c r="J125" s="44">
        <v>405000</v>
      </c>
      <c r="K125" s="31" t="s">
        <v>155</v>
      </c>
    </row>
    <row r="126" spans="1:15" ht="72" x14ac:dyDescent="0.25">
      <c r="B126" s="15"/>
      <c r="C126" s="20"/>
      <c r="D126" s="15"/>
      <c r="E126" s="57">
        <v>100000</v>
      </c>
      <c r="F126" s="15"/>
      <c r="G126" s="15"/>
      <c r="H126" s="20"/>
      <c r="I126" s="20"/>
      <c r="J126" s="44">
        <v>540000</v>
      </c>
      <c r="K126" s="31" t="s">
        <v>156</v>
      </c>
    </row>
    <row r="127" spans="1:15" ht="72" x14ac:dyDescent="0.25">
      <c r="B127" s="15"/>
      <c r="C127" s="20"/>
      <c r="D127" s="15"/>
      <c r="E127" s="57">
        <v>100000</v>
      </c>
      <c r="F127" s="15"/>
      <c r="G127" s="15"/>
      <c r="H127" s="20"/>
      <c r="I127" s="20"/>
      <c r="J127" s="44">
        <v>180000</v>
      </c>
      <c r="K127" s="31" t="s">
        <v>157</v>
      </c>
    </row>
    <row r="128" spans="1:15" ht="36" x14ac:dyDescent="0.25">
      <c r="B128" s="15"/>
      <c r="C128" s="20"/>
      <c r="D128" s="15"/>
      <c r="E128" s="57">
        <v>46400</v>
      </c>
      <c r="F128" s="15"/>
      <c r="G128" s="15"/>
      <c r="H128" s="20"/>
      <c r="I128" s="20"/>
      <c r="J128" s="44">
        <v>46400</v>
      </c>
      <c r="K128" s="31" t="s">
        <v>158</v>
      </c>
    </row>
    <row r="129" spans="1:15" ht="36.75" thickBot="1" x14ac:dyDescent="0.3">
      <c r="B129" s="15"/>
      <c r="C129" s="20"/>
      <c r="D129" s="15"/>
      <c r="E129" s="57">
        <v>100000</v>
      </c>
      <c r="F129" s="15"/>
      <c r="G129" s="15"/>
      <c r="H129" s="20"/>
      <c r="I129" s="20"/>
      <c r="J129" s="44">
        <v>480000</v>
      </c>
      <c r="K129" s="31" t="s">
        <v>159</v>
      </c>
    </row>
    <row r="130" spans="1:15" ht="18.75" thickBot="1" x14ac:dyDescent="0.3">
      <c r="A130" s="22"/>
      <c r="B130" s="22"/>
      <c r="C130" s="23"/>
      <c r="D130" s="22"/>
      <c r="E130" s="58"/>
      <c r="F130" s="22"/>
      <c r="G130" s="22"/>
      <c r="H130" s="23"/>
      <c r="I130" s="23"/>
      <c r="J130" s="23"/>
      <c r="K130" s="22"/>
      <c r="L130" s="22"/>
      <c r="M130" s="22"/>
      <c r="N130" s="24"/>
      <c r="O130" s="25"/>
    </row>
    <row r="131" spans="1:15" ht="18" x14ac:dyDescent="0.25">
      <c r="A131">
        <f>A124+1</f>
        <v>17</v>
      </c>
      <c r="B131" s="38" t="s">
        <v>160</v>
      </c>
      <c r="C131" s="20"/>
      <c r="D131" s="15"/>
      <c r="E131" s="57">
        <f>E132+E133</f>
        <v>510000</v>
      </c>
      <c r="F131" s="15"/>
      <c r="G131" s="15"/>
      <c r="H131" s="28">
        <v>1200000</v>
      </c>
      <c r="I131" s="28">
        <v>400000</v>
      </c>
      <c r="J131" s="28">
        <v>800000</v>
      </c>
      <c r="K131" s="38" t="s">
        <v>161</v>
      </c>
      <c r="L131" s="15"/>
    </row>
    <row r="132" spans="1:15" ht="18" x14ac:dyDescent="0.25">
      <c r="B132" s="15" t="s">
        <v>162</v>
      </c>
      <c r="C132" s="20"/>
      <c r="D132" s="15"/>
      <c r="E132" s="57">
        <v>500000</v>
      </c>
      <c r="F132" s="15"/>
      <c r="G132" s="15"/>
      <c r="H132" s="20"/>
      <c r="I132" s="20"/>
      <c r="J132" s="28">
        <v>760000</v>
      </c>
      <c r="K132" s="15" t="s">
        <v>163</v>
      </c>
      <c r="L132" s="15"/>
    </row>
    <row r="133" spans="1:15" ht="18.75" thickBot="1" x14ac:dyDescent="0.3">
      <c r="B133" s="15"/>
      <c r="C133" s="20"/>
      <c r="D133" s="15"/>
      <c r="E133" s="57">
        <v>10000</v>
      </c>
      <c r="F133" s="15"/>
      <c r="G133" s="15"/>
      <c r="H133" s="20"/>
      <c r="I133" s="20"/>
      <c r="J133" s="28">
        <v>40000</v>
      </c>
      <c r="K133" s="15" t="s">
        <v>164</v>
      </c>
      <c r="L133" s="15"/>
    </row>
    <row r="134" spans="1:15" ht="18.75" thickBot="1" x14ac:dyDescent="0.3">
      <c r="A134" s="22"/>
      <c r="B134" s="22"/>
      <c r="C134" s="23"/>
      <c r="D134" s="22"/>
      <c r="E134" s="58"/>
      <c r="F134" s="22"/>
      <c r="G134" s="22"/>
      <c r="H134" s="23"/>
      <c r="I134" s="23"/>
      <c r="J134" s="23"/>
      <c r="K134" s="22"/>
      <c r="L134" s="22"/>
      <c r="M134" s="22"/>
      <c r="N134" s="24"/>
      <c r="O134" s="25"/>
    </row>
    <row r="135" spans="1:15" ht="36" x14ac:dyDescent="0.25">
      <c r="A135">
        <f>A131+1</f>
        <v>18</v>
      </c>
      <c r="B135" s="27" t="s">
        <v>165</v>
      </c>
      <c r="C135" s="21"/>
      <c r="D135" s="42"/>
      <c r="E135" s="57">
        <f>E136+E137+E138+E139+E140+E141+E142+E143</f>
        <v>590000</v>
      </c>
      <c r="F135" s="15"/>
      <c r="G135" s="15"/>
      <c r="H135" s="28">
        <v>1050000</v>
      </c>
      <c r="I135" s="20">
        <v>0</v>
      </c>
      <c r="J135" s="28">
        <v>1050000</v>
      </c>
      <c r="K135" s="38" t="s">
        <v>166</v>
      </c>
    </row>
    <row r="136" spans="1:15" ht="54" x14ac:dyDescent="0.25">
      <c r="B136" s="18" t="s">
        <v>167</v>
      </c>
      <c r="C136" s="21"/>
      <c r="D136" s="42"/>
      <c r="E136" s="57">
        <v>0</v>
      </c>
      <c r="F136" s="15"/>
      <c r="G136" s="15"/>
      <c r="H136" s="20"/>
      <c r="I136" s="20"/>
      <c r="J136" s="28">
        <v>30000</v>
      </c>
      <c r="K136" s="15" t="s">
        <v>168</v>
      </c>
    </row>
    <row r="137" spans="1:15" ht="18" x14ac:dyDescent="0.25">
      <c r="B137" s="15"/>
      <c r="C137" s="20"/>
      <c r="D137" s="15"/>
      <c r="E137" s="57">
        <v>0</v>
      </c>
      <c r="F137" s="15"/>
      <c r="G137" s="15"/>
      <c r="H137" s="20"/>
      <c r="I137" s="20"/>
      <c r="J137" s="28">
        <v>30000</v>
      </c>
      <c r="K137" s="15" t="s">
        <v>169</v>
      </c>
    </row>
    <row r="138" spans="1:15" ht="18" x14ac:dyDescent="0.25">
      <c r="B138" s="15"/>
      <c r="C138" s="20"/>
      <c r="D138" s="15"/>
      <c r="E138" s="57">
        <v>30000</v>
      </c>
      <c r="F138" s="15"/>
      <c r="G138" s="15"/>
      <c r="H138" s="20"/>
      <c r="I138" s="20"/>
      <c r="J138" s="28">
        <v>30000</v>
      </c>
      <c r="K138" s="15" t="s">
        <v>170</v>
      </c>
    </row>
    <row r="139" spans="1:15" ht="18" x14ac:dyDescent="0.25">
      <c r="B139" s="15"/>
      <c r="C139" s="20"/>
      <c r="D139" s="15"/>
      <c r="E139" s="57">
        <v>240000</v>
      </c>
      <c r="F139" s="15"/>
      <c r="G139" s="15"/>
      <c r="H139" s="20"/>
      <c r="I139" s="20"/>
      <c r="J139" s="28">
        <v>240000</v>
      </c>
      <c r="K139" s="15" t="s">
        <v>171</v>
      </c>
    </row>
    <row r="140" spans="1:15" ht="18" x14ac:dyDescent="0.25">
      <c r="B140" s="15"/>
      <c r="C140" s="20"/>
      <c r="D140" s="15"/>
      <c r="E140" s="57">
        <v>150000</v>
      </c>
      <c r="F140" s="15"/>
      <c r="G140" s="15"/>
      <c r="H140" s="20"/>
      <c r="I140" s="20"/>
      <c r="J140" s="28">
        <v>400000</v>
      </c>
      <c r="K140" s="15" t="s">
        <v>172</v>
      </c>
    </row>
    <row r="141" spans="1:15" ht="18" x14ac:dyDescent="0.25">
      <c r="B141" s="15"/>
      <c r="C141" s="20"/>
      <c r="D141" s="15"/>
      <c r="E141" s="57">
        <v>70000</v>
      </c>
      <c r="F141" s="15"/>
      <c r="G141" s="15"/>
      <c r="H141" s="20"/>
      <c r="I141" s="20"/>
      <c r="J141" s="28">
        <v>70000</v>
      </c>
      <c r="K141" s="15" t="s">
        <v>173</v>
      </c>
    </row>
    <row r="142" spans="1:15" ht="18" x14ac:dyDescent="0.25">
      <c r="B142" s="15"/>
      <c r="C142" s="20"/>
      <c r="D142" s="15"/>
      <c r="E142" s="57">
        <v>50000</v>
      </c>
      <c r="F142" s="15"/>
      <c r="G142" s="15"/>
      <c r="H142" s="20"/>
      <c r="I142" s="20"/>
      <c r="J142" s="28">
        <v>100000</v>
      </c>
      <c r="K142" s="15" t="s">
        <v>174</v>
      </c>
    </row>
    <row r="143" spans="1:15" ht="18.75" thickBot="1" x14ac:dyDescent="0.3">
      <c r="B143" s="15"/>
      <c r="C143" s="20"/>
      <c r="D143" s="15"/>
      <c r="E143" s="57">
        <v>50000</v>
      </c>
      <c r="F143" s="15"/>
      <c r="G143" s="15"/>
      <c r="H143" s="20"/>
      <c r="I143" s="20"/>
      <c r="J143" s="28">
        <v>150000</v>
      </c>
      <c r="K143" s="15" t="s">
        <v>175</v>
      </c>
    </row>
    <row r="144" spans="1:15" ht="18.75" thickBot="1" x14ac:dyDescent="0.3">
      <c r="A144" s="22"/>
      <c r="B144" s="22"/>
      <c r="C144" s="22"/>
      <c r="D144" s="22"/>
      <c r="E144" s="58"/>
      <c r="F144" s="22"/>
      <c r="G144" s="22"/>
      <c r="H144" s="23"/>
      <c r="I144" s="23"/>
      <c r="J144" s="23"/>
      <c r="K144" s="22"/>
      <c r="L144" s="22"/>
      <c r="M144" s="22"/>
      <c r="N144" s="24"/>
      <c r="O144" s="25"/>
    </row>
    <row r="145" spans="1:15" ht="54" x14ac:dyDescent="0.25">
      <c r="A145">
        <f>A135+1</f>
        <v>19</v>
      </c>
      <c r="B145" s="47" t="s">
        <v>176</v>
      </c>
      <c r="C145" s="21" t="s">
        <v>18</v>
      </c>
      <c r="D145" s="46"/>
      <c r="E145" s="57">
        <f>E146+E147+E148+E149+E150+E151+E152+E153+E154+E155</f>
        <v>355000</v>
      </c>
      <c r="F145" s="15"/>
      <c r="G145" s="15"/>
      <c r="H145" s="28">
        <v>400000</v>
      </c>
      <c r="I145" s="20">
        <v>0</v>
      </c>
      <c r="J145" s="20">
        <v>400000</v>
      </c>
      <c r="K145" s="32" t="s">
        <v>177</v>
      </c>
    </row>
    <row r="146" spans="1:15" ht="36" x14ac:dyDescent="0.25">
      <c r="B146" s="18" t="s">
        <v>178</v>
      </c>
      <c r="C146" s="21"/>
      <c r="D146" s="42"/>
      <c r="E146" s="57">
        <v>15000</v>
      </c>
      <c r="F146" s="15"/>
      <c r="G146" s="15"/>
      <c r="H146" s="20"/>
      <c r="I146" s="20"/>
      <c r="J146" s="28">
        <v>30000</v>
      </c>
      <c r="K146" s="15" t="s">
        <v>179</v>
      </c>
    </row>
    <row r="147" spans="1:15" ht="18" x14ac:dyDescent="0.25">
      <c r="B147" s="15"/>
      <c r="C147" s="20"/>
      <c r="D147" s="15"/>
      <c r="E147" s="57">
        <v>0</v>
      </c>
      <c r="F147" s="15"/>
      <c r="G147" s="15"/>
      <c r="H147" s="20"/>
      <c r="I147" s="20"/>
      <c r="J147" s="28">
        <v>20000</v>
      </c>
      <c r="K147" s="15" t="s">
        <v>180</v>
      </c>
    </row>
    <row r="148" spans="1:15" ht="18" x14ac:dyDescent="0.25">
      <c r="B148" s="15"/>
      <c r="C148" s="20"/>
      <c r="D148" s="15"/>
      <c r="E148" s="57">
        <v>40000</v>
      </c>
      <c r="F148" s="15"/>
      <c r="G148" s="15"/>
      <c r="H148" s="20"/>
      <c r="I148" s="20"/>
      <c r="J148" s="28">
        <v>40000</v>
      </c>
      <c r="K148" s="15" t="s">
        <v>181</v>
      </c>
    </row>
    <row r="149" spans="1:15" ht="18" x14ac:dyDescent="0.25">
      <c r="B149" s="15"/>
      <c r="C149" s="20"/>
      <c r="D149" s="15"/>
      <c r="E149" s="57">
        <v>70000</v>
      </c>
      <c r="F149" s="15"/>
      <c r="G149" s="15"/>
      <c r="H149" s="20"/>
      <c r="I149" s="20"/>
      <c r="J149" s="28">
        <v>70000</v>
      </c>
      <c r="K149" s="15" t="s">
        <v>182</v>
      </c>
    </row>
    <row r="150" spans="1:15" ht="18" x14ac:dyDescent="0.25">
      <c r="B150" s="15"/>
      <c r="C150" s="20"/>
      <c r="D150" s="15"/>
      <c r="E150" s="57">
        <v>100000</v>
      </c>
      <c r="F150" s="15"/>
      <c r="G150" s="15"/>
      <c r="H150" s="20"/>
      <c r="I150" s="20"/>
      <c r="J150" s="28">
        <v>100000</v>
      </c>
      <c r="K150" s="15" t="s">
        <v>183</v>
      </c>
    </row>
    <row r="151" spans="1:15" ht="18" x14ac:dyDescent="0.25">
      <c r="B151" s="15"/>
      <c r="C151" s="20"/>
      <c r="D151" s="15"/>
      <c r="E151" s="57">
        <v>10000</v>
      </c>
      <c r="F151" s="15"/>
      <c r="G151" s="15"/>
      <c r="H151" s="20"/>
      <c r="I151" s="20"/>
      <c r="J151" s="28">
        <v>10000</v>
      </c>
      <c r="K151" s="15" t="s">
        <v>184</v>
      </c>
    </row>
    <row r="152" spans="1:15" ht="18" x14ac:dyDescent="0.25">
      <c r="B152" s="15"/>
      <c r="C152" s="20"/>
      <c r="D152" s="15"/>
      <c r="E152" s="57">
        <v>50000</v>
      </c>
      <c r="F152" s="15"/>
      <c r="G152" s="15"/>
      <c r="H152" s="20"/>
      <c r="I152" s="20"/>
      <c r="J152" s="28">
        <v>50000</v>
      </c>
      <c r="K152" s="15" t="s">
        <v>185</v>
      </c>
    </row>
    <row r="153" spans="1:15" ht="18" x14ac:dyDescent="0.25">
      <c r="B153" s="15"/>
      <c r="C153" s="20"/>
      <c r="D153" s="15"/>
      <c r="E153" s="57">
        <v>40000</v>
      </c>
      <c r="F153" s="15"/>
      <c r="G153" s="15"/>
      <c r="H153" s="20"/>
      <c r="I153" s="20"/>
      <c r="J153" s="28">
        <v>40000</v>
      </c>
      <c r="K153" s="15" t="s">
        <v>186</v>
      </c>
    </row>
    <row r="154" spans="1:15" ht="18" x14ac:dyDescent="0.25">
      <c r="B154" s="15"/>
      <c r="C154" s="20"/>
      <c r="D154" s="15"/>
      <c r="E154" s="57">
        <v>20000</v>
      </c>
      <c r="F154" s="15"/>
      <c r="G154" s="15"/>
      <c r="H154" s="20"/>
      <c r="I154" s="20"/>
      <c r="J154" s="28">
        <v>20000</v>
      </c>
      <c r="K154" s="15" t="s">
        <v>187</v>
      </c>
    </row>
    <row r="155" spans="1:15" ht="18.75" thickBot="1" x14ac:dyDescent="0.3">
      <c r="B155" s="15"/>
      <c r="C155" s="20"/>
      <c r="D155" s="15"/>
      <c r="E155" s="57">
        <v>10000</v>
      </c>
      <c r="F155" s="15"/>
      <c r="G155" s="15"/>
      <c r="H155" s="20"/>
      <c r="I155" s="20"/>
      <c r="J155" s="28">
        <v>20000</v>
      </c>
      <c r="K155" s="15" t="s">
        <v>188</v>
      </c>
    </row>
    <row r="156" spans="1:15" ht="18.75" thickBot="1" x14ac:dyDescent="0.3">
      <c r="A156" s="22"/>
      <c r="B156" s="22"/>
      <c r="C156" s="22"/>
      <c r="D156" s="22"/>
      <c r="E156" s="58"/>
      <c r="F156" s="22"/>
      <c r="G156" s="22"/>
      <c r="H156" s="23"/>
      <c r="I156" s="23"/>
      <c r="J156" s="23"/>
      <c r="K156" s="22"/>
      <c r="L156" s="22"/>
      <c r="M156" s="22"/>
      <c r="N156" s="24"/>
      <c r="O156" s="25"/>
    </row>
    <row r="157" spans="1:15" ht="36" x14ac:dyDescent="0.25">
      <c r="A157">
        <f>A145+1</f>
        <v>20</v>
      </c>
      <c r="B157" s="38" t="s">
        <v>189</v>
      </c>
      <c r="C157" s="21" t="s">
        <v>31</v>
      </c>
      <c r="D157" s="48"/>
      <c r="E157" s="57">
        <v>800000</v>
      </c>
      <c r="F157" s="15"/>
      <c r="G157" s="15"/>
      <c r="H157" s="28">
        <v>4064000</v>
      </c>
      <c r="I157" s="28">
        <v>500000</v>
      </c>
      <c r="J157" s="28">
        <v>3564000</v>
      </c>
      <c r="K157" s="17" t="s">
        <v>190</v>
      </c>
    </row>
    <row r="158" spans="1:15" ht="18" x14ac:dyDescent="0.25">
      <c r="B158" s="15" t="s">
        <v>191</v>
      </c>
      <c r="C158" s="20"/>
      <c r="D158" s="15"/>
      <c r="E158" s="57"/>
      <c r="F158" s="15"/>
      <c r="G158" s="15"/>
      <c r="H158" s="20"/>
      <c r="I158" s="20"/>
      <c r="J158" s="28">
        <f>150000+150000</f>
        <v>300000</v>
      </c>
      <c r="K158" s="35" t="s">
        <v>192</v>
      </c>
    </row>
    <row r="159" spans="1:15" ht="18" x14ac:dyDescent="0.25">
      <c r="B159" s="15"/>
      <c r="C159" s="20"/>
      <c r="D159" s="15"/>
      <c r="E159" s="57"/>
      <c r="F159" s="15"/>
      <c r="G159" s="15"/>
      <c r="H159" s="20"/>
      <c r="I159" s="20"/>
      <c r="J159" s="28">
        <f>25000*30*2</f>
        <v>1500000</v>
      </c>
      <c r="K159" s="35" t="s">
        <v>193</v>
      </c>
    </row>
    <row r="160" spans="1:15" ht="18" x14ac:dyDescent="0.25">
      <c r="B160" s="15"/>
      <c r="C160" s="20"/>
      <c r="D160" s="15"/>
      <c r="E160" s="57"/>
      <c r="F160" s="15"/>
      <c r="G160" s="15"/>
      <c r="H160" s="20"/>
      <c r="I160" s="20"/>
      <c r="J160" s="28">
        <f>400000+360000+990000</f>
        <v>1750000</v>
      </c>
      <c r="K160" s="35" t="s">
        <v>194</v>
      </c>
    </row>
    <row r="161" spans="1:15" ht="18" x14ac:dyDescent="0.25">
      <c r="B161" s="15"/>
      <c r="C161" s="20"/>
      <c r="D161" s="15"/>
      <c r="E161" s="57"/>
      <c r="F161" s="15"/>
      <c r="G161" s="15"/>
      <c r="H161" s="20"/>
      <c r="I161" s="20"/>
      <c r="J161" s="28">
        <f>80*300+80*200+30*3000</f>
        <v>130000</v>
      </c>
      <c r="K161" s="35" t="s">
        <v>195</v>
      </c>
    </row>
    <row r="162" spans="1:15" ht="18" x14ac:dyDescent="0.25">
      <c r="B162" s="15"/>
      <c r="C162" s="20"/>
      <c r="D162" s="15"/>
      <c r="E162" s="57"/>
      <c r="F162" s="15"/>
      <c r="G162" s="15"/>
      <c r="H162" s="20"/>
      <c r="I162" s="20"/>
      <c r="J162" s="28">
        <f>(200*1000)+(200*500)+(400*210)</f>
        <v>384000</v>
      </c>
      <c r="K162" s="35" t="s">
        <v>196</v>
      </c>
    </row>
    <row r="163" spans="1:15" ht="18" x14ac:dyDescent="0.25">
      <c r="B163" s="15"/>
      <c r="C163" s="20"/>
      <c r="D163" s="15"/>
      <c r="E163" s="57"/>
      <c r="F163" s="15"/>
      <c r="G163" s="15"/>
      <c r="H163" s="20"/>
      <c r="I163" s="20"/>
      <c r="J163" s="28">
        <v>930000</v>
      </c>
      <c r="K163" s="35" t="s">
        <v>197</v>
      </c>
    </row>
    <row r="164" spans="1:15" ht="18" x14ac:dyDescent="0.25">
      <c r="B164" s="15"/>
      <c r="C164" s="20"/>
      <c r="D164" s="15"/>
      <c r="E164" s="57"/>
      <c r="F164" s="15"/>
      <c r="G164" s="15"/>
      <c r="H164" s="20"/>
      <c r="I164" s="20"/>
      <c r="J164" s="28">
        <v>250000</v>
      </c>
      <c r="K164" s="35" t="s">
        <v>198</v>
      </c>
    </row>
    <row r="165" spans="1:15" ht="18" x14ac:dyDescent="0.25">
      <c r="B165" s="15"/>
      <c r="C165" s="20"/>
      <c r="D165" s="15"/>
      <c r="E165" s="57"/>
      <c r="F165" s="15"/>
      <c r="G165" s="15"/>
      <c r="H165" s="20"/>
      <c r="I165" s="20"/>
      <c r="J165" s="28">
        <v>15000</v>
      </c>
      <c r="K165" s="35" t="s">
        <v>199</v>
      </c>
    </row>
    <row r="166" spans="1:15" ht="18" x14ac:dyDescent="0.25">
      <c r="B166" s="15"/>
      <c r="C166" s="20"/>
      <c r="D166" s="15"/>
      <c r="E166" s="57"/>
      <c r="F166" s="15"/>
      <c r="G166" s="15"/>
      <c r="H166" s="20"/>
      <c r="I166" s="20"/>
      <c r="J166" s="28">
        <v>180000</v>
      </c>
      <c r="K166" s="35" t="s">
        <v>200</v>
      </c>
    </row>
    <row r="167" spans="1:15" ht="108" customHeight="1" thickBot="1" x14ac:dyDescent="0.3">
      <c r="B167" s="15"/>
      <c r="C167" s="20"/>
      <c r="D167" s="15"/>
      <c r="E167" s="57"/>
      <c r="F167" s="15"/>
      <c r="G167" s="15"/>
      <c r="H167" s="39"/>
      <c r="I167" s="20" t="s">
        <v>201</v>
      </c>
      <c r="J167" s="28" t="s">
        <v>322</v>
      </c>
      <c r="K167" s="35" t="s">
        <v>323</v>
      </c>
    </row>
    <row r="168" spans="1:15" ht="18.75" thickBot="1" x14ac:dyDescent="0.3">
      <c r="A168" s="22"/>
      <c r="B168" s="22"/>
      <c r="C168" s="22"/>
      <c r="D168" s="22"/>
      <c r="E168" s="58"/>
      <c r="F168" s="22"/>
      <c r="G168" s="22"/>
      <c r="H168" s="23"/>
      <c r="I168" s="23"/>
      <c r="J168" s="23"/>
      <c r="K168" s="22"/>
      <c r="L168" s="22"/>
      <c r="M168" s="22"/>
      <c r="N168" s="24"/>
      <c r="O168" s="25"/>
    </row>
    <row r="169" spans="1:15" ht="72" x14ac:dyDescent="0.25">
      <c r="A169">
        <f>A157+1</f>
        <v>21</v>
      </c>
      <c r="B169" s="38" t="s">
        <v>202</v>
      </c>
      <c r="C169" s="20" t="s">
        <v>71</v>
      </c>
      <c r="D169" s="15"/>
      <c r="E169" s="57">
        <f>E170+E171+E172</f>
        <v>390000</v>
      </c>
      <c r="F169" s="15"/>
      <c r="G169" s="15"/>
      <c r="H169" s="28">
        <v>650000</v>
      </c>
      <c r="I169" s="28">
        <v>100000</v>
      </c>
      <c r="J169" s="28">
        <v>550000</v>
      </c>
      <c r="K169" s="17" t="s">
        <v>203</v>
      </c>
    </row>
    <row r="170" spans="1:15" ht="18" x14ac:dyDescent="0.25">
      <c r="B170" s="15" t="s">
        <v>204</v>
      </c>
      <c r="C170" s="20"/>
      <c r="D170" s="15"/>
      <c r="E170" s="57">
        <v>180000</v>
      </c>
      <c r="F170" s="15"/>
      <c r="G170" s="15"/>
      <c r="H170" s="20"/>
      <c r="I170" s="20"/>
      <c r="J170" s="28">
        <v>250000</v>
      </c>
      <c r="K170" s="35" t="s">
        <v>205</v>
      </c>
    </row>
    <row r="171" spans="1:15" ht="36" x14ac:dyDescent="0.25">
      <c r="B171" s="15"/>
      <c r="C171" s="20"/>
      <c r="D171" s="15"/>
      <c r="E171" s="57">
        <v>180000</v>
      </c>
      <c r="F171" s="15"/>
      <c r="G171" s="15"/>
      <c r="H171" s="20"/>
      <c r="I171" s="20"/>
      <c r="J171" s="28">
        <v>250000</v>
      </c>
      <c r="K171" s="35" t="s">
        <v>206</v>
      </c>
    </row>
    <row r="172" spans="1:15" ht="18.75" thickBot="1" x14ac:dyDescent="0.3">
      <c r="B172" s="15"/>
      <c r="C172" s="20"/>
      <c r="D172" s="15"/>
      <c r="E172" s="57">
        <v>30000</v>
      </c>
      <c r="F172" s="15"/>
      <c r="G172" s="15"/>
      <c r="H172" s="20"/>
      <c r="I172" s="20"/>
      <c r="J172" s="28">
        <v>50000</v>
      </c>
      <c r="K172" s="35" t="s">
        <v>207</v>
      </c>
    </row>
    <row r="173" spans="1:15" ht="18.75" thickBot="1" x14ac:dyDescent="0.3">
      <c r="A173" s="22"/>
      <c r="B173" s="22"/>
      <c r="C173" s="22"/>
      <c r="D173" s="22"/>
      <c r="E173" s="58"/>
      <c r="F173" s="22"/>
      <c r="G173" s="22"/>
      <c r="H173" s="23"/>
      <c r="I173" s="23"/>
      <c r="J173" s="23"/>
      <c r="K173" s="22"/>
      <c r="L173" s="22"/>
      <c r="M173" s="22"/>
      <c r="N173" s="24"/>
      <c r="O173" s="25"/>
    </row>
    <row r="174" spans="1:15" ht="108" x14ac:dyDescent="0.25">
      <c r="A174">
        <f>A169+1</f>
        <v>22</v>
      </c>
      <c r="B174" s="27" t="s">
        <v>208</v>
      </c>
      <c r="C174" s="33" t="s">
        <v>18</v>
      </c>
      <c r="D174" s="15"/>
      <c r="E174" s="57">
        <f>E175+E176+E177+E178</f>
        <v>310000</v>
      </c>
      <c r="F174" s="15"/>
      <c r="G174" s="15"/>
      <c r="H174" s="28">
        <v>800000</v>
      </c>
      <c r="I174" s="28">
        <v>200000</v>
      </c>
      <c r="J174" s="28">
        <v>600000</v>
      </c>
      <c r="K174" s="38" t="s">
        <v>209</v>
      </c>
    </row>
    <row r="175" spans="1:15" ht="36" x14ac:dyDescent="0.25">
      <c r="B175" s="18" t="s">
        <v>210</v>
      </c>
      <c r="C175" s="33"/>
      <c r="D175" s="15"/>
      <c r="E175" s="57">
        <v>10000</v>
      </c>
      <c r="F175" s="15"/>
      <c r="G175" s="15"/>
      <c r="H175" s="20"/>
      <c r="I175" s="20"/>
      <c r="J175" s="28">
        <v>200000</v>
      </c>
      <c r="K175" s="15" t="s">
        <v>211</v>
      </c>
    </row>
    <row r="176" spans="1:15" ht="18" x14ac:dyDescent="0.25">
      <c r="B176" s="15"/>
      <c r="C176" s="20"/>
      <c r="D176" s="15"/>
      <c r="E176" s="57">
        <v>200000</v>
      </c>
      <c r="F176" s="15"/>
      <c r="G176" s="15"/>
      <c r="H176" s="20"/>
      <c r="I176" s="20"/>
      <c r="J176" s="28">
        <v>300000</v>
      </c>
      <c r="K176" s="15" t="s">
        <v>212</v>
      </c>
    </row>
    <row r="177" spans="1:15" ht="18" x14ac:dyDescent="0.25">
      <c r="B177" s="15"/>
      <c r="C177" s="20"/>
      <c r="D177" s="15"/>
      <c r="E177" s="57">
        <v>50000</v>
      </c>
      <c r="F177" s="15"/>
      <c r="G177" s="15"/>
      <c r="H177" s="20"/>
      <c r="I177" s="20"/>
      <c r="J177" s="28">
        <v>50000</v>
      </c>
      <c r="K177" s="15" t="s">
        <v>213</v>
      </c>
    </row>
    <row r="178" spans="1:15" ht="18.75" thickBot="1" x14ac:dyDescent="0.3">
      <c r="B178" s="15"/>
      <c r="C178" s="20"/>
      <c r="D178" s="15"/>
      <c r="E178" s="57">
        <v>50000</v>
      </c>
      <c r="F178" s="15"/>
      <c r="G178" s="15"/>
      <c r="H178" s="20"/>
      <c r="I178" s="20"/>
      <c r="J178" s="28">
        <v>50000</v>
      </c>
      <c r="K178" s="15" t="s">
        <v>214</v>
      </c>
    </row>
    <row r="179" spans="1:15" ht="18.75" thickBot="1" x14ac:dyDescent="0.3">
      <c r="A179" s="22"/>
      <c r="B179" s="22"/>
      <c r="C179" s="22"/>
      <c r="D179" s="22"/>
      <c r="E179" s="58"/>
      <c r="F179" s="22"/>
      <c r="G179" s="22"/>
      <c r="H179" s="23"/>
      <c r="I179" s="23"/>
      <c r="J179" s="23"/>
      <c r="K179" s="22"/>
      <c r="L179" s="22"/>
      <c r="M179" s="22"/>
      <c r="N179" s="24"/>
      <c r="O179" s="25"/>
    </row>
    <row r="180" spans="1:15" ht="108" x14ac:dyDescent="0.25">
      <c r="A180">
        <f>A174+1</f>
        <v>23</v>
      </c>
      <c r="B180" s="38" t="s">
        <v>215</v>
      </c>
      <c r="C180" s="39" t="s">
        <v>216</v>
      </c>
      <c r="D180" s="15"/>
      <c r="E180" s="57">
        <f>E181</f>
        <v>600000</v>
      </c>
      <c r="F180" s="15"/>
      <c r="G180" s="15"/>
      <c r="H180" s="28">
        <v>1400000</v>
      </c>
      <c r="I180" s="28">
        <v>400000</v>
      </c>
      <c r="J180" s="28">
        <v>1000000</v>
      </c>
      <c r="K180" s="38" t="s">
        <v>217</v>
      </c>
    </row>
    <row r="181" spans="1:15" ht="18.75" thickBot="1" x14ac:dyDescent="0.3">
      <c r="B181" s="15" t="s">
        <v>218</v>
      </c>
      <c r="C181" s="20"/>
      <c r="D181" s="15"/>
      <c r="E181" s="57">
        <v>600000</v>
      </c>
      <c r="F181" s="15"/>
      <c r="G181" s="15"/>
      <c r="H181" s="20"/>
      <c r="I181" s="20"/>
      <c r="J181" s="28">
        <v>1000000</v>
      </c>
      <c r="K181" s="15" t="s">
        <v>219</v>
      </c>
    </row>
    <row r="182" spans="1:15" ht="18.75" thickBot="1" x14ac:dyDescent="0.3">
      <c r="A182" s="22"/>
      <c r="B182" s="22"/>
      <c r="C182" s="22"/>
      <c r="D182" s="22"/>
      <c r="E182" s="58"/>
      <c r="F182" s="22"/>
      <c r="G182" s="22"/>
      <c r="H182" s="23"/>
      <c r="I182" s="23"/>
      <c r="J182" s="23"/>
      <c r="K182" s="22"/>
      <c r="L182" s="22"/>
      <c r="M182" s="22"/>
      <c r="N182" s="24"/>
      <c r="O182" s="25"/>
    </row>
    <row r="183" spans="1:15" ht="54" x14ac:dyDescent="0.25">
      <c r="A183">
        <f>A180+1</f>
        <v>24</v>
      </c>
      <c r="B183" s="38" t="s">
        <v>220</v>
      </c>
      <c r="C183" s="20" t="s">
        <v>31</v>
      </c>
      <c r="D183" s="15"/>
      <c r="E183" s="57">
        <f>E184+E185+E186</f>
        <v>450000</v>
      </c>
      <c r="F183" s="15"/>
      <c r="G183" s="15"/>
      <c r="H183" s="28">
        <v>1550000</v>
      </c>
      <c r="I183" s="28">
        <v>200000</v>
      </c>
      <c r="J183" s="28">
        <v>1350000</v>
      </c>
      <c r="K183" s="32" t="s">
        <v>221</v>
      </c>
      <c r="L183" s="15" t="s">
        <v>324</v>
      </c>
    </row>
    <row r="184" spans="1:15" ht="18" x14ac:dyDescent="0.25">
      <c r="B184" s="15" t="s">
        <v>222</v>
      </c>
      <c r="C184" s="20"/>
      <c r="D184" s="15"/>
      <c r="E184" s="57">
        <v>300000</v>
      </c>
      <c r="F184" s="15"/>
      <c r="G184" s="15"/>
      <c r="H184" s="20"/>
      <c r="I184" s="20"/>
      <c r="J184" s="28">
        <v>1000000</v>
      </c>
      <c r="K184" s="15" t="s">
        <v>223</v>
      </c>
      <c r="L184" s="15"/>
    </row>
    <row r="185" spans="1:15" ht="18" x14ac:dyDescent="0.25">
      <c r="B185" s="15"/>
      <c r="C185" s="20"/>
      <c r="D185" s="15"/>
      <c r="E185" s="57">
        <v>50000</v>
      </c>
      <c r="F185" s="15"/>
      <c r="G185" s="15"/>
      <c r="H185" s="20"/>
      <c r="I185" s="20"/>
      <c r="J185" s="28">
        <v>90000</v>
      </c>
      <c r="K185" s="15" t="s">
        <v>224</v>
      </c>
      <c r="L185" s="15"/>
    </row>
    <row r="186" spans="1:15" ht="18.75" thickBot="1" x14ac:dyDescent="0.3">
      <c r="B186" s="15"/>
      <c r="C186" s="20"/>
      <c r="D186" s="15"/>
      <c r="E186" s="57">
        <v>100000</v>
      </c>
      <c r="F186" s="15"/>
      <c r="G186" s="15"/>
      <c r="H186" s="20"/>
      <c r="I186" s="20"/>
      <c r="J186" s="28">
        <v>260000</v>
      </c>
      <c r="K186" s="15" t="s">
        <v>225</v>
      </c>
      <c r="L186" s="15"/>
    </row>
    <row r="187" spans="1:15" ht="18.75" thickBot="1" x14ac:dyDescent="0.3">
      <c r="A187" s="22"/>
      <c r="B187" s="22"/>
      <c r="C187" s="22"/>
      <c r="D187" s="22"/>
      <c r="E187" s="58"/>
      <c r="F187" s="22"/>
      <c r="G187" s="22"/>
      <c r="H187" s="23"/>
      <c r="I187" s="23"/>
      <c r="J187" s="23"/>
      <c r="K187" s="22"/>
      <c r="L187" s="22"/>
      <c r="M187" s="22"/>
      <c r="N187" s="24"/>
      <c r="O187" s="25"/>
    </row>
    <row r="188" spans="1:15" ht="54" x14ac:dyDescent="0.25">
      <c r="A188">
        <f>A183+1</f>
        <v>25</v>
      </c>
      <c r="B188" s="27" t="s">
        <v>226</v>
      </c>
      <c r="C188" s="21" t="s">
        <v>227</v>
      </c>
      <c r="D188" s="42"/>
      <c r="E188" s="57">
        <f>E189+E190+E191+E192+E193+E194</f>
        <v>169000</v>
      </c>
      <c r="F188" s="15"/>
      <c r="G188" s="15"/>
      <c r="H188" s="28">
        <v>450000</v>
      </c>
      <c r="I188" s="20">
        <v>0</v>
      </c>
      <c r="J188" s="28">
        <v>450000</v>
      </c>
      <c r="K188" s="17" t="s">
        <v>228</v>
      </c>
      <c r="L188" s="15"/>
    </row>
    <row r="189" spans="1:15" ht="36" x14ac:dyDescent="0.25">
      <c r="B189" s="18" t="s">
        <v>229</v>
      </c>
      <c r="C189" s="21"/>
      <c r="D189" s="42"/>
      <c r="E189" s="57">
        <v>50000</v>
      </c>
      <c r="F189" s="15"/>
      <c r="G189" s="15"/>
      <c r="H189" s="20"/>
      <c r="I189" s="20"/>
      <c r="J189" s="28">
        <v>150000</v>
      </c>
      <c r="K189" s="35" t="s">
        <v>192</v>
      </c>
    </row>
    <row r="190" spans="1:15" ht="36" x14ac:dyDescent="0.25">
      <c r="B190" s="15"/>
      <c r="C190" s="20"/>
      <c r="D190" s="15"/>
      <c r="E190" s="57">
        <v>20000</v>
      </c>
      <c r="F190" s="15"/>
      <c r="G190" s="15"/>
      <c r="H190" s="20"/>
      <c r="I190" s="20"/>
      <c r="J190" s="28">
        <v>61000</v>
      </c>
      <c r="K190" s="35" t="s">
        <v>168</v>
      </c>
    </row>
    <row r="191" spans="1:15" ht="18" x14ac:dyDescent="0.25">
      <c r="B191" s="15"/>
      <c r="C191" s="20"/>
      <c r="D191" s="15"/>
      <c r="E191" s="57">
        <v>30000</v>
      </c>
      <c r="F191" s="15"/>
      <c r="G191" s="15"/>
      <c r="H191" s="20"/>
      <c r="I191" s="20"/>
      <c r="J191" s="28">
        <v>90000</v>
      </c>
      <c r="K191" s="35" t="s">
        <v>230</v>
      </c>
    </row>
    <row r="192" spans="1:15" ht="54" x14ac:dyDescent="0.25">
      <c r="B192" s="15"/>
      <c r="C192" s="20"/>
      <c r="D192" s="15"/>
      <c r="E192" s="57">
        <v>19000</v>
      </c>
      <c r="F192" s="15"/>
      <c r="G192" s="15"/>
      <c r="H192" s="20"/>
      <c r="I192" s="20"/>
      <c r="J192" s="28">
        <v>19000</v>
      </c>
      <c r="K192" s="35" t="s">
        <v>231</v>
      </c>
    </row>
    <row r="193" spans="1:15" ht="18" x14ac:dyDescent="0.25">
      <c r="B193" s="15"/>
      <c r="C193" s="20"/>
      <c r="D193" s="15"/>
      <c r="E193" s="57">
        <v>0</v>
      </c>
      <c r="F193" s="15"/>
      <c r="G193" s="15"/>
      <c r="H193" s="20"/>
      <c r="I193" s="20"/>
      <c r="J193" s="28">
        <v>30000</v>
      </c>
      <c r="K193" s="35" t="s">
        <v>169</v>
      </c>
    </row>
    <row r="194" spans="1:15" ht="36.75" thickBot="1" x14ac:dyDescent="0.3">
      <c r="B194" s="15"/>
      <c r="C194" s="20"/>
      <c r="D194" s="15"/>
      <c r="E194" s="57">
        <v>50000</v>
      </c>
      <c r="F194" s="15"/>
      <c r="G194" s="15"/>
      <c r="H194" s="20"/>
      <c r="I194" s="20"/>
      <c r="J194" s="28">
        <v>100000</v>
      </c>
      <c r="K194" s="35" t="s">
        <v>232</v>
      </c>
    </row>
    <row r="195" spans="1:15" ht="18.75" thickBot="1" x14ac:dyDescent="0.3">
      <c r="A195" s="22"/>
      <c r="B195" s="22"/>
      <c r="C195" s="22"/>
      <c r="D195" s="22"/>
      <c r="E195" s="58"/>
      <c r="F195" s="22"/>
      <c r="G195" s="22"/>
      <c r="H195" s="23"/>
      <c r="I195" s="23"/>
      <c r="J195" s="23"/>
      <c r="K195" s="22"/>
      <c r="L195" s="22"/>
      <c r="M195" s="22"/>
      <c r="N195" s="24"/>
      <c r="O195" s="25"/>
    </row>
    <row r="196" spans="1:15" ht="54" x14ac:dyDescent="0.25">
      <c r="A196">
        <f>A188+1</f>
        <v>26</v>
      </c>
      <c r="B196" s="27" t="s">
        <v>233</v>
      </c>
      <c r="C196" s="21" t="s">
        <v>18</v>
      </c>
      <c r="D196" s="15"/>
      <c r="E196" s="57">
        <f>E197</f>
        <v>150000</v>
      </c>
      <c r="F196" s="15"/>
      <c r="G196" s="15"/>
      <c r="H196" s="28">
        <v>200000</v>
      </c>
      <c r="I196" s="28">
        <v>50000</v>
      </c>
      <c r="J196" s="28">
        <v>150000</v>
      </c>
      <c r="K196" s="38" t="s">
        <v>234</v>
      </c>
    </row>
    <row r="197" spans="1:15" ht="36.75" thickBot="1" x14ac:dyDescent="0.3">
      <c r="B197" s="18" t="s">
        <v>235</v>
      </c>
      <c r="C197" s="42"/>
      <c r="D197" s="15"/>
      <c r="E197" s="57">
        <v>150000</v>
      </c>
      <c r="F197" s="15"/>
      <c r="G197" s="15"/>
      <c r="H197" s="20"/>
      <c r="I197" s="20"/>
      <c r="J197" s="28">
        <v>150000</v>
      </c>
      <c r="K197" s="15" t="s">
        <v>236</v>
      </c>
    </row>
    <row r="198" spans="1:15" ht="18.75" thickBot="1" x14ac:dyDescent="0.3">
      <c r="A198" s="22"/>
      <c r="B198" s="22"/>
      <c r="C198" s="22"/>
      <c r="D198" s="22"/>
      <c r="E198" s="58"/>
      <c r="F198" s="22"/>
      <c r="G198" s="22"/>
      <c r="H198" s="23"/>
      <c r="I198" s="23"/>
      <c r="J198" s="23"/>
      <c r="K198" s="22"/>
      <c r="L198" s="22"/>
      <c r="M198" s="22"/>
      <c r="N198" s="24"/>
      <c r="O198" s="25"/>
    </row>
    <row r="199" spans="1:15" ht="36" x14ac:dyDescent="0.25">
      <c r="A199">
        <f>A196+1</f>
        <v>27</v>
      </c>
      <c r="B199" s="27" t="s">
        <v>237</v>
      </c>
      <c r="C199" s="19" t="s">
        <v>18</v>
      </c>
      <c r="D199" s="15"/>
      <c r="E199" s="57">
        <v>0</v>
      </c>
      <c r="F199" s="15"/>
      <c r="G199" s="15"/>
      <c r="H199" s="28">
        <v>500000</v>
      </c>
      <c r="I199" s="20">
        <v>0</v>
      </c>
      <c r="J199" s="28">
        <v>500000</v>
      </c>
      <c r="K199" s="38" t="s">
        <v>238</v>
      </c>
    </row>
    <row r="200" spans="1:15" ht="36" x14ac:dyDescent="0.25">
      <c r="B200" s="18" t="s">
        <v>239</v>
      </c>
      <c r="C200" s="21"/>
      <c r="D200" s="15"/>
      <c r="E200" s="57"/>
      <c r="F200" s="15"/>
      <c r="G200" s="15"/>
      <c r="H200" s="20"/>
      <c r="I200" s="20"/>
      <c r="J200" s="28">
        <v>500000</v>
      </c>
      <c r="K200" s="31" t="s">
        <v>240</v>
      </c>
    </row>
    <row r="201" spans="1:15" ht="36.75" thickBot="1" x14ac:dyDescent="0.3">
      <c r="B201" s="18" t="s">
        <v>241</v>
      </c>
      <c r="C201" s="21"/>
      <c r="D201" s="15"/>
      <c r="E201" s="57"/>
      <c r="F201" s="15"/>
      <c r="G201" s="15"/>
      <c r="H201" s="20"/>
      <c r="I201" s="20"/>
      <c r="J201" s="20"/>
      <c r="K201" s="35"/>
    </row>
    <row r="202" spans="1:15" ht="18.75" thickBot="1" x14ac:dyDescent="0.3">
      <c r="A202" s="22"/>
      <c r="B202" s="22"/>
      <c r="C202" s="22"/>
      <c r="D202" s="22"/>
      <c r="E202" s="58"/>
      <c r="F202" s="22"/>
      <c r="G202" s="22"/>
      <c r="H202" s="23"/>
      <c r="I202" s="23"/>
      <c r="J202" s="23"/>
      <c r="K202" s="22"/>
      <c r="L202" s="22"/>
      <c r="M202" s="22"/>
      <c r="N202" s="24"/>
      <c r="O202" s="25"/>
    </row>
    <row r="203" spans="1:15" ht="36" x14ac:dyDescent="0.25">
      <c r="A203">
        <f>A199+1</f>
        <v>28</v>
      </c>
      <c r="B203" s="27" t="s">
        <v>242</v>
      </c>
      <c r="C203" s="19" t="s">
        <v>18</v>
      </c>
      <c r="D203" s="33" t="s">
        <v>32</v>
      </c>
      <c r="E203" s="57">
        <f>E204+E205+E206+E207+E208+E209</f>
        <v>446000</v>
      </c>
      <c r="F203" s="15"/>
      <c r="G203" s="15"/>
      <c r="H203" s="28">
        <v>1383370</v>
      </c>
      <c r="I203" s="20" t="s">
        <v>243</v>
      </c>
      <c r="J203" s="28">
        <v>866000</v>
      </c>
      <c r="K203" s="38" t="s">
        <v>244</v>
      </c>
    </row>
    <row r="204" spans="1:15" ht="72" x14ac:dyDescent="0.25">
      <c r="B204" s="18" t="s">
        <v>245</v>
      </c>
      <c r="C204" s="21" t="s">
        <v>246</v>
      </c>
      <c r="D204" s="42"/>
      <c r="E204" s="57">
        <v>200000</v>
      </c>
      <c r="F204" s="15"/>
      <c r="G204" s="15"/>
      <c r="H204" s="20"/>
      <c r="I204" s="20"/>
      <c r="J204" s="28">
        <v>360000</v>
      </c>
      <c r="K204" s="15" t="s">
        <v>247</v>
      </c>
    </row>
    <row r="205" spans="1:15" ht="18" x14ac:dyDescent="0.25">
      <c r="B205" s="15"/>
      <c r="C205" s="20"/>
      <c r="D205" s="15"/>
      <c r="E205" s="57">
        <v>0</v>
      </c>
      <c r="F205" s="15"/>
      <c r="G205" s="15"/>
      <c r="H205" s="20"/>
      <c r="I205" s="20"/>
      <c r="J205" s="28">
        <v>100000</v>
      </c>
      <c r="K205" s="15" t="s">
        <v>248</v>
      </c>
    </row>
    <row r="206" spans="1:15" ht="18" x14ac:dyDescent="0.25">
      <c r="B206" s="15"/>
      <c r="C206" s="20"/>
      <c r="D206" s="15"/>
      <c r="E206" s="57">
        <v>6000</v>
      </c>
      <c r="F206" s="15"/>
      <c r="G206" s="15"/>
      <c r="H206" s="20"/>
      <c r="I206" s="20"/>
      <c r="J206" s="28">
        <v>6000</v>
      </c>
      <c r="K206" s="15" t="s">
        <v>249</v>
      </c>
    </row>
    <row r="207" spans="1:15" ht="18" x14ac:dyDescent="0.25">
      <c r="B207" s="15"/>
      <c r="C207" s="20"/>
      <c r="D207" s="15"/>
      <c r="E207" s="57">
        <v>40000</v>
      </c>
      <c r="F207" s="15"/>
      <c r="G207" s="15"/>
      <c r="H207" s="20"/>
      <c r="I207" s="20"/>
      <c r="J207" s="28">
        <v>40000</v>
      </c>
      <c r="K207" s="15" t="s">
        <v>250</v>
      </c>
    </row>
    <row r="208" spans="1:15" ht="18" x14ac:dyDescent="0.25">
      <c r="B208" s="15"/>
      <c r="C208" s="20"/>
      <c r="D208" s="15"/>
      <c r="E208" s="57">
        <v>120000</v>
      </c>
      <c r="F208" s="15"/>
      <c r="G208" s="15"/>
      <c r="H208" s="20"/>
      <c r="I208" s="20"/>
      <c r="J208" s="28">
        <v>230000</v>
      </c>
      <c r="K208" s="15" t="s">
        <v>251</v>
      </c>
    </row>
    <row r="209" spans="1:15" ht="18.75" thickBot="1" x14ac:dyDescent="0.3">
      <c r="B209" s="15"/>
      <c r="C209" s="20"/>
      <c r="D209" s="15"/>
      <c r="E209" s="57">
        <v>80000</v>
      </c>
      <c r="F209" s="15"/>
      <c r="G209" s="15"/>
      <c r="H209" s="20"/>
      <c r="I209" s="20"/>
      <c r="J209" s="28">
        <v>130000</v>
      </c>
      <c r="K209" s="15" t="s">
        <v>252</v>
      </c>
    </row>
    <row r="210" spans="1:15" ht="18.75" thickBot="1" x14ac:dyDescent="0.3">
      <c r="A210" s="22"/>
      <c r="B210" s="22"/>
      <c r="C210" s="22"/>
      <c r="D210" s="22"/>
      <c r="E210" s="58"/>
      <c r="F210" s="22"/>
      <c r="G210" s="22"/>
      <c r="H210" s="23"/>
      <c r="I210" s="23"/>
      <c r="J210" s="23"/>
      <c r="K210" s="22"/>
      <c r="L210" s="22"/>
      <c r="M210" s="22"/>
      <c r="N210" s="24"/>
      <c r="O210" s="25"/>
    </row>
    <row r="211" spans="1:15" ht="72" x14ac:dyDescent="0.25">
      <c r="A211">
        <v>29</v>
      </c>
      <c r="B211" s="27" t="s">
        <v>253</v>
      </c>
      <c r="C211" s="21" t="s">
        <v>18</v>
      </c>
      <c r="D211" s="42" t="s">
        <v>32</v>
      </c>
      <c r="E211" s="57">
        <f>E212</f>
        <v>390000</v>
      </c>
      <c r="F211" s="15"/>
      <c r="G211" s="15"/>
      <c r="H211" s="28">
        <v>413600</v>
      </c>
      <c r="I211" s="28">
        <v>23600</v>
      </c>
      <c r="J211" s="28">
        <v>390000</v>
      </c>
      <c r="K211" s="38" t="s">
        <v>254</v>
      </c>
    </row>
    <row r="212" spans="1:15" ht="36" x14ac:dyDescent="0.25">
      <c r="B212" s="18" t="s">
        <v>255</v>
      </c>
      <c r="C212" s="21"/>
      <c r="D212" s="42"/>
      <c r="E212" s="57">
        <v>390000</v>
      </c>
      <c r="F212" s="15"/>
      <c r="G212" s="15"/>
      <c r="H212" s="20"/>
      <c r="I212" s="20"/>
      <c r="J212" s="28">
        <v>390000</v>
      </c>
      <c r="K212" s="15" t="s">
        <v>85</v>
      </c>
    </row>
    <row r="213" spans="1:15" ht="18.75" thickBot="1" x14ac:dyDescent="0.3">
      <c r="B213" s="18" t="s">
        <v>256</v>
      </c>
      <c r="C213" s="21"/>
      <c r="D213" s="42"/>
      <c r="E213" s="57"/>
      <c r="F213" s="15"/>
      <c r="G213" s="15"/>
      <c r="H213" s="20"/>
      <c r="I213" s="20"/>
      <c r="J213" s="20"/>
      <c r="K213" s="15"/>
    </row>
    <row r="214" spans="1:15" ht="18.75" thickBot="1" x14ac:dyDescent="0.3">
      <c r="A214" s="22"/>
      <c r="B214" s="22"/>
      <c r="C214" s="22"/>
      <c r="D214" s="22"/>
      <c r="E214" s="58"/>
      <c r="F214" s="22"/>
      <c r="G214" s="22"/>
      <c r="H214" s="23"/>
      <c r="I214" s="23"/>
      <c r="J214" s="23"/>
      <c r="K214" s="22"/>
      <c r="L214" s="22"/>
      <c r="M214" s="22"/>
      <c r="N214" s="24"/>
      <c r="O214" s="25"/>
    </row>
    <row r="215" spans="1:15" ht="18" x14ac:dyDescent="0.25">
      <c r="A215">
        <f>A211+1</f>
        <v>30</v>
      </c>
      <c r="B215" s="38" t="s">
        <v>257</v>
      </c>
      <c r="C215" s="20" t="s">
        <v>31</v>
      </c>
      <c r="D215" s="15"/>
      <c r="E215" s="57">
        <f>E216+E217+E218+E219+E220+E221</f>
        <v>572700</v>
      </c>
      <c r="F215" s="15"/>
      <c r="G215" s="15"/>
      <c r="H215" s="28">
        <v>2032140</v>
      </c>
      <c r="I215" s="28">
        <v>1028248</v>
      </c>
      <c r="J215" s="28">
        <v>1003892</v>
      </c>
      <c r="K215" s="38" t="s">
        <v>258</v>
      </c>
    </row>
    <row r="216" spans="1:15" ht="18" x14ac:dyDescent="0.25">
      <c r="B216" s="15" t="s">
        <v>259</v>
      </c>
      <c r="C216" s="20"/>
      <c r="D216" s="15"/>
      <c r="E216" s="57">
        <v>12700</v>
      </c>
      <c r="F216" s="15"/>
      <c r="G216" s="15"/>
      <c r="H216" s="20"/>
      <c r="I216" s="20"/>
      <c r="J216" s="28">
        <v>12700</v>
      </c>
      <c r="K216" s="35" t="s">
        <v>110</v>
      </c>
    </row>
    <row r="217" spans="1:15" ht="36" x14ac:dyDescent="0.25">
      <c r="B217" s="15"/>
      <c r="C217" s="20"/>
      <c r="D217" s="15"/>
      <c r="E217" s="57">
        <v>0</v>
      </c>
      <c r="F217" s="15"/>
      <c r="G217" s="15"/>
      <c r="H217" s="20"/>
      <c r="I217" s="20"/>
      <c r="J217" s="28">
        <v>30000</v>
      </c>
      <c r="K217" s="35" t="s">
        <v>260</v>
      </c>
    </row>
    <row r="218" spans="1:15" ht="36" x14ac:dyDescent="0.25">
      <c r="B218" s="15"/>
      <c r="C218" s="20"/>
      <c r="D218" s="15"/>
      <c r="E218" s="57">
        <v>0</v>
      </c>
      <c r="F218" s="15"/>
      <c r="G218" s="15"/>
      <c r="H218" s="20"/>
      <c r="I218" s="20"/>
      <c r="J218" s="28">
        <v>24130</v>
      </c>
      <c r="K218" s="35" t="s">
        <v>168</v>
      </c>
    </row>
    <row r="219" spans="1:15" ht="18" x14ac:dyDescent="0.25">
      <c r="B219" s="15"/>
      <c r="C219" s="20"/>
      <c r="D219" s="15"/>
      <c r="E219" s="57">
        <v>180000</v>
      </c>
      <c r="F219" s="15"/>
      <c r="G219" s="15"/>
      <c r="H219" s="20"/>
      <c r="I219" s="20"/>
      <c r="J219" s="28">
        <v>257062</v>
      </c>
      <c r="K219" s="35" t="s">
        <v>261</v>
      </c>
    </row>
    <row r="220" spans="1:15" ht="36" x14ac:dyDescent="0.25">
      <c r="B220" s="15"/>
      <c r="C220" s="20"/>
      <c r="D220" s="15"/>
      <c r="E220" s="57">
        <v>300000</v>
      </c>
      <c r="F220" s="15"/>
      <c r="G220" s="15"/>
      <c r="H220" s="20"/>
      <c r="I220" s="20"/>
      <c r="J220" s="28">
        <v>600000</v>
      </c>
      <c r="K220" s="35" t="s">
        <v>262</v>
      </c>
    </row>
    <row r="221" spans="1:15" ht="36.75" thickBot="1" x14ac:dyDescent="0.3">
      <c r="B221" s="15"/>
      <c r="C221" s="20"/>
      <c r="D221" s="15"/>
      <c r="E221" s="57">
        <v>80000</v>
      </c>
      <c r="F221" s="15"/>
      <c r="G221" s="15"/>
      <c r="H221" s="20"/>
      <c r="I221" s="20"/>
      <c r="J221" s="28">
        <v>80000</v>
      </c>
      <c r="K221" s="35" t="s">
        <v>263</v>
      </c>
    </row>
    <row r="222" spans="1:15" ht="18.75" thickBot="1" x14ac:dyDescent="0.3">
      <c r="A222" s="22"/>
      <c r="B222" s="22"/>
      <c r="C222" s="22"/>
      <c r="D222" s="22"/>
      <c r="E222" s="58"/>
      <c r="F222" s="22"/>
      <c r="G222" s="22"/>
      <c r="H222" s="23"/>
      <c r="I222" s="23"/>
      <c r="J222" s="23"/>
      <c r="K222" s="22"/>
      <c r="L222" s="22"/>
      <c r="M222" s="22"/>
      <c r="N222" s="24"/>
      <c r="O222" s="25"/>
    </row>
    <row r="223" spans="1:15" ht="72" x14ac:dyDescent="0.25">
      <c r="A223">
        <f>A215+1</f>
        <v>31</v>
      </c>
      <c r="B223" s="38" t="s">
        <v>264</v>
      </c>
      <c r="C223" s="39" t="s">
        <v>265</v>
      </c>
      <c r="D223" s="15" t="s">
        <v>32</v>
      </c>
      <c r="E223" s="57">
        <f>E224+E225+E226+E227+E228+E229+E230+E231</f>
        <v>610000</v>
      </c>
      <c r="F223" s="15"/>
      <c r="G223" s="15"/>
      <c r="H223" s="28">
        <v>2800000</v>
      </c>
      <c r="I223" s="28">
        <v>500000</v>
      </c>
      <c r="J223" s="28">
        <v>2300000</v>
      </c>
      <c r="K223" s="32" t="s">
        <v>266</v>
      </c>
    </row>
    <row r="224" spans="1:15" ht="18" x14ac:dyDescent="0.25">
      <c r="B224" s="15" t="s">
        <v>267</v>
      </c>
      <c r="C224" s="20"/>
      <c r="D224" s="15"/>
      <c r="E224" s="57">
        <v>200000</v>
      </c>
      <c r="F224" s="15"/>
      <c r="G224" s="15"/>
      <c r="H224" s="20"/>
      <c r="I224" s="20"/>
      <c r="J224" s="28">
        <v>1000000</v>
      </c>
      <c r="K224" s="15" t="s">
        <v>110</v>
      </c>
    </row>
    <row r="225" spans="1:15" ht="18" x14ac:dyDescent="0.25">
      <c r="B225" s="15"/>
      <c r="C225" s="20"/>
      <c r="D225" s="15"/>
      <c r="E225" s="57">
        <v>100000</v>
      </c>
      <c r="F225" s="15"/>
      <c r="G225" s="15"/>
      <c r="H225" s="20"/>
      <c r="I225" s="20"/>
      <c r="J225" s="28">
        <v>200000</v>
      </c>
      <c r="K225" s="15" t="s">
        <v>268</v>
      </c>
    </row>
    <row r="226" spans="1:15" ht="18" x14ac:dyDescent="0.25">
      <c r="B226" s="15"/>
      <c r="C226" s="20"/>
      <c r="D226" s="15"/>
      <c r="E226" s="57">
        <v>150000</v>
      </c>
      <c r="F226" s="15"/>
      <c r="G226" s="15"/>
      <c r="H226" s="20"/>
      <c r="I226" s="20"/>
      <c r="J226" s="28">
        <v>500000</v>
      </c>
      <c r="K226" s="15" t="s">
        <v>269</v>
      </c>
    </row>
    <row r="227" spans="1:15" ht="18" x14ac:dyDescent="0.25">
      <c r="B227" s="15"/>
      <c r="C227" s="20"/>
      <c r="D227" s="15"/>
      <c r="E227" s="57">
        <v>0</v>
      </c>
      <c r="F227" s="15"/>
      <c r="G227" s="15"/>
      <c r="H227" s="20"/>
      <c r="I227" s="20"/>
      <c r="J227" s="28">
        <v>50000</v>
      </c>
      <c r="K227" s="15" t="s">
        <v>270</v>
      </c>
    </row>
    <row r="228" spans="1:15" ht="18" x14ac:dyDescent="0.25">
      <c r="B228" s="15"/>
      <c r="C228" s="20"/>
      <c r="D228" s="15"/>
      <c r="E228" s="57">
        <v>30000</v>
      </c>
      <c r="F228" s="15"/>
      <c r="G228" s="15"/>
      <c r="H228" s="20"/>
      <c r="I228" s="20"/>
      <c r="J228" s="28">
        <v>50000</v>
      </c>
      <c r="K228" s="15" t="s">
        <v>230</v>
      </c>
    </row>
    <row r="229" spans="1:15" ht="54" x14ac:dyDescent="0.25">
      <c r="B229" s="15"/>
      <c r="C229" s="20"/>
      <c r="D229" s="15"/>
      <c r="E229" s="57">
        <v>0</v>
      </c>
      <c r="F229" s="15"/>
      <c r="G229" s="15"/>
      <c r="H229" s="20"/>
      <c r="I229" s="20"/>
      <c r="J229" s="28">
        <v>200000</v>
      </c>
      <c r="K229" s="30" t="s">
        <v>271</v>
      </c>
    </row>
    <row r="230" spans="1:15" ht="18" x14ac:dyDescent="0.25">
      <c r="B230" s="15"/>
      <c r="C230" s="20"/>
      <c r="D230" s="15"/>
      <c r="E230" s="57">
        <v>100000</v>
      </c>
      <c r="F230" s="15"/>
      <c r="G230" s="15"/>
      <c r="H230" s="20"/>
      <c r="I230" s="20"/>
      <c r="J230" s="28">
        <v>250000</v>
      </c>
      <c r="K230" s="15" t="s">
        <v>149</v>
      </c>
    </row>
    <row r="231" spans="1:15" ht="18.75" thickBot="1" x14ac:dyDescent="0.3">
      <c r="B231" s="15"/>
      <c r="C231" s="20"/>
      <c r="D231" s="15"/>
      <c r="E231" s="57">
        <v>30000</v>
      </c>
      <c r="F231" s="15"/>
      <c r="G231" s="15"/>
      <c r="H231" s="20"/>
      <c r="I231" s="20"/>
      <c r="J231" s="28">
        <v>50000</v>
      </c>
      <c r="K231" s="15" t="s">
        <v>272</v>
      </c>
    </row>
    <row r="232" spans="1:15" ht="18.75" thickBot="1" x14ac:dyDescent="0.3">
      <c r="A232" s="22"/>
      <c r="B232" s="22"/>
      <c r="C232" s="22"/>
      <c r="D232" s="22"/>
      <c r="E232" s="58"/>
      <c r="F232" s="22"/>
      <c r="G232" s="22"/>
      <c r="H232" s="23"/>
      <c r="I232" s="23"/>
      <c r="J232" s="23"/>
      <c r="K232" s="22"/>
      <c r="L232" s="22"/>
      <c r="M232" s="22"/>
      <c r="N232" s="24"/>
      <c r="O232" s="25"/>
    </row>
    <row r="233" spans="1:15" ht="36" x14ac:dyDescent="0.25">
      <c r="A233">
        <f>A223+1</f>
        <v>32</v>
      </c>
      <c r="B233" s="27" t="s">
        <v>273</v>
      </c>
      <c r="C233" s="21" t="s">
        <v>31</v>
      </c>
      <c r="D233" s="42" t="s">
        <v>32</v>
      </c>
      <c r="E233" s="57">
        <f>E234</f>
        <v>750000</v>
      </c>
      <c r="F233" s="15"/>
      <c r="G233" s="15"/>
      <c r="H233" s="28">
        <v>750000</v>
      </c>
      <c r="I233" s="20"/>
      <c r="J233" s="28">
        <v>750000</v>
      </c>
      <c r="K233" s="38" t="s">
        <v>274</v>
      </c>
    </row>
    <row r="234" spans="1:15" ht="36.75" thickBot="1" x14ac:dyDescent="0.3">
      <c r="B234" s="31" t="s">
        <v>275</v>
      </c>
      <c r="C234" s="21"/>
      <c r="D234" s="42"/>
      <c r="E234" s="57">
        <v>750000</v>
      </c>
      <c r="F234" s="15"/>
      <c r="G234" s="15"/>
      <c r="H234" s="20"/>
      <c r="I234" s="20"/>
      <c r="J234" s="20">
        <v>750000</v>
      </c>
      <c r="K234" s="15" t="s">
        <v>276</v>
      </c>
    </row>
    <row r="235" spans="1:15" ht="18.75" thickBot="1" x14ac:dyDescent="0.3">
      <c r="A235" s="22"/>
      <c r="B235" s="22"/>
      <c r="C235" s="22"/>
      <c r="D235" s="22"/>
      <c r="E235" s="58"/>
      <c r="F235" s="22"/>
      <c r="G235" s="22"/>
      <c r="H235" s="23"/>
      <c r="I235" s="23"/>
      <c r="J235" s="23"/>
      <c r="K235" s="22"/>
      <c r="L235" s="22"/>
      <c r="M235" s="22"/>
      <c r="N235" s="24"/>
      <c r="O235" s="25"/>
    </row>
    <row r="236" spans="1:15" ht="18" x14ac:dyDescent="0.25">
      <c r="A236">
        <f>A233+1</f>
        <v>33</v>
      </c>
      <c r="B236" s="38" t="s">
        <v>277</v>
      </c>
      <c r="C236" s="20" t="s">
        <v>31</v>
      </c>
      <c r="D236" s="15"/>
      <c r="E236" s="57">
        <f>E237+E238+E239+E240+E241</f>
        <v>900000</v>
      </c>
      <c r="F236" s="15"/>
      <c r="G236" s="15"/>
      <c r="H236" s="28">
        <v>2540000</v>
      </c>
      <c r="I236" s="28">
        <v>865000</v>
      </c>
      <c r="J236" s="28">
        <v>1675000</v>
      </c>
      <c r="K236" s="38" t="s">
        <v>278</v>
      </c>
    </row>
    <row r="237" spans="1:15" ht="18" x14ac:dyDescent="0.25">
      <c r="B237" s="15" t="s">
        <v>279</v>
      </c>
      <c r="C237" s="20"/>
      <c r="D237" s="15"/>
      <c r="E237" s="57">
        <v>100000</v>
      </c>
      <c r="F237" s="15"/>
      <c r="G237" s="15"/>
      <c r="H237" s="20"/>
      <c r="I237" s="20"/>
      <c r="J237" s="28">
        <v>250000</v>
      </c>
      <c r="K237" s="15" t="s">
        <v>280</v>
      </c>
    </row>
    <row r="238" spans="1:15" ht="18" x14ac:dyDescent="0.25">
      <c r="B238" s="15"/>
      <c r="C238" s="20"/>
      <c r="D238" s="15"/>
      <c r="E238" s="57">
        <v>150000</v>
      </c>
      <c r="F238" s="15"/>
      <c r="G238" s="15"/>
      <c r="H238" s="20"/>
      <c r="I238" s="20"/>
      <c r="J238" s="28">
        <v>175000</v>
      </c>
      <c r="K238" s="15" t="s">
        <v>281</v>
      </c>
    </row>
    <row r="239" spans="1:15" ht="18" x14ac:dyDescent="0.25">
      <c r="B239" s="15"/>
      <c r="C239" s="20"/>
      <c r="D239" s="15"/>
      <c r="E239" s="57">
        <v>100000</v>
      </c>
      <c r="F239" s="15"/>
      <c r="G239" s="15"/>
      <c r="H239" s="20"/>
      <c r="I239" s="20"/>
      <c r="J239" s="28">
        <v>400000</v>
      </c>
      <c r="K239" s="15" t="s">
        <v>282</v>
      </c>
    </row>
    <row r="240" spans="1:15" ht="18" x14ac:dyDescent="0.25">
      <c r="B240" s="15"/>
      <c r="C240" s="20"/>
      <c r="D240" s="15"/>
      <c r="E240" s="57">
        <v>150000</v>
      </c>
      <c r="F240" s="15"/>
      <c r="G240" s="15"/>
      <c r="H240" s="20"/>
      <c r="I240" s="20"/>
      <c r="J240" s="28">
        <v>150000</v>
      </c>
      <c r="K240" s="15" t="s">
        <v>283</v>
      </c>
    </row>
    <row r="241" spans="1:15" ht="18.75" thickBot="1" x14ac:dyDescent="0.3">
      <c r="B241" s="15"/>
      <c r="C241" s="20"/>
      <c r="D241" s="15"/>
      <c r="E241" s="57">
        <v>400000</v>
      </c>
      <c r="F241" s="15"/>
      <c r="G241" s="15"/>
      <c r="H241" s="20"/>
      <c r="I241" s="20"/>
      <c r="J241" s="28">
        <v>700000</v>
      </c>
      <c r="K241" s="15" t="s">
        <v>284</v>
      </c>
    </row>
    <row r="242" spans="1:15" ht="18.75" thickBot="1" x14ac:dyDescent="0.3">
      <c r="A242" s="22"/>
      <c r="B242" s="22"/>
      <c r="C242" s="22"/>
      <c r="D242" s="22"/>
      <c r="E242" s="58"/>
      <c r="F242" s="22"/>
      <c r="G242" s="22"/>
      <c r="H242" s="23"/>
      <c r="I242" s="23"/>
      <c r="J242" s="23"/>
      <c r="K242" s="22"/>
      <c r="L242" s="22"/>
      <c r="M242" s="22"/>
      <c r="N242" s="24"/>
      <c r="O242" s="25"/>
    </row>
    <row r="243" spans="1:15" ht="36" x14ac:dyDescent="0.25">
      <c r="A243">
        <f>A236+1</f>
        <v>34</v>
      </c>
      <c r="B243" s="27" t="s">
        <v>285</v>
      </c>
      <c r="C243" s="14" t="s">
        <v>18</v>
      </c>
      <c r="D243" s="15"/>
      <c r="E243" s="57">
        <f>E244+E245+E246</f>
        <v>320000</v>
      </c>
      <c r="F243" s="15"/>
      <c r="G243" s="15"/>
      <c r="H243" s="28">
        <v>500000</v>
      </c>
      <c r="I243" s="20"/>
      <c r="J243" s="28">
        <v>500000</v>
      </c>
      <c r="K243" s="38" t="s">
        <v>286</v>
      </c>
    </row>
    <row r="244" spans="1:15" ht="36" x14ac:dyDescent="0.25">
      <c r="B244" s="18" t="s">
        <v>287</v>
      </c>
      <c r="C244" s="20"/>
      <c r="D244" s="15"/>
      <c r="E244" s="57">
        <v>20000</v>
      </c>
      <c r="F244" s="15"/>
      <c r="G244" s="15"/>
      <c r="H244" s="20"/>
      <c r="I244" s="20"/>
      <c r="J244" s="28">
        <v>50000</v>
      </c>
      <c r="K244" s="15" t="s">
        <v>288</v>
      </c>
    </row>
    <row r="245" spans="1:15" ht="18" x14ac:dyDescent="0.25">
      <c r="B245" s="18"/>
      <c r="C245" s="20"/>
      <c r="D245" s="15"/>
      <c r="E245" s="57">
        <v>200000</v>
      </c>
      <c r="F245" s="15"/>
      <c r="G245" s="15"/>
      <c r="H245" s="20"/>
      <c r="I245" s="20"/>
      <c r="J245" s="28">
        <v>300000</v>
      </c>
      <c r="K245" s="15" t="s">
        <v>289</v>
      </c>
    </row>
    <row r="246" spans="1:15" ht="18.75" thickBot="1" x14ac:dyDescent="0.3">
      <c r="B246" s="18"/>
      <c r="C246" s="20"/>
      <c r="D246" s="15"/>
      <c r="E246" s="57">
        <v>100000</v>
      </c>
      <c r="F246" s="15"/>
      <c r="G246" s="15"/>
      <c r="H246" s="20"/>
      <c r="I246" s="20"/>
      <c r="J246" s="28">
        <v>150000</v>
      </c>
      <c r="K246" s="15" t="s">
        <v>290</v>
      </c>
    </row>
    <row r="247" spans="1:15" ht="18.75" thickBot="1" x14ac:dyDescent="0.3">
      <c r="A247" s="22"/>
      <c r="B247" s="22"/>
      <c r="C247" s="22"/>
      <c r="D247" s="22"/>
      <c r="E247" s="58"/>
      <c r="F247" s="22"/>
      <c r="G247" s="22"/>
      <c r="H247" s="23"/>
      <c r="I247" s="23"/>
      <c r="J247" s="23"/>
      <c r="K247" s="22"/>
      <c r="L247" s="22"/>
      <c r="M247" s="22"/>
      <c r="N247" s="24"/>
      <c r="O247" s="25"/>
    </row>
    <row r="248" spans="1:15" ht="108" x14ac:dyDescent="0.25">
      <c r="A248">
        <f>A243+1</f>
        <v>35</v>
      </c>
      <c r="B248" s="27" t="s">
        <v>291</v>
      </c>
      <c r="C248" s="42" t="s">
        <v>18</v>
      </c>
      <c r="D248" s="42" t="s">
        <v>32</v>
      </c>
      <c r="E248" s="57">
        <f>E249+E250+E251+E252+E253+E254</f>
        <v>783800</v>
      </c>
      <c r="F248" s="15"/>
      <c r="G248" s="15"/>
      <c r="H248" s="28">
        <v>980000</v>
      </c>
      <c r="I248" s="20">
        <v>0</v>
      </c>
      <c r="J248" s="28">
        <v>980000</v>
      </c>
      <c r="K248" s="17" t="s">
        <v>292</v>
      </c>
      <c r="L248" s="15"/>
    </row>
    <row r="249" spans="1:15" ht="36" x14ac:dyDescent="0.25">
      <c r="B249" s="18" t="s">
        <v>293</v>
      </c>
      <c r="C249" s="21"/>
      <c r="D249" s="42"/>
      <c r="E249" s="57">
        <v>250000</v>
      </c>
      <c r="F249" s="15"/>
      <c r="G249" s="15"/>
      <c r="H249" s="20"/>
      <c r="I249" s="20"/>
      <c r="J249" s="28">
        <v>290000</v>
      </c>
      <c r="K249" s="35" t="s">
        <v>92</v>
      </c>
      <c r="L249" s="15"/>
    </row>
    <row r="250" spans="1:15" ht="18" x14ac:dyDescent="0.25">
      <c r="B250" s="15"/>
      <c r="C250" s="20"/>
      <c r="D250" s="15"/>
      <c r="E250" s="57">
        <v>100000</v>
      </c>
      <c r="F250" s="15"/>
      <c r="G250" s="15"/>
      <c r="H250" s="20"/>
      <c r="I250" s="20"/>
      <c r="J250" s="28">
        <v>129000</v>
      </c>
      <c r="K250" s="35" t="s">
        <v>294</v>
      </c>
      <c r="L250" s="15"/>
    </row>
    <row r="251" spans="1:15" ht="18" x14ac:dyDescent="0.25">
      <c r="B251" s="15"/>
      <c r="C251" s="20"/>
      <c r="D251" s="15"/>
      <c r="E251" s="57">
        <v>0</v>
      </c>
      <c r="F251" s="15"/>
      <c r="G251" s="15"/>
      <c r="H251" s="20"/>
      <c r="I251" s="20"/>
      <c r="J251" s="28">
        <v>30000</v>
      </c>
      <c r="K251" s="35" t="s">
        <v>148</v>
      </c>
      <c r="L251" s="15"/>
    </row>
    <row r="252" spans="1:15" ht="36" x14ac:dyDescent="0.25">
      <c r="B252" s="15"/>
      <c r="C252" s="20"/>
      <c r="D252" s="15"/>
      <c r="E252" s="57">
        <v>400000</v>
      </c>
      <c r="F252" s="15"/>
      <c r="G252" s="15"/>
      <c r="H252" s="20"/>
      <c r="I252" s="20"/>
      <c r="J252" s="28">
        <v>489000</v>
      </c>
      <c r="K252" s="35" t="s">
        <v>295</v>
      </c>
      <c r="L252" s="15"/>
    </row>
    <row r="253" spans="1:15" ht="18" x14ac:dyDescent="0.25">
      <c r="B253" s="15"/>
      <c r="C253" s="20"/>
      <c r="D253" s="15"/>
      <c r="E253" s="57">
        <v>25000</v>
      </c>
      <c r="F253" s="15"/>
      <c r="G253" s="15"/>
      <c r="H253" s="20"/>
      <c r="I253" s="20"/>
      <c r="J253" s="28">
        <v>33200</v>
      </c>
      <c r="K253" s="35" t="s">
        <v>296</v>
      </c>
      <c r="L253" s="15"/>
    </row>
    <row r="254" spans="1:15" ht="18.75" thickBot="1" x14ac:dyDescent="0.3">
      <c r="B254" s="15"/>
      <c r="C254" s="20"/>
      <c r="D254" s="15"/>
      <c r="E254" s="57">
        <v>8800</v>
      </c>
      <c r="F254" s="15"/>
      <c r="G254" s="15"/>
      <c r="H254" s="20"/>
      <c r="I254" s="20"/>
      <c r="J254" s="28">
        <v>8800</v>
      </c>
      <c r="K254" s="35" t="s">
        <v>297</v>
      </c>
      <c r="L254" s="15"/>
    </row>
    <row r="255" spans="1:15" ht="18.75" thickBot="1" x14ac:dyDescent="0.3">
      <c r="A255" s="22"/>
      <c r="B255" s="22"/>
      <c r="C255" s="22"/>
      <c r="D255" s="22"/>
      <c r="E255" s="58"/>
      <c r="F255" s="22"/>
      <c r="G255" s="22"/>
      <c r="H255" s="23"/>
      <c r="I255" s="23"/>
      <c r="J255" s="23"/>
      <c r="K255" s="22"/>
      <c r="L255" s="22"/>
      <c r="M255" s="22"/>
      <c r="N255" s="24"/>
      <c r="O255" s="25"/>
    </row>
    <row r="256" spans="1:15" ht="36" x14ac:dyDescent="0.25">
      <c r="A256">
        <f>A248+1</f>
        <v>36</v>
      </c>
      <c r="B256" s="27" t="s">
        <v>298</v>
      </c>
      <c r="C256" s="42" t="s">
        <v>31</v>
      </c>
      <c r="D256" s="49" t="s">
        <v>32</v>
      </c>
      <c r="E256" s="57">
        <f>E257+E258+E259+E260+E261</f>
        <v>580000</v>
      </c>
      <c r="F256" s="15"/>
      <c r="G256" s="15"/>
      <c r="H256" s="28">
        <v>1232000</v>
      </c>
      <c r="I256" s="28">
        <v>488000</v>
      </c>
      <c r="J256" s="28">
        <v>744000</v>
      </c>
      <c r="K256" s="38" t="s">
        <v>299</v>
      </c>
      <c r="L256" s="15"/>
    </row>
    <row r="257" spans="1:15" ht="54" x14ac:dyDescent="0.25">
      <c r="B257" s="18" t="s">
        <v>300</v>
      </c>
      <c r="C257" s="42"/>
      <c r="D257" s="42"/>
      <c r="E257" s="57">
        <v>60000</v>
      </c>
      <c r="F257" s="15"/>
      <c r="G257" s="15"/>
      <c r="H257" s="20"/>
      <c r="I257" s="20"/>
      <c r="J257" s="28">
        <v>78000</v>
      </c>
      <c r="K257" s="15" t="s">
        <v>301</v>
      </c>
      <c r="L257" s="15"/>
    </row>
    <row r="258" spans="1:15" ht="18" x14ac:dyDescent="0.25">
      <c r="B258" s="15"/>
      <c r="C258" s="20"/>
      <c r="D258" s="15"/>
      <c r="E258" s="57">
        <v>60000</v>
      </c>
      <c r="F258" s="15"/>
      <c r="G258" s="15"/>
      <c r="H258" s="20"/>
      <c r="I258" s="20"/>
      <c r="J258" s="28">
        <v>78000</v>
      </c>
      <c r="K258" s="15" t="s">
        <v>302</v>
      </c>
      <c r="L258" s="15"/>
    </row>
    <row r="259" spans="1:15" ht="18" x14ac:dyDescent="0.25">
      <c r="B259" s="15"/>
      <c r="C259" s="20"/>
      <c r="D259" s="15"/>
      <c r="E259" s="57">
        <v>60000</v>
      </c>
      <c r="F259" s="15"/>
      <c r="G259" s="15"/>
      <c r="H259" s="20"/>
      <c r="I259" s="20"/>
      <c r="J259" s="28">
        <v>78000</v>
      </c>
      <c r="K259" s="15" t="s">
        <v>303</v>
      </c>
      <c r="L259" s="15"/>
    </row>
    <row r="260" spans="1:15" ht="18" x14ac:dyDescent="0.25">
      <c r="B260" s="15"/>
      <c r="C260" s="20"/>
      <c r="D260" s="15"/>
      <c r="E260" s="57">
        <v>200000</v>
      </c>
      <c r="F260" s="15"/>
      <c r="G260" s="15"/>
      <c r="H260" s="20"/>
      <c r="I260" s="20"/>
      <c r="J260" s="28">
        <v>260000</v>
      </c>
      <c r="K260" s="15" t="s">
        <v>304</v>
      </c>
      <c r="L260" s="15"/>
    </row>
    <row r="261" spans="1:15" ht="18.75" thickBot="1" x14ac:dyDescent="0.3">
      <c r="B261" s="15"/>
      <c r="C261" s="20"/>
      <c r="D261" s="15"/>
      <c r="E261" s="57">
        <v>200000</v>
      </c>
      <c r="F261" s="15"/>
      <c r="G261" s="15"/>
      <c r="H261" s="20"/>
      <c r="I261" s="20"/>
      <c r="J261" s="28">
        <v>250000</v>
      </c>
      <c r="K261" s="15" t="s">
        <v>305</v>
      </c>
      <c r="L261" s="15"/>
    </row>
    <row r="262" spans="1:15" ht="18.75" thickBot="1" x14ac:dyDescent="0.3">
      <c r="A262" s="22"/>
      <c r="B262" s="22"/>
      <c r="C262" s="22"/>
      <c r="D262" s="22"/>
      <c r="E262" s="58"/>
      <c r="F262" s="22"/>
      <c r="G262" s="22"/>
      <c r="H262" s="23"/>
      <c r="I262" s="23"/>
      <c r="J262" s="23"/>
      <c r="K262" s="22"/>
      <c r="L262" s="22"/>
      <c r="M262" s="22"/>
      <c r="N262" s="24"/>
      <c r="O262" s="25"/>
    </row>
    <row r="263" spans="1:15" ht="72" x14ac:dyDescent="0.25">
      <c r="A263">
        <f>A256+1</f>
        <v>37</v>
      </c>
      <c r="B263" s="27" t="s">
        <v>306</v>
      </c>
      <c r="C263" s="21" t="s">
        <v>31</v>
      </c>
      <c r="D263" s="42" t="s">
        <v>32</v>
      </c>
      <c r="E263" s="57">
        <f>E264+E265+E266+E267+E268+E269+E270+E271+E272+E273+E274+E275</f>
        <v>630000</v>
      </c>
      <c r="F263" s="15"/>
      <c r="G263" s="15"/>
      <c r="H263" s="50">
        <v>630000</v>
      </c>
      <c r="I263" s="20"/>
      <c r="J263" s="28">
        <v>630000</v>
      </c>
      <c r="K263" s="29" t="s">
        <v>307</v>
      </c>
    </row>
    <row r="264" spans="1:15" ht="36" x14ac:dyDescent="0.25">
      <c r="B264" s="18" t="s">
        <v>308</v>
      </c>
      <c r="C264" s="21"/>
      <c r="D264" s="42"/>
      <c r="E264" s="57">
        <v>50000</v>
      </c>
      <c r="F264" s="15"/>
      <c r="G264" s="15"/>
      <c r="H264" s="20"/>
      <c r="I264" s="20"/>
      <c r="J264" s="40">
        <v>50000</v>
      </c>
      <c r="K264" s="35" t="s">
        <v>309</v>
      </c>
    </row>
    <row r="265" spans="1:15" ht="18" x14ac:dyDescent="0.25">
      <c r="B265" s="15"/>
      <c r="C265" s="20"/>
      <c r="D265" s="15"/>
      <c r="E265" s="57">
        <v>30000</v>
      </c>
      <c r="F265" s="15"/>
      <c r="G265" s="15"/>
      <c r="H265" s="20"/>
      <c r="I265" s="20"/>
      <c r="J265" s="40">
        <v>30000</v>
      </c>
      <c r="K265" s="35" t="s">
        <v>310</v>
      </c>
    </row>
    <row r="266" spans="1:15" ht="18" x14ac:dyDescent="0.25">
      <c r="B266" s="15"/>
      <c r="C266" s="20"/>
      <c r="D266" s="15"/>
      <c r="E266" s="57">
        <v>90000</v>
      </c>
      <c r="F266" s="15"/>
      <c r="G266" s="15"/>
      <c r="H266" s="20"/>
      <c r="I266" s="20"/>
      <c r="J266" s="40">
        <v>90000</v>
      </c>
      <c r="K266" s="35" t="s">
        <v>311</v>
      </c>
    </row>
    <row r="267" spans="1:15" ht="36" x14ac:dyDescent="0.25">
      <c r="B267" s="15"/>
      <c r="C267" s="20"/>
      <c r="D267" s="15"/>
      <c r="E267" s="57">
        <v>200000</v>
      </c>
      <c r="F267" s="15"/>
      <c r="G267" s="15"/>
      <c r="H267" s="20"/>
      <c r="I267" s="20"/>
      <c r="J267" s="40">
        <v>200000</v>
      </c>
      <c r="K267" s="18" t="s">
        <v>312</v>
      </c>
    </row>
    <row r="268" spans="1:15" ht="18" x14ac:dyDescent="0.25">
      <c r="B268" s="15"/>
      <c r="C268" s="20"/>
      <c r="D268" s="15"/>
      <c r="E268" s="57">
        <v>25000</v>
      </c>
      <c r="F268" s="15"/>
      <c r="G268" s="15"/>
      <c r="H268" s="20"/>
      <c r="I268" s="20"/>
      <c r="J268" s="40">
        <v>25000</v>
      </c>
      <c r="K268" s="18" t="s">
        <v>313</v>
      </c>
    </row>
    <row r="269" spans="1:15" ht="18" x14ac:dyDescent="0.25">
      <c r="B269" s="15"/>
      <c r="C269" s="20"/>
      <c r="D269" s="15"/>
      <c r="E269" s="57">
        <v>40000</v>
      </c>
      <c r="F269" s="15"/>
      <c r="G269" s="15"/>
      <c r="H269" s="20"/>
      <c r="I269" s="20"/>
      <c r="J269" s="28">
        <v>40000</v>
      </c>
      <c r="K269" s="18" t="s">
        <v>310</v>
      </c>
    </row>
    <row r="270" spans="1:15" ht="18" x14ac:dyDescent="0.25">
      <c r="B270" s="15"/>
      <c r="C270" s="20"/>
      <c r="D270" s="15"/>
      <c r="E270" s="57">
        <v>20000</v>
      </c>
      <c r="F270" s="15"/>
      <c r="G270" s="15"/>
      <c r="H270" s="20"/>
      <c r="I270" s="20"/>
      <c r="J270" s="28">
        <v>20000</v>
      </c>
      <c r="K270" s="15" t="s">
        <v>314</v>
      </c>
    </row>
    <row r="271" spans="1:15" ht="18" x14ac:dyDescent="0.25">
      <c r="B271" s="15"/>
      <c r="C271" s="20"/>
      <c r="D271" s="15"/>
      <c r="E271" s="57">
        <v>30000</v>
      </c>
      <c r="F271" s="15"/>
      <c r="G271" s="15"/>
      <c r="H271" s="20"/>
      <c r="I271" s="20"/>
      <c r="J271" s="28">
        <v>30000</v>
      </c>
      <c r="K271" s="15" t="s">
        <v>315</v>
      </c>
    </row>
    <row r="272" spans="1:15" ht="18" x14ac:dyDescent="0.25">
      <c r="B272" s="15"/>
      <c r="C272" s="20"/>
      <c r="D272" s="15"/>
      <c r="E272" s="57">
        <v>40000</v>
      </c>
      <c r="F272" s="15"/>
      <c r="G272" s="15"/>
      <c r="H272" s="20"/>
      <c r="I272" s="20"/>
      <c r="J272" s="28">
        <v>40000</v>
      </c>
      <c r="K272" s="15" t="s">
        <v>316</v>
      </c>
    </row>
    <row r="273" spans="2:11" ht="18" x14ac:dyDescent="0.25">
      <c r="B273" s="15"/>
      <c r="C273" s="20"/>
      <c r="D273" s="15"/>
      <c r="E273" s="57">
        <v>30000</v>
      </c>
      <c r="F273" s="15"/>
      <c r="G273" s="15"/>
      <c r="H273" s="20"/>
      <c r="I273" s="20"/>
      <c r="J273" s="28">
        <v>30000</v>
      </c>
      <c r="K273" s="15" t="s">
        <v>317</v>
      </c>
    </row>
    <row r="274" spans="2:11" ht="18" x14ac:dyDescent="0.25">
      <c r="B274" s="15"/>
      <c r="C274" s="20"/>
      <c r="D274" s="15"/>
      <c r="E274" s="57">
        <v>30000</v>
      </c>
      <c r="F274" s="15"/>
      <c r="G274" s="15"/>
      <c r="H274" s="20"/>
      <c r="I274" s="20"/>
      <c r="J274" s="28">
        <v>30000</v>
      </c>
      <c r="K274" s="15" t="s">
        <v>318</v>
      </c>
    </row>
    <row r="275" spans="2:11" ht="18" x14ac:dyDescent="0.25">
      <c r="B275" s="15"/>
      <c r="C275" s="20"/>
      <c r="D275" s="15"/>
      <c r="E275" s="57">
        <v>45000</v>
      </c>
      <c r="F275" s="15"/>
      <c r="G275" s="15"/>
      <c r="H275" s="20"/>
      <c r="I275" s="20"/>
      <c r="J275" s="28">
        <v>45000</v>
      </c>
      <c r="K275" s="15" t="s">
        <v>319</v>
      </c>
    </row>
    <row r="276" spans="2:11" x14ac:dyDescent="0.25">
      <c r="D276" t="s">
        <v>320</v>
      </c>
      <c r="E276" s="61">
        <f>E6+E11+E16+E30+E36+E51+E56+E64+E71+E79+E83+E90+E93+E108+E116+E124+E131+E135+E145+E157+E169+E174+E180+E183+E188+E196+E199+E203+E211+E215+E223+E233+E236+E243+E248+E256+E263</f>
        <v>18999355</v>
      </c>
    </row>
    <row r="277" spans="2:11" x14ac:dyDescent="0.25">
      <c r="E277" s="61"/>
    </row>
    <row r="278" spans="2:11" x14ac:dyDescent="0.25">
      <c r="E278" s="61"/>
    </row>
    <row r="279" spans="2:11" x14ac:dyDescent="0.25">
      <c r="E279" s="61"/>
    </row>
    <row r="280" spans="2:11" x14ac:dyDescent="0.25">
      <c r="E280" s="61"/>
      <c r="J280" s="52" t="e">
        <f>J263+J256+J248+J243+J236+J233+J223+J215+J211+#REF!+J203+J199+J196+J188+J183+J180+J174+J169+J157+J145+J135+J131+J124+J116+J108+J93+J90+J83+J79+J71+J64+J56+J51+J36+J30+J16+J11+J6</f>
        <v>#REF!</v>
      </c>
    </row>
    <row r="281" spans="2:11" x14ac:dyDescent="0.25">
      <c r="E281" s="61"/>
    </row>
    <row r="282" spans="2:11" x14ac:dyDescent="0.25">
      <c r="E282" s="61"/>
    </row>
    <row r="283" spans="2:11" x14ac:dyDescent="0.25">
      <c r="E283" s="61"/>
    </row>
    <row r="284" spans="2:11" x14ac:dyDescent="0.25">
      <c r="E284" s="61"/>
    </row>
    <row r="285" spans="2:11" x14ac:dyDescent="0.25">
      <c r="E285" s="61"/>
    </row>
    <row r="286" spans="2:11" x14ac:dyDescent="0.25">
      <c r="E286" s="61"/>
    </row>
    <row r="287" spans="2:11" x14ac:dyDescent="0.25">
      <c r="E287" s="61"/>
    </row>
    <row r="288" spans="2:11" x14ac:dyDescent="0.25">
      <c r="E288" s="61"/>
    </row>
    <row r="289" spans="5:5" x14ac:dyDescent="0.25">
      <c r="E289" s="61"/>
    </row>
    <row r="290" spans="5:5" x14ac:dyDescent="0.25">
      <c r="E290" s="61"/>
    </row>
    <row r="291" spans="5:5" x14ac:dyDescent="0.25">
      <c r="E291" s="61"/>
    </row>
    <row r="292" spans="5:5" x14ac:dyDescent="0.25">
      <c r="E292" s="61"/>
    </row>
    <row r="293" spans="5:5" x14ac:dyDescent="0.25">
      <c r="E293" s="61"/>
    </row>
    <row r="294" spans="5:5" x14ac:dyDescent="0.25">
      <c r="E294" s="61"/>
    </row>
    <row r="295" spans="5:5" x14ac:dyDescent="0.25">
      <c r="E295" s="61"/>
    </row>
    <row r="296" spans="5:5" x14ac:dyDescent="0.25">
      <c r="E296" s="61"/>
    </row>
    <row r="297" spans="5:5" x14ac:dyDescent="0.25">
      <c r="E297" s="61"/>
    </row>
    <row r="298" spans="5:5" x14ac:dyDescent="0.25">
      <c r="E298" s="61"/>
    </row>
    <row r="299" spans="5:5" x14ac:dyDescent="0.25">
      <c r="E299" s="61"/>
    </row>
    <row r="300" spans="5:5" x14ac:dyDescent="0.25">
      <c r="E300" s="61"/>
    </row>
    <row r="301" spans="5:5" x14ac:dyDescent="0.25">
      <c r="E301" s="61"/>
    </row>
    <row r="302" spans="5:5" x14ac:dyDescent="0.25">
      <c r="E302" s="61"/>
    </row>
    <row r="303" spans="5:5" x14ac:dyDescent="0.25">
      <c r="E303" s="61"/>
    </row>
    <row r="304" spans="5:5" x14ac:dyDescent="0.25">
      <c r="E304" s="61"/>
    </row>
    <row r="305" spans="5:5" x14ac:dyDescent="0.25">
      <c r="E305" s="61"/>
    </row>
    <row r="306" spans="5:5" x14ac:dyDescent="0.25">
      <c r="E306" s="61"/>
    </row>
    <row r="307" spans="5:5" x14ac:dyDescent="0.25">
      <c r="E307" s="61"/>
    </row>
    <row r="308" spans="5:5" x14ac:dyDescent="0.25">
      <c r="E308" s="61"/>
    </row>
    <row r="309" spans="5:5" x14ac:dyDescent="0.25">
      <c r="E309" s="61"/>
    </row>
    <row r="310" spans="5:5" x14ac:dyDescent="0.25">
      <c r="E310" s="61"/>
    </row>
    <row r="311" spans="5:5" x14ac:dyDescent="0.25">
      <c r="E311" s="61"/>
    </row>
    <row r="312" spans="5:5" x14ac:dyDescent="0.25">
      <c r="E312" s="61"/>
    </row>
    <row r="313" spans="5:5" x14ac:dyDescent="0.25">
      <c r="E313" s="61"/>
    </row>
    <row r="314" spans="5:5" x14ac:dyDescent="0.25">
      <c r="E314" s="61"/>
    </row>
    <row r="315" spans="5:5" x14ac:dyDescent="0.25">
      <c r="E315" s="61"/>
    </row>
  </sheetData>
  <mergeCells count="9">
    <mergeCell ref="L4:L5"/>
    <mergeCell ref="M4:M5"/>
    <mergeCell ref="A1:K1"/>
    <mergeCell ref="A2:K2"/>
    <mergeCell ref="A4:A5"/>
    <mergeCell ref="B4:B5"/>
    <mergeCell ref="C4:C5"/>
    <mergeCell ref="D4:D5"/>
    <mergeCell ref="H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Schóber Szilvia</dc:creator>
  <cp:lastModifiedBy>Schóber Szilvia</cp:lastModifiedBy>
  <dcterms:created xsi:type="dcterms:W3CDTF">2026-02-16T08:53:54Z</dcterms:created>
  <dcterms:modified xsi:type="dcterms:W3CDTF">2026-02-18T11:42:13Z</dcterms:modified>
</cp:coreProperties>
</file>